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 Manhã\Documents\Proj_final_Front\imagens\"/>
    </mc:Choice>
  </mc:AlternateContent>
  <xr:revisionPtr revIDLastSave="0" documentId="8_{4D8C66A4-40C8-4084-B429-3FF4C47A87AD}" xr6:coauthVersionLast="47" xr6:coauthVersionMax="47" xr10:uidLastSave="{00000000-0000-0000-0000-000000000000}"/>
  <bookViews>
    <workbookView xWindow="-120" yWindow="-120" windowWidth="29040" windowHeight="15720" tabRatio="547" xr2:uid="{00000000-000D-0000-FFFF-FFFF00000000}"/>
  </bookViews>
  <sheets>
    <sheet name="Ef COTER Prev" sheetId="8" r:id="rId1"/>
    <sheet name="PTTC" sheetId="13" r:id="rId2"/>
    <sheet name="Força de Trabalho" sheetId="9" r:id="rId3"/>
    <sheet name="Mapa da Força" sheetId="11" r:id="rId4"/>
    <sheet name="MF - Consolidação" sheetId="1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Area" localSheetId="0">'Ef COTER Prev'!$A$1:$S$106</definedName>
    <definedName name="_xlnm.Print_Area" localSheetId="2">'Força de Trabalho'!$A$1:$W$26</definedName>
    <definedName name="_xlnm.Print_Area" localSheetId="3">'Mapa da Força'!$A$1:$K$85</definedName>
    <definedName name="PTTC_Local">PTTC!$D$5:$D$124</definedName>
    <definedName name="PTTC_Posto">PTTC!$B$5:$B$124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1" l="1"/>
  <c r="H17" i="8" l="1"/>
  <c r="I17" i="8"/>
  <c r="H18" i="8"/>
  <c r="I18" i="8"/>
  <c r="H19" i="8"/>
  <c r="I19" i="8"/>
  <c r="H20" i="8"/>
  <c r="I20" i="8"/>
  <c r="H21" i="8"/>
  <c r="I21" i="8"/>
  <c r="I16" i="8"/>
  <c r="H16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I5" i="8"/>
  <c r="H5" i="8"/>
  <c r="C32" i="8" l="1"/>
  <c r="A44" i="8"/>
  <c r="A51" i="8"/>
  <c r="A52" i="8"/>
  <c r="B52" i="8"/>
  <c r="L6" i="13"/>
  <c r="L7" i="13"/>
  <c r="M7" i="13" s="1"/>
  <c r="L8" i="13"/>
  <c r="L9" i="13"/>
  <c r="L10" i="13"/>
  <c r="L11" i="13"/>
  <c r="L12" i="13"/>
  <c r="L5" i="13"/>
  <c r="G124" i="13" l="1"/>
  <c r="H124" i="13"/>
  <c r="I124" i="13"/>
  <c r="G119" i="13"/>
  <c r="H119" i="13"/>
  <c r="I119" i="13"/>
  <c r="G120" i="13"/>
  <c r="H120" i="13"/>
  <c r="I120" i="13"/>
  <c r="G121" i="13"/>
  <c r="H121" i="13"/>
  <c r="I121" i="13"/>
  <c r="G122" i="13"/>
  <c r="H122" i="13"/>
  <c r="I122" i="13"/>
  <c r="G123" i="13"/>
  <c r="H123" i="13"/>
  <c r="I123" i="13"/>
  <c r="G115" i="13"/>
  <c r="H115" i="13"/>
  <c r="I115" i="13"/>
  <c r="G116" i="13"/>
  <c r="H116" i="13"/>
  <c r="I116" i="13"/>
  <c r="G117" i="13"/>
  <c r="H117" i="13"/>
  <c r="I117" i="13"/>
  <c r="G118" i="13"/>
  <c r="H118" i="13"/>
  <c r="I118" i="13"/>
  <c r="O18" i="13" l="1"/>
  <c r="A46" i="8" s="1"/>
  <c r="O19" i="13"/>
  <c r="A47" i="8" s="1"/>
  <c r="O20" i="13"/>
  <c r="A48" i="8" s="1"/>
  <c r="O21" i="13"/>
  <c r="A49" i="8" s="1"/>
  <c r="O22" i="13"/>
  <c r="A50" i="8" s="1"/>
  <c r="O17" i="13"/>
  <c r="A45" i="8" s="1"/>
  <c r="O15" i="13"/>
  <c r="A43" i="8" s="1"/>
  <c r="O7" i="13"/>
  <c r="A35" i="8" s="1"/>
  <c r="O8" i="13"/>
  <c r="A36" i="8" s="1"/>
  <c r="O9" i="13"/>
  <c r="A37" i="8" s="1"/>
  <c r="O10" i="13"/>
  <c r="A38" i="8" s="1"/>
  <c r="O11" i="13"/>
  <c r="A39" i="8" s="1"/>
  <c r="O12" i="13"/>
  <c r="A40" i="8" s="1"/>
  <c r="O13" i="13"/>
  <c r="A41" i="8" s="1"/>
  <c r="O14" i="13"/>
  <c r="A42" i="8" s="1"/>
  <c r="O6" i="13"/>
  <c r="A34" i="8" s="1"/>
  <c r="AG4" i="13"/>
  <c r="R32" i="8" s="1"/>
  <c r="AE4" i="13"/>
  <c r="P32" i="8" s="1"/>
  <c r="AC4" i="13"/>
  <c r="N32" i="8" s="1"/>
  <c r="AA4" i="13"/>
  <c r="L32" i="8" s="1"/>
  <c r="Y4" i="13"/>
  <c r="J32" i="8" s="1"/>
  <c r="W4" i="13"/>
  <c r="H32" i="8" s="1"/>
  <c r="U4" i="13"/>
  <c r="F32" i="8" s="1"/>
  <c r="S4" i="13"/>
  <c r="D32" i="8" s="1"/>
  <c r="R6" i="13" l="1"/>
  <c r="AF13" i="13"/>
  <c r="AG13" i="13" s="1"/>
  <c r="R41" i="8" s="1"/>
  <c r="AD13" i="13"/>
  <c r="AE13" i="13" s="1"/>
  <c r="P41" i="8" s="1"/>
  <c r="AB13" i="13"/>
  <c r="AC13" i="13" s="1"/>
  <c r="N41" i="8" s="1"/>
  <c r="Z13" i="13"/>
  <c r="AA13" i="13" s="1"/>
  <c r="L41" i="8" s="1"/>
  <c r="X13" i="13"/>
  <c r="Y13" i="13" s="1"/>
  <c r="J41" i="8" s="1"/>
  <c r="V13" i="13"/>
  <c r="W13" i="13" s="1"/>
  <c r="H41" i="8" s="1"/>
  <c r="T13" i="13"/>
  <c r="R13" i="13"/>
  <c r="AF17" i="13"/>
  <c r="AD17" i="13"/>
  <c r="AE17" i="13" s="1"/>
  <c r="P45" i="8" s="1"/>
  <c r="AB17" i="13"/>
  <c r="AC17" i="13" s="1"/>
  <c r="N45" i="8" s="1"/>
  <c r="Z17" i="13"/>
  <c r="AA17" i="13" s="1"/>
  <c r="L45" i="8" s="1"/>
  <c r="X17" i="13"/>
  <c r="Y17" i="13" s="1"/>
  <c r="J45" i="8" s="1"/>
  <c r="V17" i="13"/>
  <c r="W17" i="13" s="1"/>
  <c r="H45" i="8" s="1"/>
  <c r="T17" i="13"/>
  <c r="U17" i="13" s="1"/>
  <c r="F45" i="8" s="1"/>
  <c r="R17" i="13"/>
  <c r="AF12" i="13"/>
  <c r="AG12" i="13" s="1"/>
  <c r="R40" i="8" s="1"/>
  <c r="AD12" i="13"/>
  <c r="AE12" i="13" s="1"/>
  <c r="P40" i="8" s="1"/>
  <c r="AB12" i="13"/>
  <c r="AC12" i="13" s="1"/>
  <c r="N40" i="8" s="1"/>
  <c r="Z12" i="13"/>
  <c r="AA12" i="13" s="1"/>
  <c r="L40" i="8" s="1"/>
  <c r="X12" i="13"/>
  <c r="Y12" i="13" s="1"/>
  <c r="J40" i="8" s="1"/>
  <c r="V12" i="13"/>
  <c r="T12" i="13"/>
  <c r="U12" i="13" s="1"/>
  <c r="F40" i="8" s="1"/>
  <c r="R12" i="13"/>
  <c r="S12" i="13" s="1"/>
  <c r="D40" i="8" s="1"/>
  <c r="AF22" i="13"/>
  <c r="AG22" i="13" s="1"/>
  <c r="R50" i="8" s="1"/>
  <c r="AD22" i="13"/>
  <c r="AE22" i="13" s="1"/>
  <c r="P50" i="8" s="1"/>
  <c r="AB22" i="13"/>
  <c r="AC22" i="13" s="1"/>
  <c r="N50" i="8" s="1"/>
  <c r="Z22" i="13"/>
  <c r="AA22" i="13" s="1"/>
  <c r="L50" i="8" s="1"/>
  <c r="X22" i="13"/>
  <c r="Y22" i="13" s="1"/>
  <c r="J50" i="8" s="1"/>
  <c r="V22" i="13"/>
  <c r="W22" i="13" s="1"/>
  <c r="H50" i="8" s="1"/>
  <c r="T22" i="13"/>
  <c r="U22" i="13" s="1"/>
  <c r="F50" i="8" s="1"/>
  <c r="R22" i="13"/>
  <c r="S22" i="13" s="1"/>
  <c r="D50" i="8" s="1"/>
  <c r="AF11" i="13"/>
  <c r="AG11" i="13" s="1"/>
  <c r="R39" i="8" s="1"/>
  <c r="AB11" i="13"/>
  <c r="AC11" i="13" s="1"/>
  <c r="N39" i="8" s="1"/>
  <c r="Z11" i="13"/>
  <c r="AA11" i="13" s="1"/>
  <c r="L39" i="8" s="1"/>
  <c r="X11" i="13"/>
  <c r="Y11" i="13" s="1"/>
  <c r="J39" i="8" s="1"/>
  <c r="R11" i="13"/>
  <c r="AD11" i="13"/>
  <c r="AE11" i="13" s="1"/>
  <c r="P39" i="8" s="1"/>
  <c r="V11" i="13"/>
  <c r="W11" i="13" s="1"/>
  <c r="H39" i="8" s="1"/>
  <c r="T11" i="13"/>
  <c r="U11" i="13" s="1"/>
  <c r="F39" i="8" s="1"/>
  <c r="AF21" i="13"/>
  <c r="AG21" i="13" s="1"/>
  <c r="R49" i="8" s="1"/>
  <c r="AD21" i="13"/>
  <c r="AE21" i="13" s="1"/>
  <c r="P49" i="8" s="1"/>
  <c r="AB21" i="13"/>
  <c r="AC21" i="13" s="1"/>
  <c r="N49" i="8" s="1"/>
  <c r="Z21" i="13"/>
  <c r="AA21" i="13" s="1"/>
  <c r="L49" i="8" s="1"/>
  <c r="X21" i="13"/>
  <c r="Y21" i="13" s="1"/>
  <c r="J49" i="8" s="1"/>
  <c r="V21" i="13"/>
  <c r="W21" i="13" s="1"/>
  <c r="H49" i="8" s="1"/>
  <c r="T21" i="13"/>
  <c r="U21" i="13" s="1"/>
  <c r="F49" i="8" s="1"/>
  <c r="R21" i="13"/>
  <c r="AF10" i="13"/>
  <c r="AG10" i="13" s="1"/>
  <c r="R38" i="8" s="1"/>
  <c r="AD10" i="13"/>
  <c r="AE10" i="13" s="1"/>
  <c r="P38" i="8" s="1"/>
  <c r="AB10" i="13"/>
  <c r="AC10" i="13" s="1"/>
  <c r="N38" i="8" s="1"/>
  <c r="Z10" i="13"/>
  <c r="AA10" i="13" s="1"/>
  <c r="L38" i="8" s="1"/>
  <c r="X10" i="13"/>
  <c r="Y10" i="13" s="1"/>
  <c r="J38" i="8" s="1"/>
  <c r="V10" i="13"/>
  <c r="W10" i="13" s="1"/>
  <c r="H38" i="8" s="1"/>
  <c r="T10" i="13"/>
  <c r="U10" i="13" s="1"/>
  <c r="F38" i="8" s="1"/>
  <c r="R10" i="13"/>
  <c r="V20" i="13"/>
  <c r="W20" i="13" s="1"/>
  <c r="H48" i="8" s="1"/>
  <c r="T20" i="13"/>
  <c r="U20" i="13" s="1"/>
  <c r="F48" i="8" s="1"/>
  <c r="AF20" i="13"/>
  <c r="AG20" i="13" s="1"/>
  <c r="R48" i="8" s="1"/>
  <c r="AD20" i="13"/>
  <c r="AE20" i="13" s="1"/>
  <c r="P48" i="8" s="1"/>
  <c r="AB20" i="13"/>
  <c r="AC20" i="13" s="1"/>
  <c r="N48" i="8" s="1"/>
  <c r="Z20" i="13"/>
  <c r="AA20" i="13" s="1"/>
  <c r="L48" i="8" s="1"/>
  <c r="X20" i="13"/>
  <c r="Y20" i="13" s="1"/>
  <c r="J48" i="8" s="1"/>
  <c r="R20" i="13"/>
  <c r="AF9" i="13"/>
  <c r="AG9" i="13" s="1"/>
  <c r="R37" i="8" s="1"/>
  <c r="AD9" i="13"/>
  <c r="AE9" i="13" s="1"/>
  <c r="P37" i="8" s="1"/>
  <c r="AB9" i="13"/>
  <c r="AC9" i="13" s="1"/>
  <c r="N37" i="8" s="1"/>
  <c r="Z9" i="13"/>
  <c r="AA9" i="13" s="1"/>
  <c r="L37" i="8" s="1"/>
  <c r="X9" i="13"/>
  <c r="V9" i="13"/>
  <c r="W9" i="13" s="1"/>
  <c r="H37" i="8" s="1"/>
  <c r="T9" i="13"/>
  <c r="U9" i="13" s="1"/>
  <c r="F37" i="8" s="1"/>
  <c r="R9" i="13"/>
  <c r="S9" i="13" s="1"/>
  <c r="D37" i="8" s="1"/>
  <c r="AF19" i="13"/>
  <c r="AG19" i="13" s="1"/>
  <c r="R47" i="8" s="1"/>
  <c r="AD19" i="13"/>
  <c r="AE19" i="13" s="1"/>
  <c r="P47" i="8" s="1"/>
  <c r="AB19" i="13"/>
  <c r="AC19" i="13" s="1"/>
  <c r="N47" i="8" s="1"/>
  <c r="Z19" i="13"/>
  <c r="AA19" i="13" s="1"/>
  <c r="L47" i="8" s="1"/>
  <c r="X19" i="13"/>
  <c r="Y19" i="13" s="1"/>
  <c r="J47" i="8" s="1"/>
  <c r="V19" i="13"/>
  <c r="W19" i="13" s="1"/>
  <c r="H47" i="8" s="1"/>
  <c r="T19" i="13"/>
  <c r="U19" i="13" s="1"/>
  <c r="F47" i="8" s="1"/>
  <c r="R19" i="13"/>
  <c r="S19" i="13" s="1"/>
  <c r="D47" i="8" s="1"/>
  <c r="AF8" i="13"/>
  <c r="AG8" i="13" s="1"/>
  <c r="R36" i="8" s="1"/>
  <c r="AD8" i="13"/>
  <c r="AB8" i="13"/>
  <c r="AC8" i="13" s="1"/>
  <c r="N36" i="8" s="1"/>
  <c r="Z8" i="13"/>
  <c r="AA8" i="13" s="1"/>
  <c r="L36" i="8" s="1"/>
  <c r="X8" i="13"/>
  <c r="Y8" i="13" s="1"/>
  <c r="J36" i="8" s="1"/>
  <c r="V8" i="13"/>
  <c r="W8" i="13" s="1"/>
  <c r="H36" i="8" s="1"/>
  <c r="T8" i="13"/>
  <c r="U8" i="13" s="1"/>
  <c r="F36" i="8" s="1"/>
  <c r="R8" i="13"/>
  <c r="AF18" i="13"/>
  <c r="AG18" i="13" s="1"/>
  <c r="R46" i="8" s="1"/>
  <c r="AD18" i="13"/>
  <c r="AE18" i="13" s="1"/>
  <c r="P46" i="8" s="1"/>
  <c r="AB18" i="13"/>
  <c r="AC18" i="13" s="1"/>
  <c r="N46" i="8" s="1"/>
  <c r="Z18" i="13"/>
  <c r="AA18" i="13" s="1"/>
  <c r="L46" i="8" s="1"/>
  <c r="X18" i="13"/>
  <c r="Y18" i="13" s="1"/>
  <c r="J46" i="8" s="1"/>
  <c r="V18" i="13"/>
  <c r="W18" i="13" s="1"/>
  <c r="H46" i="8" s="1"/>
  <c r="T18" i="13"/>
  <c r="U18" i="13" s="1"/>
  <c r="F46" i="8" s="1"/>
  <c r="R18" i="13"/>
  <c r="AD6" i="13"/>
  <c r="AE6" i="13" s="1"/>
  <c r="P34" i="8" s="1"/>
  <c r="AB6" i="13"/>
  <c r="Z6" i="13"/>
  <c r="AA6" i="13" s="1"/>
  <c r="L34" i="8" s="1"/>
  <c r="X6" i="13"/>
  <c r="Y6" i="13" s="1"/>
  <c r="J34" i="8" s="1"/>
  <c r="V6" i="13"/>
  <c r="W6" i="13" s="1"/>
  <c r="H34" i="8" s="1"/>
  <c r="T6" i="13"/>
  <c r="U6" i="13" s="1"/>
  <c r="F34" i="8" s="1"/>
  <c r="AF6" i="13"/>
  <c r="AF7" i="13"/>
  <c r="AG7" i="13" s="1"/>
  <c r="R35" i="8" s="1"/>
  <c r="AD7" i="13"/>
  <c r="AE7" i="13" s="1"/>
  <c r="P35" i="8" s="1"/>
  <c r="AB7" i="13"/>
  <c r="AC7" i="13" s="1"/>
  <c r="N35" i="8" s="1"/>
  <c r="Z7" i="13"/>
  <c r="AA7" i="13" s="1"/>
  <c r="L35" i="8" s="1"/>
  <c r="X7" i="13"/>
  <c r="Y7" i="13" s="1"/>
  <c r="J35" i="8" s="1"/>
  <c r="V7" i="13"/>
  <c r="W7" i="13" s="1"/>
  <c r="H35" i="8" s="1"/>
  <c r="T7" i="13"/>
  <c r="U7" i="13" s="1"/>
  <c r="F35" i="8" s="1"/>
  <c r="R7" i="13"/>
  <c r="S7" i="13" s="1"/>
  <c r="D35" i="8" s="1"/>
  <c r="AF14" i="13"/>
  <c r="AG14" i="13" s="1"/>
  <c r="R42" i="8" s="1"/>
  <c r="AD14" i="13"/>
  <c r="AE14" i="13" s="1"/>
  <c r="P42" i="8" s="1"/>
  <c r="AB14" i="13"/>
  <c r="AC14" i="13" s="1"/>
  <c r="N42" i="8" s="1"/>
  <c r="Z14" i="13"/>
  <c r="AA14" i="13" s="1"/>
  <c r="L42" i="8" s="1"/>
  <c r="X14" i="13"/>
  <c r="Y14" i="13" s="1"/>
  <c r="J42" i="8" s="1"/>
  <c r="V14" i="13"/>
  <c r="W14" i="13" s="1"/>
  <c r="H42" i="8" s="1"/>
  <c r="T14" i="13"/>
  <c r="U14" i="13" s="1"/>
  <c r="F42" i="8" s="1"/>
  <c r="R14" i="13"/>
  <c r="S14" i="13" s="1"/>
  <c r="D42" i="8" s="1"/>
  <c r="AF15" i="13"/>
  <c r="AG15" i="13" s="1"/>
  <c r="R43" i="8" s="1"/>
  <c r="AD15" i="13"/>
  <c r="AE15" i="13" s="1"/>
  <c r="P43" i="8" s="1"/>
  <c r="AB15" i="13"/>
  <c r="AC15" i="13" s="1"/>
  <c r="N43" i="8" s="1"/>
  <c r="Z15" i="13"/>
  <c r="AA15" i="13" s="1"/>
  <c r="L43" i="8" s="1"/>
  <c r="X15" i="13"/>
  <c r="Y15" i="13" s="1"/>
  <c r="J43" i="8" s="1"/>
  <c r="V15" i="13"/>
  <c r="W15" i="13" s="1"/>
  <c r="H43" i="8" s="1"/>
  <c r="T15" i="13"/>
  <c r="U15" i="13" s="1"/>
  <c r="F43" i="8" s="1"/>
  <c r="R15" i="13"/>
  <c r="S15" i="13" s="1"/>
  <c r="D43" i="8" s="1"/>
  <c r="S6" i="13"/>
  <c r="D34" i="8" s="1"/>
  <c r="S13" i="13"/>
  <c r="D41" i="8" s="1"/>
  <c r="S10" i="13"/>
  <c r="D38" i="8" s="1"/>
  <c r="Y9" i="13"/>
  <c r="J37" i="8" s="1"/>
  <c r="S21" i="13"/>
  <c r="D49" i="8" s="1"/>
  <c r="S18" i="13"/>
  <c r="D46" i="8" s="1"/>
  <c r="S8" i="13"/>
  <c r="D36" i="8" s="1"/>
  <c r="S20" i="13"/>
  <c r="D48" i="8" s="1"/>
  <c r="P24" i="13"/>
  <c r="G8" i="13"/>
  <c r="H8" i="13"/>
  <c r="I8" i="13"/>
  <c r="G10" i="13"/>
  <c r="H10" i="13"/>
  <c r="I10" i="13"/>
  <c r="G12" i="13"/>
  <c r="H12" i="13"/>
  <c r="I12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55" i="13"/>
  <c r="H55" i="13"/>
  <c r="I55" i="13"/>
  <c r="G56" i="13"/>
  <c r="H56" i="13"/>
  <c r="I56" i="13"/>
  <c r="G57" i="13"/>
  <c r="H57" i="13"/>
  <c r="I57" i="13"/>
  <c r="G58" i="13"/>
  <c r="H58" i="13"/>
  <c r="I58" i="13"/>
  <c r="G59" i="13"/>
  <c r="H59" i="13"/>
  <c r="I59" i="13"/>
  <c r="G60" i="13"/>
  <c r="H60" i="13"/>
  <c r="I60" i="13"/>
  <c r="G61" i="13"/>
  <c r="H61" i="13"/>
  <c r="I61" i="13"/>
  <c r="G62" i="13"/>
  <c r="H62" i="13"/>
  <c r="I62" i="13"/>
  <c r="G63" i="13"/>
  <c r="H63" i="13"/>
  <c r="I63" i="13"/>
  <c r="G64" i="13"/>
  <c r="H64" i="13"/>
  <c r="I64" i="13"/>
  <c r="G65" i="13"/>
  <c r="H65" i="13"/>
  <c r="I65" i="13"/>
  <c r="G66" i="13"/>
  <c r="H66" i="13"/>
  <c r="I66" i="13"/>
  <c r="G67" i="13"/>
  <c r="H67" i="13"/>
  <c r="I67" i="13"/>
  <c r="G68" i="13"/>
  <c r="H68" i="13"/>
  <c r="I68" i="13"/>
  <c r="G69" i="13"/>
  <c r="H69" i="13"/>
  <c r="I69" i="13"/>
  <c r="G70" i="13"/>
  <c r="H70" i="13"/>
  <c r="I70" i="13"/>
  <c r="G71" i="13"/>
  <c r="H71" i="13"/>
  <c r="I71" i="13"/>
  <c r="G72" i="13"/>
  <c r="H72" i="13"/>
  <c r="I72" i="13"/>
  <c r="G73" i="13"/>
  <c r="H73" i="13"/>
  <c r="I73" i="13"/>
  <c r="G74" i="13"/>
  <c r="H74" i="13"/>
  <c r="I74" i="13"/>
  <c r="G75" i="13"/>
  <c r="H75" i="13"/>
  <c r="I75" i="13"/>
  <c r="G76" i="13"/>
  <c r="H76" i="13"/>
  <c r="I76" i="13"/>
  <c r="G77" i="13"/>
  <c r="H77" i="13"/>
  <c r="I77" i="13"/>
  <c r="G78" i="13"/>
  <c r="H78" i="13"/>
  <c r="I78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G97" i="13"/>
  <c r="H97" i="13"/>
  <c r="I97" i="13"/>
  <c r="G98" i="13"/>
  <c r="H98" i="13"/>
  <c r="I98" i="13"/>
  <c r="G99" i="13"/>
  <c r="H99" i="13"/>
  <c r="I99" i="13"/>
  <c r="G100" i="13"/>
  <c r="H100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I6" i="13"/>
  <c r="H6" i="13"/>
  <c r="G6" i="13"/>
  <c r="I3" i="13"/>
  <c r="I5" i="13" s="1"/>
  <c r="M6" i="13"/>
  <c r="M8" i="13"/>
  <c r="M9" i="13"/>
  <c r="M10" i="13"/>
  <c r="M11" i="13"/>
  <c r="M12" i="13"/>
  <c r="M5" i="13"/>
  <c r="I13" i="13" l="1"/>
  <c r="H13" i="13"/>
  <c r="G13" i="13"/>
  <c r="G11" i="13"/>
  <c r="I11" i="13"/>
  <c r="H11" i="13"/>
  <c r="G9" i="13"/>
  <c r="I9" i="13"/>
  <c r="H9" i="13"/>
  <c r="V16" i="13"/>
  <c r="W16" i="13" s="1"/>
  <c r="H44" i="8" s="1"/>
  <c r="X16" i="13"/>
  <c r="AB16" i="13"/>
  <c r="AC16" i="13" s="1"/>
  <c r="N44" i="8" s="1"/>
  <c r="AD16" i="13"/>
  <c r="AE16" i="13" s="1"/>
  <c r="P44" i="8" s="1"/>
  <c r="W12" i="13"/>
  <c r="H40" i="8" s="1"/>
  <c r="T16" i="13"/>
  <c r="U13" i="13"/>
  <c r="F41" i="8" s="1"/>
  <c r="AF16" i="13"/>
  <c r="AG16" i="13" s="1"/>
  <c r="R44" i="8" s="1"/>
  <c r="R16" i="13"/>
  <c r="X23" i="13"/>
  <c r="Z23" i="13"/>
  <c r="AA23" i="13" s="1"/>
  <c r="L51" i="8" s="1"/>
  <c r="AC6" i="13"/>
  <c r="N34" i="8" s="1"/>
  <c r="AB23" i="13"/>
  <c r="V23" i="13"/>
  <c r="AE8" i="13"/>
  <c r="P36" i="8" s="1"/>
  <c r="Z16" i="13"/>
  <c r="AA16" i="13" s="1"/>
  <c r="L44" i="8" s="1"/>
  <c r="T23" i="13"/>
  <c r="U23" i="13" s="1"/>
  <c r="F51" i="8" s="1"/>
  <c r="AF23" i="13"/>
  <c r="AG17" i="13"/>
  <c r="R45" i="8" s="1"/>
  <c r="AD23" i="13"/>
  <c r="AE23" i="13" s="1"/>
  <c r="P51" i="8" s="1"/>
  <c r="AG6" i="13"/>
  <c r="R34" i="8" s="1"/>
  <c r="R23" i="13"/>
  <c r="Q14" i="13"/>
  <c r="C42" i="8" s="1"/>
  <c r="Q10" i="13"/>
  <c r="C38" i="8" s="1"/>
  <c r="Q9" i="13"/>
  <c r="C37" i="8" s="1"/>
  <c r="Q12" i="13"/>
  <c r="C40" i="8" s="1"/>
  <c r="Q18" i="13"/>
  <c r="C46" i="8" s="1"/>
  <c r="S17" i="13"/>
  <c r="D45" i="8" s="1"/>
  <c r="Q22" i="13"/>
  <c r="C50" i="8" s="1"/>
  <c r="Q11" i="13"/>
  <c r="C39" i="8" s="1"/>
  <c r="S11" i="13"/>
  <c r="D39" i="8" s="1"/>
  <c r="Q21" i="13"/>
  <c r="C49" i="8" s="1"/>
  <c r="Q15" i="13"/>
  <c r="C43" i="8" s="1"/>
  <c r="Q8" i="13"/>
  <c r="C36" i="8" s="1"/>
  <c r="Q7" i="13"/>
  <c r="C35" i="8" s="1"/>
  <c r="Q13" i="13"/>
  <c r="C41" i="8" s="1"/>
  <c r="Q19" i="13"/>
  <c r="C47" i="8" s="1"/>
  <c r="I7" i="13"/>
  <c r="H7" i="13"/>
  <c r="G7" i="13"/>
  <c r="H5" i="13"/>
  <c r="G5" i="13"/>
  <c r="M13" i="13"/>
  <c r="X24" i="13" l="1"/>
  <c r="Y24" i="13" s="1"/>
  <c r="J52" i="8" s="1"/>
  <c r="T24" i="13"/>
  <c r="U24" i="13" s="1"/>
  <c r="F52" i="8" s="1"/>
  <c r="R24" i="13"/>
  <c r="V24" i="13"/>
  <c r="AD24" i="13"/>
  <c r="AE24" i="13" s="1"/>
  <c r="P52" i="8" s="1"/>
  <c r="AB24" i="13"/>
  <c r="Y23" i="13"/>
  <c r="J51" i="8" s="1"/>
  <c r="Z24" i="13"/>
  <c r="AA24" i="13" s="1"/>
  <c r="L52" i="8" s="1"/>
  <c r="S23" i="13"/>
  <c r="D51" i="8" s="1"/>
  <c r="AF24" i="13"/>
  <c r="AG24" i="13" s="1"/>
  <c r="R52" i="8" s="1"/>
  <c r="R59" i="8" s="1"/>
  <c r="AG23" i="13"/>
  <c r="R51" i="8" s="1"/>
  <c r="Y16" i="13"/>
  <c r="J44" i="8" s="1"/>
  <c r="U16" i="13"/>
  <c r="F44" i="8" s="1"/>
  <c r="D17" i="8" l="1"/>
  <c r="E17" i="8"/>
  <c r="D18" i="8"/>
  <c r="E18" i="8"/>
  <c r="D19" i="8"/>
  <c r="E19" i="8"/>
  <c r="D20" i="8"/>
  <c r="E20" i="8"/>
  <c r="D21" i="8"/>
  <c r="E21" i="8"/>
  <c r="E16" i="8"/>
  <c r="D16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E5" i="8"/>
  <c r="D5" i="8"/>
  <c r="F17" i="8"/>
  <c r="G17" i="8"/>
  <c r="F18" i="8"/>
  <c r="G18" i="8"/>
  <c r="F19" i="8"/>
  <c r="G19" i="8"/>
  <c r="F20" i="8"/>
  <c r="G20" i="8"/>
  <c r="F21" i="8"/>
  <c r="G21" i="8"/>
  <c r="G16" i="8"/>
  <c r="F16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G5" i="8"/>
  <c r="F5" i="8"/>
  <c r="N17" i="8"/>
  <c r="O17" i="8"/>
  <c r="N18" i="8"/>
  <c r="O18" i="8"/>
  <c r="N19" i="8"/>
  <c r="O19" i="8"/>
  <c r="N20" i="8"/>
  <c r="O20" i="8"/>
  <c r="N21" i="8"/>
  <c r="O21" i="8"/>
  <c r="N16" i="8"/>
  <c r="O16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P17" i="8"/>
  <c r="Q17" i="8"/>
  <c r="P18" i="8"/>
  <c r="Q18" i="8"/>
  <c r="P19" i="8"/>
  <c r="Q19" i="8"/>
  <c r="P20" i="8"/>
  <c r="Q20" i="8"/>
  <c r="P21" i="8"/>
  <c r="Q21" i="8"/>
  <c r="Q16" i="8"/>
  <c r="P16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Q5" i="8"/>
  <c r="P5" i="8"/>
  <c r="N5" i="8" l="1"/>
  <c r="O5" i="8"/>
  <c r="J6" i="8" l="1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K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M5" i="8"/>
  <c r="L5" i="8"/>
  <c r="L17" i="8"/>
  <c r="M17" i="8"/>
  <c r="L18" i="8"/>
  <c r="M18" i="8"/>
  <c r="L19" i="8"/>
  <c r="M19" i="8"/>
  <c r="L20" i="8"/>
  <c r="M20" i="8"/>
  <c r="L21" i="8"/>
  <c r="M21" i="8"/>
  <c r="M16" i="8"/>
  <c r="L16" i="8"/>
  <c r="J17" i="8" l="1"/>
  <c r="K17" i="8"/>
  <c r="J18" i="8"/>
  <c r="K18" i="8"/>
  <c r="J19" i="8"/>
  <c r="K19" i="8"/>
  <c r="J20" i="8"/>
  <c r="K20" i="8"/>
  <c r="J21" i="8"/>
  <c r="K21" i="8"/>
  <c r="K16" i="8"/>
  <c r="J16" i="8"/>
  <c r="J5" i="8"/>
  <c r="Q18" i="9" l="1"/>
  <c r="R18" i="9"/>
  <c r="Q19" i="9"/>
  <c r="R19" i="9"/>
  <c r="Q20" i="9"/>
  <c r="R20" i="9"/>
  <c r="R21" i="9"/>
  <c r="Q16" i="9"/>
  <c r="Q7" i="9"/>
  <c r="R7" i="9"/>
  <c r="Q8" i="9"/>
  <c r="R8" i="9"/>
  <c r="Q9" i="9"/>
  <c r="R9" i="9"/>
  <c r="Q10" i="9"/>
  <c r="Q11" i="9"/>
  <c r="R11" i="9"/>
  <c r="Q12" i="9"/>
  <c r="R12" i="9"/>
  <c r="Q13" i="9"/>
  <c r="R13" i="9"/>
  <c r="Q14" i="9"/>
  <c r="R14" i="9"/>
  <c r="R6" i="9"/>
  <c r="Q6" i="9"/>
  <c r="T17" i="9"/>
  <c r="T18" i="9"/>
  <c r="T19" i="9"/>
  <c r="T20" i="9"/>
  <c r="T21" i="9"/>
  <c r="T16" i="9"/>
  <c r="T7" i="9"/>
  <c r="T8" i="9"/>
  <c r="T9" i="9"/>
  <c r="T10" i="9"/>
  <c r="T11" i="9"/>
  <c r="T12" i="9"/>
  <c r="T13" i="9"/>
  <c r="T14" i="9"/>
  <c r="T6" i="9"/>
  <c r="V14" i="9"/>
  <c r="O17" i="9"/>
  <c r="T26" i="9"/>
  <c r="P107" i="8"/>
  <c r="O70" i="8"/>
  <c r="N54" i="8"/>
  <c r="O28" i="8"/>
  <c r="C65" i="8"/>
  <c r="K62" i="8"/>
  <c r="I21" i="9"/>
  <c r="L19" i="9"/>
  <c r="R62" i="8"/>
  <c r="C11" i="12"/>
  <c r="B11" i="12"/>
  <c r="E6" i="12"/>
  <c r="D6" i="12"/>
  <c r="C6" i="12"/>
  <c r="B6" i="12"/>
  <c r="B7" i="12" s="1"/>
  <c r="B5" i="12"/>
  <c r="L13" i="9"/>
  <c r="R61" i="8"/>
  <c r="R60" i="8"/>
  <c r="M94" i="8"/>
  <c r="C66" i="8" s="1"/>
  <c r="R64" i="8" s="1"/>
  <c r="E54" i="11"/>
  <c r="E56" i="11" s="1"/>
  <c r="D54" i="11"/>
  <c r="D56" i="11" s="1"/>
  <c r="C54" i="11"/>
  <c r="C56" i="11" s="1"/>
  <c r="E42" i="11"/>
  <c r="E44" i="11" s="1"/>
  <c r="D42" i="11"/>
  <c r="C42" i="11"/>
  <c r="C44" i="11" s="1"/>
  <c r="E30" i="11"/>
  <c r="E32" i="11" s="1"/>
  <c r="D30" i="11"/>
  <c r="D32" i="11" s="1"/>
  <c r="C30" i="11"/>
  <c r="C32" i="11" s="1"/>
  <c r="E18" i="11"/>
  <c r="E20" i="11" s="1"/>
  <c r="D18" i="11"/>
  <c r="D20" i="11" s="1"/>
  <c r="C18" i="11"/>
  <c r="C20" i="11" s="1"/>
  <c r="E6" i="11"/>
  <c r="E8" i="11" s="1"/>
  <c r="D6" i="11"/>
  <c r="D8" i="11" s="1"/>
  <c r="C6" i="11"/>
  <c r="C8" i="11" s="1"/>
  <c r="E4" i="12"/>
  <c r="D4" i="12"/>
  <c r="C4" i="12"/>
  <c r="B4" i="12"/>
  <c r="F4" i="12" s="1"/>
  <c r="B80" i="11"/>
  <c r="F79" i="11"/>
  <c r="F77" i="11"/>
  <c r="B68" i="11"/>
  <c r="F67" i="11"/>
  <c r="F65" i="11"/>
  <c r="B56" i="11"/>
  <c r="F55" i="11"/>
  <c r="F53" i="11"/>
  <c r="B44" i="11"/>
  <c r="F43" i="11"/>
  <c r="F41" i="11"/>
  <c r="B32" i="11"/>
  <c r="F31" i="11"/>
  <c r="F29" i="11"/>
  <c r="B20" i="11"/>
  <c r="F19" i="11"/>
  <c r="F17" i="11"/>
  <c r="B8" i="11"/>
  <c r="F7" i="11"/>
  <c r="F5" i="11"/>
  <c r="I20" i="9"/>
  <c r="C10" i="9"/>
  <c r="C20" i="9"/>
  <c r="C21" i="9"/>
  <c r="V19" i="9"/>
  <c r="V17" i="9"/>
  <c r="V18" i="9"/>
  <c r="V20" i="9"/>
  <c r="V21" i="9"/>
  <c r="V16" i="9"/>
  <c r="V7" i="9"/>
  <c r="V8" i="9"/>
  <c r="V9" i="9"/>
  <c r="V10" i="9"/>
  <c r="V11" i="9"/>
  <c r="V12" i="9"/>
  <c r="V13" i="9"/>
  <c r="V6" i="9"/>
  <c r="S17" i="9"/>
  <c r="S18" i="9"/>
  <c r="S19" i="9"/>
  <c r="S20" i="9"/>
  <c r="S21" i="9"/>
  <c r="S16" i="9"/>
  <c r="S7" i="9"/>
  <c r="S8" i="9"/>
  <c r="S9" i="9"/>
  <c r="S10" i="9"/>
  <c r="S11" i="9"/>
  <c r="S12" i="9"/>
  <c r="S13" i="9"/>
  <c r="S14" i="9"/>
  <c r="S6" i="9"/>
  <c r="Q17" i="9"/>
  <c r="Q21" i="9"/>
  <c r="P17" i="9"/>
  <c r="P18" i="9"/>
  <c r="P19" i="9"/>
  <c r="P20" i="9"/>
  <c r="P21" i="9"/>
  <c r="P16" i="9"/>
  <c r="P7" i="9"/>
  <c r="P8" i="9"/>
  <c r="P9" i="9"/>
  <c r="P10" i="9"/>
  <c r="P11" i="9"/>
  <c r="P12" i="9"/>
  <c r="P13" i="9"/>
  <c r="P14" i="9"/>
  <c r="P6" i="9"/>
  <c r="O18" i="9"/>
  <c r="O19" i="9"/>
  <c r="O20" i="9"/>
  <c r="O21" i="9"/>
  <c r="O16" i="9"/>
  <c r="O7" i="9"/>
  <c r="O8" i="9"/>
  <c r="O9" i="9"/>
  <c r="O10" i="9"/>
  <c r="O11" i="9"/>
  <c r="O12" i="9"/>
  <c r="O13" i="9"/>
  <c r="O14" i="9"/>
  <c r="O6" i="9"/>
  <c r="N17" i="9"/>
  <c r="N18" i="9"/>
  <c r="N19" i="9"/>
  <c r="N20" i="9"/>
  <c r="N21" i="9"/>
  <c r="N16" i="9"/>
  <c r="N7" i="9"/>
  <c r="N8" i="9"/>
  <c r="N9" i="9"/>
  <c r="N10" i="9"/>
  <c r="N11" i="9"/>
  <c r="N12" i="9"/>
  <c r="N13" i="9"/>
  <c r="N14" i="9"/>
  <c r="N6" i="9"/>
  <c r="M17" i="9"/>
  <c r="M18" i="9"/>
  <c r="M19" i="9"/>
  <c r="M20" i="9"/>
  <c r="M21" i="9"/>
  <c r="M16" i="9"/>
  <c r="M7" i="9"/>
  <c r="M8" i="9"/>
  <c r="M9" i="9"/>
  <c r="M10" i="9"/>
  <c r="M11" i="9"/>
  <c r="M12" i="9"/>
  <c r="M13" i="9"/>
  <c r="M14" i="9"/>
  <c r="M6" i="9"/>
  <c r="L17" i="9"/>
  <c r="L18" i="9"/>
  <c r="L20" i="9"/>
  <c r="L21" i="9"/>
  <c r="L16" i="9"/>
  <c r="L7" i="9"/>
  <c r="L8" i="9"/>
  <c r="L9" i="9"/>
  <c r="L10" i="9"/>
  <c r="L11" i="9"/>
  <c r="L12" i="9"/>
  <c r="L14" i="9"/>
  <c r="L6" i="9"/>
  <c r="K17" i="9"/>
  <c r="K18" i="9"/>
  <c r="K19" i="9"/>
  <c r="K20" i="9"/>
  <c r="K21" i="9"/>
  <c r="K16" i="9"/>
  <c r="K7" i="9"/>
  <c r="K8" i="9"/>
  <c r="K9" i="9"/>
  <c r="K10" i="9"/>
  <c r="K11" i="9"/>
  <c r="K12" i="9"/>
  <c r="K13" i="9"/>
  <c r="K14" i="9"/>
  <c r="K6" i="9"/>
  <c r="B20" i="9"/>
  <c r="I18" i="9"/>
  <c r="H18" i="9"/>
  <c r="H19" i="9"/>
  <c r="H20" i="9"/>
  <c r="H21" i="9"/>
  <c r="J17" i="9"/>
  <c r="J18" i="9"/>
  <c r="J19" i="9"/>
  <c r="J20" i="9"/>
  <c r="J21" i="9"/>
  <c r="J16" i="9"/>
  <c r="J7" i="9"/>
  <c r="J8" i="9"/>
  <c r="J9" i="9"/>
  <c r="J10" i="9"/>
  <c r="J11" i="9"/>
  <c r="J12" i="9"/>
  <c r="J13" i="9"/>
  <c r="J14" i="9"/>
  <c r="J6" i="9"/>
  <c r="H17" i="9"/>
  <c r="H16" i="9"/>
  <c r="H7" i="9"/>
  <c r="H8" i="9"/>
  <c r="H9" i="9"/>
  <c r="H10" i="9"/>
  <c r="H11" i="9"/>
  <c r="H12" i="9"/>
  <c r="H13" i="9"/>
  <c r="H14" i="9"/>
  <c r="H6" i="9"/>
  <c r="I17" i="9"/>
  <c r="I19" i="9"/>
  <c r="I16" i="9"/>
  <c r="I7" i="9"/>
  <c r="I8" i="9"/>
  <c r="I9" i="9"/>
  <c r="I10" i="9"/>
  <c r="I11" i="9"/>
  <c r="I12" i="9"/>
  <c r="I13" i="9"/>
  <c r="I14" i="9"/>
  <c r="I6" i="9"/>
  <c r="G17" i="9"/>
  <c r="G18" i="9"/>
  <c r="G19" i="9"/>
  <c r="G20" i="9"/>
  <c r="G21" i="9"/>
  <c r="G16" i="9"/>
  <c r="G7" i="9"/>
  <c r="G8" i="9"/>
  <c r="G9" i="9"/>
  <c r="G10" i="9"/>
  <c r="G11" i="9"/>
  <c r="G12" i="9"/>
  <c r="G13" i="9"/>
  <c r="G14" i="9"/>
  <c r="G6" i="9"/>
  <c r="F17" i="9"/>
  <c r="F18" i="9"/>
  <c r="F19" i="9"/>
  <c r="F20" i="9"/>
  <c r="F21" i="9"/>
  <c r="F16" i="9"/>
  <c r="F7" i="9"/>
  <c r="F8" i="9"/>
  <c r="F9" i="9"/>
  <c r="F10" i="9"/>
  <c r="F11" i="9"/>
  <c r="F12" i="9"/>
  <c r="F13" i="9"/>
  <c r="F14" i="9"/>
  <c r="F6" i="9"/>
  <c r="E17" i="9"/>
  <c r="E18" i="9"/>
  <c r="E19" i="9"/>
  <c r="E20" i="9"/>
  <c r="E21" i="9"/>
  <c r="E16" i="9"/>
  <c r="E7" i="9"/>
  <c r="E8" i="9"/>
  <c r="E9" i="9"/>
  <c r="E10" i="9"/>
  <c r="E11" i="9"/>
  <c r="E12" i="9"/>
  <c r="E13" i="9"/>
  <c r="E14" i="9"/>
  <c r="E6" i="9"/>
  <c r="C18" i="9"/>
  <c r="F6" i="12" l="1"/>
  <c r="D11" i="12"/>
  <c r="B13" i="8"/>
  <c r="E66" i="11"/>
  <c r="E68" i="11" s="1"/>
  <c r="D66" i="11"/>
  <c r="D68" i="11" s="1"/>
  <c r="C66" i="11"/>
  <c r="C68" i="11" s="1"/>
  <c r="R10" i="9"/>
  <c r="R15" i="9" s="1"/>
  <c r="R17" i="9"/>
  <c r="R16" i="9"/>
  <c r="F42" i="11"/>
  <c r="F44" i="11" s="1"/>
  <c r="F54" i="11"/>
  <c r="F56" i="11" s="1"/>
  <c r="F6" i="11"/>
  <c r="F8" i="11" s="1"/>
  <c r="D44" i="11"/>
  <c r="F30" i="11"/>
  <c r="F32" i="11" s="1"/>
  <c r="F18" i="11"/>
  <c r="F20" i="11" s="1"/>
  <c r="K22" i="9"/>
  <c r="S15" i="9"/>
  <c r="B71" i="11" s="1"/>
  <c r="B73" i="11" s="1"/>
  <c r="Q22" i="9"/>
  <c r="G15" i="9"/>
  <c r="B23" i="11" s="1"/>
  <c r="B25" i="11" s="1"/>
  <c r="K15" i="9"/>
  <c r="N22" i="9"/>
  <c r="T15" i="9"/>
  <c r="E22" i="9"/>
  <c r="G22" i="9"/>
  <c r="N15" i="9"/>
  <c r="S22" i="9"/>
  <c r="T22" i="9"/>
  <c r="I15" i="9"/>
  <c r="H15" i="9"/>
  <c r="V15" i="9"/>
  <c r="B83" i="11" s="1"/>
  <c r="B85" i="11" s="1"/>
  <c r="I22" i="9"/>
  <c r="O22" i="9"/>
  <c r="V22" i="9"/>
  <c r="F22" i="9"/>
  <c r="O15" i="9"/>
  <c r="L22" i="9"/>
  <c r="L15" i="9"/>
  <c r="H22" i="9"/>
  <c r="R22" i="9" l="1"/>
  <c r="R23" i="9" s="1"/>
  <c r="K23" i="9"/>
  <c r="F66" i="11"/>
  <c r="F68" i="11" s="1"/>
  <c r="V23" i="9"/>
  <c r="O23" i="9"/>
  <c r="S23" i="9"/>
  <c r="N23" i="9"/>
  <c r="T23" i="9"/>
  <c r="L23" i="9"/>
  <c r="D17" i="9" l="1"/>
  <c r="D18" i="9"/>
  <c r="D19" i="9"/>
  <c r="D20" i="9"/>
  <c r="D21" i="9"/>
  <c r="D16" i="9"/>
  <c r="D7" i="9"/>
  <c r="D8" i="9"/>
  <c r="D9" i="9"/>
  <c r="D10" i="9"/>
  <c r="D11" i="9"/>
  <c r="D12" i="9"/>
  <c r="D13" i="9"/>
  <c r="D14" i="9"/>
  <c r="D6" i="9"/>
  <c r="C17" i="9"/>
  <c r="C19" i="9"/>
  <c r="C16" i="9"/>
  <c r="C7" i="9"/>
  <c r="C8" i="9"/>
  <c r="C9" i="9"/>
  <c r="C11" i="9"/>
  <c r="C12" i="9"/>
  <c r="C13" i="9"/>
  <c r="C14" i="9"/>
  <c r="C6" i="9"/>
  <c r="B17" i="9"/>
  <c r="B18" i="9"/>
  <c r="B19" i="9"/>
  <c r="B21" i="9"/>
  <c r="B16" i="9"/>
  <c r="B7" i="9"/>
  <c r="B8" i="9"/>
  <c r="B9" i="9"/>
  <c r="B10" i="9"/>
  <c r="B11" i="9"/>
  <c r="B12" i="9"/>
  <c r="B13" i="9"/>
  <c r="B14" i="9"/>
  <c r="B6" i="9"/>
  <c r="R66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K23" i="8" l="1"/>
  <c r="D23" i="8"/>
  <c r="O23" i="8"/>
  <c r="F23" i="8"/>
  <c r="N23" i="8"/>
  <c r="H23" i="8"/>
  <c r="L23" i="8"/>
  <c r="P23" i="8"/>
  <c r="J23" i="8"/>
  <c r="B22" i="9"/>
  <c r="D15" i="9"/>
  <c r="B11" i="11" s="1"/>
  <c r="M23" i="8"/>
  <c r="E23" i="8"/>
  <c r="I23" i="8"/>
  <c r="D22" i="9"/>
  <c r="P22" i="9"/>
  <c r="P15" i="9"/>
  <c r="Q15" i="9"/>
  <c r="F15" i="9"/>
  <c r="E15" i="9"/>
  <c r="C22" i="9"/>
  <c r="C15" i="9"/>
  <c r="B15" i="9"/>
  <c r="G23" i="8"/>
  <c r="B15" i="8"/>
  <c r="B22" i="8"/>
  <c r="B13" i="11" l="1"/>
  <c r="P23" i="9"/>
  <c r="O24" i="9" s="1"/>
  <c r="M22" i="9"/>
  <c r="M15" i="9"/>
  <c r="B47" i="11" s="1"/>
  <c r="J22" i="9"/>
  <c r="J15" i="9"/>
  <c r="B35" i="11" s="1"/>
  <c r="B37" i="11" s="1"/>
  <c r="I23" i="9"/>
  <c r="E23" i="9"/>
  <c r="F23" i="9"/>
  <c r="Q23" i="9"/>
  <c r="R24" i="9"/>
  <c r="G23" i="9"/>
  <c r="H23" i="9"/>
  <c r="C23" i="9"/>
  <c r="B23" i="9"/>
  <c r="B23" i="8"/>
  <c r="C63" i="8"/>
  <c r="C62" i="8"/>
  <c r="C84" i="8"/>
  <c r="B84" i="8"/>
  <c r="B21" i="8"/>
  <c r="B20" i="8"/>
  <c r="B19" i="8"/>
  <c r="B18" i="8"/>
  <c r="B17" i="8"/>
  <c r="B16" i="8"/>
  <c r="B14" i="8"/>
  <c r="B12" i="8"/>
  <c r="B11" i="8"/>
  <c r="B10" i="8"/>
  <c r="B9" i="8"/>
  <c r="B8" i="8"/>
  <c r="B7" i="8"/>
  <c r="B6" i="8"/>
  <c r="B5" i="8"/>
  <c r="K61" i="8" l="1"/>
  <c r="C61" i="8"/>
  <c r="B26" i="8"/>
  <c r="B49" i="11"/>
  <c r="B10" i="12"/>
  <c r="B12" i="12" s="1"/>
  <c r="C10" i="12"/>
  <c r="M23" i="9"/>
  <c r="L24" i="9" s="1"/>
  <c r="F24" i="9"/>
  <c r="J23" i="9"/>
  <c r="I24" i="9" s="1"/>
  <c r="D23" i="9"/>
  <c r="C12" i="12" l="1"/>
  <c r="D10" i="12"/>
  <c r="D12" i="12" s="1"/>
  <c r="C24" i="9"/>
  <c r="U16" i="9" l="1"/>
  <c r="D78" i="11"/>
  <c r="Q22" i="8"/>
  <c r="C22" i="8" s="1"/>
  <c r="C16" i="8"/>
  <c r="U12" i="9"/>
  <c r="C11" i="8"/>
  <c r="C78" i="11"/>
  <c r="C13" i="8"/>
  <c r="U13" i="9"/>
  <c r="C12" i="8"/>
  <c r="U7" i="9"/>
  <c r="C6" i="8"/>
  <c r="U18" i="9"/>
  <c r="C18" i="8"/>
  <c r="U17" i="9"/>
  <c r="C17" i="8"/>
  <c r="U20" i="9"/>
  <c r="E78" i="11"/>
  <c r="C20" i="8"/>
  <c r="U19" i="9"/>
  <c r="C19" i="8"/>
  <c r="U8" i="9"/>
  <c r="C7" i="8"/>
  <c r="U14" i="9"/>
  <c r="C14" i="8"/>
  <c r="U9" i="9"/>
  <c r="C8" i="8"/>
  <c r="U21" i="9"/>
  <c r="C21" i="8"/>
  <c r="U10" i="9"/>
  <c r="C9" i="8"/>
  <c r="U11" i="9"/>
  <c r="C10" i="8"/>
  <c r="U6" i="9"/>
  <c r="Q15" i="8"/>
  <c r="C5" i="8"/>
  <c r="U22" i="9" l="1"/>
  <c r="U15" i="9"/>
  <c r="C80" i="11"/>
  <c r="C5" i="12"/>
  <c r="F78" i="11"/>
  <c r="F80" i="11" s="1"/>
  <c r="Q23" i="8"/>
  <c r="C15" i="8"/>
  <c r="C23" i="8" s="1"/>
  <c r="E80" i="11"/>
  <c r="E5" i="12"/>
  <c r="E7" i="12" s="1"/>
  <c r="D80" i="11"/>
  <c r="D5" i="12"/>
  <c r="D7" i="12" s="1"/>
  <c r="K59" i="8" l="1"/>
  <c r="B27" i="8"/>
  <c r="B28" i="8" s="1"/>
  <c r="U23" i="9"/>
  <c r="U24" i="9" s="1"/>
  <c r="W24" i="9" s="1"/>
  <c r="C7" i="12"/>
  <c r="F5" i="12"/>
  <c r="F7" i="12" s="1"/>
  <c r="C59" i="8" l="1"/>
  <c r="Q17" i="13"/>
  <c r="C45" i="8" s="1"/>
  <c r="Q20" i="13"/>
  <c r="C48" i="8" s="1"/>
  <c r="Q6" i="13"/>
  <c r="Q16" i="13" l="1"/>
  <c r="C44" i="8" s="1"/>
  <c r="C34" i="8"/>
  <c r="AC24" i="13"/>
  <c r="N52" i="8" s="1"/>
  <c r="AC23" i="13"/>
  <c r="N51" i="8" s="1"/>
  <c r="W24" i="13"/>
  <c r="H52" i="8" s="1"/>
  <c r="W23" i="13"/>
  <c r="H51" i="8" s="1"/>
  <c r="S24" i="13"/>
  <c r="D52" i="8" s="1"/>
  <c r="S16" i="13"/>
  <c r="D44" i="8" s="1"/>
  <c r="Q23" i="13"/>
  <c r="Q24" i="13" l="1"/>
  <c r="C52" i="8" s="1"/>
  <c r="C51" i="8"/>
  <c r="K60" i="8" l="1"/>
  <c r="K64" i="8" s="1"/>
  <c r="C60" i="8"/>
  <c r="C68" i="8" s="1"/>
  <c r="D94" i="11"/>
  <c r="D93" i="11"/>
  <c r="D95" i="11"/>
  <c r="E95" i="11"/>
  <c r="E94" i="11"/>
  <c r="E93" i="11"/>
  <c r="B98" i="11"/>
  <c r="B100" i="11"/>
  <c r="B99" i="11"/>
  <c r="C95" i="11"/>
  <c r="C94" i="11"/>
  <c r="C93" i="11"/>
  <c r="F95" i="11"/>
  <c r="F93" i="11"/>
  <c r="B93" i="11"/>
  <c r="B95" i="11"/>
  <c r="B94" i="11"/>
  <c r="F94" i="11"/>
</calcChain>
</file>

<file path=xl/sharedStrings.xml><?xml version="1.0" encoding="utf-8"?>
<sst xmlns="http://schemas.openxmlformats.org/spreadsheetml/2006/main" count="525" uniqueCount="192">
  <si>
    <t>P/G</t>
  </si>
  <si>
    <t>Gen Ex</t>
  </si>
  <si>
    <t>Cel</t>
  </si>
  <si>
    <t>Ten Cel</t>
  </si>
  <si>
    <t>1º Ten</t>
  </si>
  <si>
    <t>2º Ten</t>
  </si>
  <si>
    <t>2º Sgt</t>
  </si>
  <si>
    <t>Gen Div</t>
  </si>
  <si>
    <t>2° Sgt</t>
  </si>
  <si>
    <t>Cap</t>
  </si>
  <si>
    <t>3º Sgt</t>
  </si>
  <si>
    <t>PTTC</t>
  </si>
  <si>
    <t>Gen Bda</t>
  </si>
  <si>
    <t>Efetivo Existente conforme Quadro de Cargos Previstos.</t>
  </si>
  <si>
    <t>Posto/Grad</t>
  </si>
  <si>
    <t>Previsto</t>
  </si>
  <si>
    <t>Existente</t>
  </si>
  <si>
    <t>Comando</t>
  </si>
  <si>
    <t>Subcomando</t>
  </si>
  <si>
    <t>Gabinete</t>
  </si>
  <si>
    <t>Ch Prep F Ter</t>
  </si>
  <si>
    <t>Ch Emp F Ter</t>
  </si>
  <si>
    <t>Ch DMisPaz/Av e IGPM</t>
  </si>
  <si>
    <t>C Dout Ex</t>
  </si>
  <si>
    <t>P</t>
  </si>
  <si>
    <t>E</t>
  </si>
  <si>
    <t>EFETIVO DE QE</t>
  </si>
  <si>
    <t>Local</t>
  </si>
  <si>
    <t>Cmdo</t>
  </si>
  <si>
    <t>SCmdo</t>
  </si>
  <si>
    <t>Coronel</t>
  </si>
  <si>
    <t>Gab</t>
  </si>
  <si>
    <t>Major</t>
  </si>
  <si>
    <t>Capitão</t>
  </si>
  <si>
    <t>Ch M Paz Av/IGPM</t>
  </si>
  <si>
    <t>1º Tenente</t>
  </si>
  <si>
    <t>2º Tenente</t>
  </si>
  <si>
    <t>Total</t>
  </si>
  <si>
    <t>Subtenente</t>
  </si>
  <si>
    <t>VINCULADOS  ADM</t>
  </si>
  <si>
    <t>1º Sargento</t>
  </si>
  <si>
    <t>2º Sargento</t>
  </si>
  <si>
    <t>3º Sargento</t>
  </si>
  <si>
    <t>Cabos</t>
  </si>
  <si>
    <t>REINTEGRADOS JUDICIALMENTE</t>
  </si>
  <si>
    <t>Soldados</t>
  </si>
  <si>
    <t>TOTAL</t>
  </si>
  <si>
    <t xml:space="preserve"> </t>
  </si>
  <si>
    <t>Efetivo</t>
  </si>
  <si>
    <t>Efetivo Previsto</t>
  </si>
  <si>
    <t>Efetivo Existente</t>
  </si>
  <si>
    <t>Faltas</t>
  </si>
  <si>
    <t>À DISPOSIÇÃO OP ACOLHIDA</t>
  </si>
  <si>
    <t>Efetivo existente de PTTC</t>
  </si>
  <si>
    <t>Fora COTER</t>
  </si>
  <si>
    <t>TOTAL GERAL</t>
  </si>
  <si>
    <t>PTTC nomeados fora do COTER</t>
  </si>
  <si>
    <t>Nome</t>
  </si>
  <si>
    <t>PAULO SÉRGIO Felipe Alves</t>
  </si>
  <si>
    <t>CASul</t>
  </si>
  <si>
    <t>Mario Antonio Medeiros VIDAL</t>
  </si>
  <si>
    <t>CMNE</t>
  </si>
  <si>
    <t>Luiz Carlos DO VALLE</t>
  </si>
  <si>
    <t>15ª Bda Inf Mtz</t>
  </si>
  <si>
    <t>João GERMANO Britzius Barwaldt</t>
  </si>
  <si>
    <t>LTSP</t>
  </si>
  <si>
    <t/>
  </si>
  <si>
    <t>2º Ten IONE (Lúpus)</t>
  </si>
  <si>
    <t>2º Ten CASTRO (joelho esquerdo)</t>
  </si>
  <si>
    <t>2º Sgt RONALDO (Mot Sr Juiz 11ª CJM Alexandre Quintas)</t>
  </si>
  <si>
    <t>2º Sgt PEDRO (Mot Sr Juiz 11ª CJM Frederico Magno de Melo)</t>
  </si>
  <si>
    <t>EFETIVO TOTAL DO COTER</t>
  </si>
  <si>
    <t>Militares PTTC</t>
  </si>
  <si>
    <t>Efetivo Existente QCP</t>
  </si>
  <si>
    <t>Quadro Especial</t>
  </si>
  <si>
    <t>Reintegrados Judicialmente</t>
  </si>
  <si>
    <t>Vinculados Administrativos</t>
  </si>
  <si>
    <t>Não apresentados</t>
  </si>
  <si>
    <t>Diposição Op Acolhida</t>
  </si>
  <si>
    <t>PAULO ROBERTO de Alcântara Pereira</t>
  </si>
  <si>
    <t>Cb Guilherme DORUTEU Rodrigues (TRF/1)</t>
  </si>
  <si>
    <t>2° Sgt DOS SANTOS (Gabinete)</t>
  </si>
  <si>
    <t>2º Sgt QE / Cb</t>
  </si>
  <si>
    <t>NÃO APRESENTADOS</t>
  </si>
  <si>
    <t>Servidor Civil</t>
  </si>
  <si>
    <t>SERVIDOR CIVIL</t>
  </si>
  <si>
    <t xml:space="preserve">Gab </t>
  </si>
  <si>
    <t>SC LUCRÉCIA</t>
  </si>
  <si>
    <t>EFETIVO DO COTER EM DESTINO</t>
  </si>
  <si>
    <t>EFETIVO PRONTO NO COTER</t>
  </si>
  <si>
    <t>DISTRIBUIÇÃO DE PESSOAL</t>
  </si>
  <si>
    <t>RESUMO QUANTITATIVO</t>
  </si>
  <si>
    <t>TOTAL OFICIAIS</t>
  </si>
  <si>
    <t>TOTAL PRAÇAS</t>
  </si>
  <si>
    <t>TOTAL PTTC</t>
  </si>
  <si>
    <t>À disposição de outras OM</t>
  </si>
  <si>
    <t>FORÇA DE TRABALHO DO COMANDO DE OPERAÇÕES TERRESTRES</t>
  </si>
  <si>
    <t>OFICIAIS</t>
  </si>
  <si>
    <t>SOMATÓRIO</t>
  </si>
  <si>
    <t>PREVISTO</t>
  </si>
  <si>
    <t>Servidor Civil:</t>
  </si>
  <si>
    <t>Ch Mis Paz</t>
  </si>
  <si>
    <t>CIOpEsp</t>
  </si>
  <si>
    <t>Tempo PTTC</t>
  </si>
  <si>
    <t>02a00m00d-até 31/07/22</t>
  </si>
  <si>
    <t>OM</t>
  </si>
  <si>
    <t>05a00m01d-até 31/12/22</t>
  </si>
  <si>
    <t>07a00m02d-até 31/12/21</t>
  </si>
  <si>
    <t>02a00m00d-até 31/12/22</t>
  </si>
  <si>
    <t>COMANDO DE OPERAÇÕES TERRESTRES</t>
  </si>
  <si>
    <t>COMANDO</t>
  </si>
  <si>
    <t>OBSERVAÇÕES</t>
  </si>
  <si>
    <t>EFETIVOS</t>
  </si>
  <si>
    <t>OF GEN</t>
  </si>
  <si>
    <t>ST/SGT</t>
  </si>
  <si>
    <t>CB/SD</t>
  </si>
  <si>
    <t>PREVISTO QCP</t>
  </si>
  <si>
    <t xml:space="preserve"> EXISTENTE</t>
  </si>
  <si>
    <t>EM FORMA</t>
  </si>
  <si>
    <t>EM DESTINO</t>
  </si>
  <si>
    <t>EF TOT</t>
  </si>
  <si>
    <t>EXISTENTE</t>
  </si>
  <si>
    <t>SUBCOMANDO</t>
  </si>
  <si>
    <t>GABINETE</t>
  </si>
  <si>
    <t>CH PREP F TER</t>
  </si>
  <si>
    <t>CH EMP F TER</t>
  </si>
  <si>
    <t>CH MIS PAZ AV / IGPM</t>
  </si>
  <si>
    <t>C DOUT EX</t>
  </si>
  <si>
    <t>À DISPOSIÇÃO DE OUTRA OM</t>
  </si>
  <si>
    <t>3º Sgt RAMOS (CMB)</t>
  </si>
  <si>
    <t>MAPA DA FORÇA - 22 mar 22</t>
  </si>
  <si>
    <t>Total Geral</t>
  </si>
  <si>
    <t>Oficiais</t>
  </si>
  <si>
    <t>Praças</t>
  </si>
  <si>
    <t>Ativa</t>
  </si>
  <si>
    <t>À disposiçãodo COTER</t>
  </si>
  <si>
    <t>À disposição do COTER</t>
  </si>
  <si>
    <t>MAPA DA FORÇA - 29 jun 22</t>
  </si>
  <si>
    <t>1º Ten BULHÕES (Ch Mis Paz))</t>
  </si>
  <si>
    <t>EETIVO TOTAL</t>
  </si>
  <si>
    <t>Soma Parcial Ativa +PTTC</t>
  </si>
  <si>
    <t>À DISPOSIÇÃO DO COTER</t>
  </si>
  <si>
    <t>2º Ten PAULO (DFPC)</t>
  </si>
  <si>
    <t>Ch MisPaz/Av e IGPM</t>
  </si>
  <si>
    <t>Asp Of</t>
  </si>
  <si>
    <t>SubCmdo</t>
  </si>
  <si>
    <t>NOME</t>
  </si>
  <si>
    <t>LOCAL</t>
  </si>
  <si>
    <t>DATA INICIO</t>
  </si>
  <si>
    <t>FUNÇÃO</t>
  </si>
  <si>
    <t>TEMPO</t>
  </si>
  <si>
    <t>Arma</t>
  </si>
  <si>
    <t>Segmento</t>
  </si>
  <si>
    <t>Situação atual</t>
  </si>
  <si>
    <t>Inf</t>
  </si>
  <si>
    <t>Masc</t>
  </si>
  <si>
    <t>PRONTO</t>
  </si>
  <si>
    <t>Cav</t>
  </si>
  <si>
    <t>Fem</t>
  </si>
  <si>
    <t>Férias</t>
  </si>
  <si>
    <t>Art</t>
  </si>
  <si>
    <t>Disp Recompensa</t>
  </si>
  <si>
    <t>Eng</t>
  </si>
  <si>
    <t>Desconto em férias</t>
  </si>
  <si>
    <t>Com</t>
  </si>
  <si>
    <t>Viagem (Brasil)</t>
  </si>
  <si>
    <t>Maj</t>
  </si>
  <si>
    <t>Int</t>
  </si>
  <si>
    <t>Viagem (Internacional)</t>
  </si>
  <si>
    <t>MB</t>
  </si>
  <si>
    <t>Em casa (atestado médico)</t>
  </si>
  <si>
    <t>Sau</t>
  </si>
  <si>
    <t>Cmb</t>
  </si>
  <si>
    <t>OTT</t>
  </si>
  <si>
    <t>STen</t>
  </si>
  <si>
    <t>QAO</t>
  </si>
  <si>
    <t>1º Sgt</t>
  </si>
  <si>
    <t>QCO</t>
  </si>
  <si>
    <t>QEM</t>
  </si>
  <si>
    <t>STT</t>
  </si>
  <si>
    <t>Cb</t>
  </si>
  <si>
    <t>Sd</t>
  </si>
  <si>
    <t>Sub Cmdo</t>
  </si>
  <si>
    <t>Ch Prep</t>
  </si>
  <si>
    <t>IGPM</t>
  </si>
  <si>
    <t>Ch Emp</t>
  </si>
  <si>
    <t>A</t>
  </si>
  <si>
    <t>M</t>
  </si>
  <si>
    <t>D</t>
  </si>
  <si>
    <t>Aux</t>
  </si>
  <si>
    <t xml:space="preserve">Destacar tempo maior que 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</si>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</sst>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Liberation Sans1"/>
    </font>
    <font>
      <b/>
      <sz val="11"/>
      <color rgb="FF000000"/>
      <name val="Liberation Sans1"/>
    </font>
    <font>
      <sz val="11"/>
      <color rgb="FF203764"/>
      <name val="Liberation Sans1"/>
    </font>
    <font>
      <b/>
      <sz val="11"/>
      <color rgb="FF000000"/>
      <name val="Times New Roman"/>
      <family val="1"/>
    </font>
    <font>
      <b/>
      <sz val="10"/>
      <color theme="0"/>
      <name val="Calibri"/>
      <family val="2"/>
    </font>
    <font>
      <b/>
      <i/>
      <sz val="20"/>
      <color theme="0"/>
      <name val="Calibri"/>
      <family val="2"/>
    </font>
    <font>
      <b/>
      <u/>
      <sz val="16"/>
      <color rgb="FF000000"/>
      <name val="Times New Roman"/>
      <family val="1"/>
      <charset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  <charset val="1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b/>
      <sz val="12"/>
      <color theme="4" tint="-0.49998474074526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4BD97"/>
        <bgColor rgb="FFBFBFBF"/>
      </patternFill>
    </fill>
    <fill>
      <patternFill patternType="solid">
        <fgColor rgb="FFD9D9D9"/>
        <bgColor rgb="FFDDD9C3"/>
      </patternFill>
    </fill>
    <fill>
      <patternFill patternType="solid">
        <fgColor rgb="FF92D050"/>
        <bgColor rgb="FFC4BD97"/>
      </patternFill>
    </fill>
    <fill>
      <patternFill patternType="solid">
        <fgColor rgb="FFE6B9B8"/>
        <bgColor rgb="FFFFC7CE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FFC7CE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CCC1DA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CC1DA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C7CE"/>
      </patternFill>
    </fill>
    <fill>
      <patternFill patternType="solid">
        <fgColor rgb="FFFFFF00"/>
        <bgColor rgb="FFC4BD97"/>
      </patternFill>
    </fill>
    <fill>
      <patternFill patternType="solid">
        <fgColor theme="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729FCF"/>
        <bgColor rgb="FF729FCF"/>
      </patternFill>
    </fill>
    <fill>
      <patternFill patternType="solid">
        <fgColor rgb="FFFFFFFF"/>
        <bgColor rgb="FFFFFFFF"/>
      </patternFill>
    </fill>
    <fill>
      <patternFill patternType="solid">
        <fgColor rgb="FFFFF200"/>
        <bgColor rgb="FFFFF2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rgb="FFDDD9C3"/>
      </patternFill>
    </fill>
    <fill>
      <patternFill patternType="solid">
        <fgColor rgb="FFFFFF00"/>
        <bgColor rgb="FFBFBFB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1DA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729FC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00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452">
    <xf numFmtId="0" fontId="0" fillId="0" borderId="0" xfId="0"/>
    <xf numFmtId="0" fontId="1" fillId="0" borderId="0" xfId="0" applyFont="1"/>
    <xf numFmtId="0" fontId="3" fillId="8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10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7" fillId="0" borderId="0" xfId="0" applyFont="1" applyAlignment="1">
      <alignment horizontal="right"/>
    </xf>
    <xf numFmtId="0" fontId="8" fillId="0" borderId="0" xfId="1"/>
    <xf numFmtId="0" fontId="9" fillId="24" borderId="20" xfId="1" applyFont="1" applyFill="1" applyBorder="1" applyAlignment="1">
      <alignment horizontal="center"/>
    </xf>
    <xf numFmtId="0" fontId="9" fillId="24" borderId="21" xfId="1" applyFont="1" applyFill="1" applyBorder="1" applyAlignment="1">
      <alignment horizontal="center"/>
    </xf>
    <xf numFmtId="0" fontId="8" fillId="24" borderId="20" xfId="1" applyFill="1" applyBorder="1" applyAlignment="1">
      <alignment horizontal="center" vertical="center"/>
    </xf>
    <xf numFmtId="0" fontId="8" fillId="25" borderId="20" xfId="1" applyFill="1" applyBorder="1" applyAlignment="1">
      <alignment horizontal="center" vertical="center"/>
    </xf>
    <xf numFmtId="0" fontId="10" fillId="25" borderId="20" xfId="1" applyFont="1" applyFill="1" applyBorder="1" applyAlignment="1">
      <alignment horizontal="center" vertical="center"/>
    </xf>
    <xf numFmtId="0" fontId="8" fillId="26" borderId="20" xfId="1" applyFill="1" applyBorder="1" applyAlignment="1">
      <alignment horizontal="center" vertical="center"/>
    </xf>
    <xf numFmtId="0" fontId="8" fillId="4" borderId="20" xfId="1" applyFill="1" applyBorder="1" applyAlignment="1">
      <alignment horizontal="center" vertical="center"/>
    </xf>
    <xf numFmtId="0" fontId="8" fillId="0" borderId="20" xfId="1" applyBorder="1" applyAlignment="1">
      <alignment horizontal="center" vertical="center"/>
    </xf>
    <xf numFmtId="0" fontId="8" fillId="25" borderId="0" xfId="1" applyFill="1"/>
    <xf numFmtId="0" fontId="9" fillId="24" borderId="20" xfId="1" applyFont="1" applyFill="1" applyBorder="1" applyAlignment="1">
      <alignment horizontal="center" vertical="center"/>
    </xf>
    <xf numFmtId="0" fontId="9" fillId="24" borderId="21" xfId="1" applyFont="1" applyFill="1" applyBorder="1" applyAlignment="1">
      <alignment horizontal="center" vertical="center"/>
    </xf>
    <xf numFmtId="0" fontId="8" fillId="25" borderId="21" xfId="1" applyFill="1" applyBorder="1" applyAlignment="1">
      <alignment horizontal="center" vertical="center"/>
    </xf>
    <xf numFmtId="0" fontId="8" fillId="26" borderId="21" xfId="1" applyFill="1" applyBorder="1" applyAlignment="1">
      <alignment horizontal="center" vertical="center"/>
    </xf>
    <xf numFmtId="0" fontId="9" fillId="25" borderId="0" xfId="1" applyFont="1" applyFill="1" applyAlignment="1">
      <alignment horizontal="center"/>
    </xf>
    <xf numFmtId="0" fontId="8" fillId="25" borderId="0" xfId="1" applyFill="1" applyAlignment="1">
      <alignment horizontal="center" vertical="center"/>
    </xf>
    <xf numFmtId="0" fontId="8" fillId="25" borderId="26" xfId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22" borderId="1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19" borderId="8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/>
    </xf>
    <xf numFmtId="0" fontId="17" fillId="20" borderId="8" xfId="0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0" fillId="0" borderId="0" xfId="0" quotePrefix="1" applyFont="1"/>
    <xf numFmtId="0" fontId="21" fillId="0" borderId="0" xfId="0" applyFont="1"/>
    <xf numFmtId="0" fontId="22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2" fillId="10" borderId="8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22" fillId="11" borderId="8" xfId="0" applyFont="1" applyFill="1" applyBorder="1" applyAlignment="1">
      <alignment horizontal="center" vertical="center" wrapText="1"/>
    </xf>
    <xf numFmtId="0" fontId="24" fillId="11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center" vertical="top" wrapText="1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top" wrapText="1"/>
    </xf>
    <xf numFmtId="0" fontId="22" fillId="3" borderId="8" xfId="0" applyFont="1" applyFill="1" applyBorder="1" applyAlignment="1">
      <alignment horizontal="center" vertical="top" wrapText="1"/>
    </xf>
    <xf numFmtId="0" fontId="22" fillId="9" borderId="8" xfId="0" applyFont="1" applyFill="1" applyBorder="1" applyAlignment="1">
      <alignment horizontal="center" vertical="top" wrapText="1"/>
    </xf>
    <xf numFmtId="0" fontId="22" fillId="5" borderId="8" xfId="0" applyFont="1" applyFill="1" applyBorder="1" applyAlignment="1">
      <alignment horizontal="center" vertical="top" wrapText="1"/>
    </xf>
    <xf numFmtId="0" fontId="21" fillId="5" borderId="8" xfId="0" applyFont="1" applyFill="1" applyBorder="1" applyAlignment="1">
      <alignment horizontal="center" vertical="top" wrapText="1"/>
    </xf>
    <xf numFmtId="0" fontId="22" fillId="10" borderId="8" xfId="0" applyFont="1" applyFill="1" applyBorder="1" applyAlignment="1">
      <alignment horizontal="center" vertical="top" wrapText="1"/>
    </xf>
    <xf numFmtId="0" fontId="21" fillId="10" borderId="8" xfId="0" applyFont="1" applyFill="1" applyBorder="1" applyAlignment="1">
      <alignment horizontal="center" vertical="top" wrapText="1"/>
    </xf>
    <xf numFmtId="0" fontId="22" fillId="11" borderId="8" xfId="0" applyFont="1" applyFill="1" applyBorder="1" applyAlignment="1">
      <alignment horizontal="center" vertical="top" wrapText="1"/>
    </xf>
    <xf numFmtId="0" fontId="21" fillId="11" borderId="8" xfId="0" applyFont="1" applyFill="1" applyBorder="1" applyAlignment="1">
      <alignment horizontal="center" vertical="top" wrapText="1"/>
    </xf>
    <xf numFmtId="0" fontId="22" fillId="6" borderId="8" xfId="0" applyFont="1" applyFill="1" applyBorder="1" applyAlignment="1">
      <alignment horizontal="center" vertical="top" wrapText="1"/>
    </xf>
    <xf numFmtId="0" fontId="21" fillId="6" borderId="8" xfId="0" applyFont="1" applyFill="1" applyBorder="1" applyAlignment="1">
      <alignment horizontal="center" vertical="top" wrapText="1"/>
    </xf>
    <xf numFmtId="0" fontId="22" fillId="13" borderId="0" xfId="0" applyFont="1" applyFill="1" applyAlignment="1">
      <alignment horizontal="center" vertical="top" wrapText="1"/>
    </xf>
    <xf numFmtId="0" fontId="21" fillId="19" borderId="8" xfId="0" applyFont="1" applyFill="1" applyBorder="1" applyAlignment="1">
      <alignment horizontal="center" vertical="top" wrapText="1"/>
    </xf>
    <xf numFmtId="0" fontId="22" fillId="19" borderId="8" xfId="0" applyFont="1" applyFill="1" applyBorder="1" applyAlignment="1">
      <alignment horizontal="center" vertical="center"/>
    </xf>
    <xf numFmtId="0" fontId="23" fillId="19" borderId="8" xfId="0" applyFont="1" applyFill="1" applyBorder="1" applyAlignment="1">
      <alignment horizontal="center" vertical="center"/>
    </xf>
    <xf numFmtId="0" fontId="24" fillId="19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vertical="top" wrapText="1"/>
    </xf>
    <xf numFmtId="0" fontId="22" fillId="20" borderId="8" xfId="0" applyFont="1" applyFill="1" applyBorder="1" applyAlignment="1">
      <alignment horizontal="center"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0" fontId="22" fillId="19" borderId="8" xfId="0" applyFont="1" applyFill="1" applyBorder="1" applyAlignment="1">
      <alignment horizontal="center" vertical="top" wrapText="1"/>
    </xf>
    <xf numFmtId="0" fontId="23" fillId="19" borderId="8" xfId="0" applyFont="1" applyFill="1" applyBorder="1" applyAlignment="1">
      <alignment horizontal="center" vertical="top" wrapText="1"/>
    </xf>
    <xf numFmtId="0" fontId="21" fillId="20" borderId="8" xfId="0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0" fontId="24" fillId="0" borderId="8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1" fillId="17" borderId="0" xfId="0" applyFont="1" applyFill="1" applyAlignment="1">
      <alignment horizontal="center"/>
    </xf>
    <xf numFmtId="0" fontId="20" fillId="17" borderId="0" xfId="0" applyFont="1" applyFill="1"/>
    <xf numFmtId="0" fontId="20" fillId="17" borderId="0" xfId="0" applyFont="1" applyFill="1" applyAlignment="1">
      <alignment horizontal="center"/>
    </xf>
    <xf numFmtId="0" fontId="21" fillId="15" borderId="0" xfId="0" applyFont="1" applyFill="1"/>
    <xf numFmtId="0" fontId="21" fillId="17" borderId="0" xfId="0" applyFont="1" applyFill="1"/>
    <xf numFmtId="0" fontId="21" fillId="14" borderId="0" xfId="0" applyFont="1" applyFill="1"/>
    <xf numFmtId="0" fontId="21" fillId="0" borderId="13" xfId="0" applyFont="1" applyBorder="1" applyAlignment="1">
      <alignment horizontal="center"/>
    </xf>
    <xf numFmtId="0" fontId="21" fillId="17" borderId="13" xfId="0" applyFont="1" applyFill="1" applyBorder="1" applyAlignment="1">
      <alignment horizontal="center"/>
    </xf>
    <xf numFmtId="0" fontId="21" fillId="27" borderId="13" xfId="0" applyFont="1" applyFill="1" applyBorder="1" applyAlignment="1">
      <alignment horizontal="center"/>
    </xf>
    <xf numFmtId="0" fontId="21" fillId="16" borderId="13" xfId="0" applyFont="1" applyFill="1" applyBorder="1" applyAlignment="1">
      <alignment horizontal="center"/>
    </xf>
    <xf numFmtId="0" fontId="21" fillId="15" borderId="0" xfId="0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Alignment="1">
      <alignment vertical="center"/>
    </xf>
    <xf numFmtId="0" fontId="21" fillId="17" borderId="0" xfId="0" applyFont="1" applyFill="1" applyAlignment="1">
      <alignment vertical="top" wrapText="1"/>
    </xf>
    <xf numFmtId="0" fontId="21" fillId="0" borderId="5" xfId="0" applyFont="1" applyBorder="1"/>
    <xf numFmtId="0" fontId="26" fillId="13" borderId="1" xfId="0" applyFont="1" applyFill="1" applyBorder="1" applyAlignment="1">
      <alignment horizontal="center" vertical="top" wrapText="1"/>
    </xf>
    <xf numFmtId="0" fontId="26" fillId="13" borderId="0" xfId="0" applyFont="1" applyFill="1" applyAlignment="1">
      <alignment vertical="top" wrapText="1"/>
    </xf>
    <xf numFmtId="0" fontId="21" fillId="0" borderId="9" xfId="0" applyFont="1" applyBorder="1"/>
    <xf numFmtId="0" fontId="21" fillId="0" borderId="9" xfId="0" applyFont="1" applyBorder="1" applyAlignment="1">
      <alignment horizontal="center"/>
    </xf>
    <xf numFmtId="0" fontId="20" fillId="17" borderId="1" xfId="0" applyFont="1" applyFill="1" applyBorder="1" applyAlignment="1">
      <alignment horizontal="center" vertical="top" wrapText="1"/>
    </xf>
    <xf numFmtId="0" fontId="20" fillId="17" borderId="0" xfId="0" applyFont="1" applyFill="1" applyAlignment="1">
      <alignment vertical="top" wrapText="1"/>
    </xf>
    <xf numFmtId="0" fontId="2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15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19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1" fillId="28" borderId="1" xfId="0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9" borderId="8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top" wrapText="1"/>
    </xf>
    <xf numFmtId="0" fontId="21" fillId="19" borderId="1" xfId="0" applyFont="1" applyFill="1" applyBorder="1" applyAlignment="1">
      <alignment horizontal="center" vertical="center"/>
    </xf>
    <xf numFmtId="0" fontId="21" fillId="0" borderId="0" xfId="0" applyFont="1" applyAlignment="1"/>
    <xf numFmtId="0" fontId="20" fillId="0" borderId="0" xfId="0" applyFont="1" applyAlignment="1"/>
    <xf numFmtId="0" fontId="21" fillId="14" borderId="0" xfId="0" applyFont="1" applyFill="1" applyAlignment="1"/>
    <xf numFmtId="0" fontId="19" fillId="17" borderId="27" xfId="0" applyFont="1" applyFill="1" applyBorder="1" applyAlignment="1"/>
    <xf numFmtId="0" fontId="19" fillId="17" borderId="0" xfId="0" applyFont="1" applyFill="1" applyBorder="1" applyAlignment="1"/>
    <xf numFmtId="0" fontId="28" fillId="19" borderId="1" xfId="0" applyFont="1" applyFill="1" applyBorder="1" applyAlignment="1">
      <alignment horizontal="center" vertical="center" wrapText="1"/>
    </xf>
    <xf numFmtId="0" fontId="21" fillId="30" borderId="1" xfId="0" applyFont="1" applyFill="1" applyBorder="1" applyAlignment="1">
      <alignment horizontal="center" vertical="center"/>
    </xf>
    <xf numFmtId="0" fontId="21" fillId="17" borderId="0" xfId="0" applyFont="1" applyFill="1" applyBorder="1" applyAlignment="1">
      <alignment vertical="center"/>
    </xf>
    <xf numFmtId="0" fontId="21" fillId="17" borderId="0" xfId="0" applyFont="1" applyFill="1" applyAlignment="1"/>
    <xf numFmtId="0" fontId="9" fillId="24" borderId="20" xfId="1" applyFont="1" applyFill="1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21" fillId="34" borderId="8" xfId="0" applyFont="1" applyFill="1" applyBorder="1" applyAlignment="1">
      <alignment horizontal="center" vertical="center"/>
    </xf>
    <xf numFmtId="0" fontId="21" fillId="34" borderId="35" xfId="0" applyFont="1" applyFill="1" applyBorder="1" applyAlignment="1">
      <alignment horizontal="center"/>
    </xf>
    <xf numFmtId="0" fontId="21" fillId="35" borderId="13" xfId="0" applyFont="1" applyFill="1" applyBorder="1" applyAlignment="1">
      <alignment horizontal="center"/>
    </xf>
    <xf numFmtId="14" fontId="21" fillId="36" borderId="1" xfId="0" applyNumberFormat="1" applyFont="1" applyFill="1" applyBorder="1" applyAlignment="1">
      <alignment horizontal="center" vertical="center"/>
    </xf>
    <xf numFmtId="0" fontId="20" fillId="19" borderId="7" xfId="0" applyFont="1" applyFill="1" applyBorder="1" applyAlignment="1">
      <alignment horizontal="center" vertical="center"/>
    </xf>
    <xf numFmtId="0" fontId="20" fillId="19" borderId="8" xfId="0" applyFont="1" applyFill="1" applyBorder="1" applyAlignment="1">
      <alignment horizontal="center" vertical="center"/>
    </xf>
    <xf numFmtId="0" fontId="20" fillId="19" borderId="16" xfId="0" applyFont="1" applyFill="1" applyBorder="1" applyAlignment="1">
      <alignment horizontal="center" vertical="center"/>
    </xf>
    <xf numFmtId="0" fontId="8" fillId="26" borderId="1" xfId="2" applyFill="1" applyBorder="1" applyAlignment="1">
      <alignment horizontal="center" vertical="center"/>
    </xf>
    <xf numFmtId="0" fontId="8" fillId="0" borderId="1" xfId="2" applyBorder="1" applyAlignment="1">
      <alignment horizontal="center" vertical="center"/>
    </xf>
    <xf numFmtId="0" fontId="9" fillId="37" borderId="0" xfId="1" applyFont="1" applyFill="1" applyBorder="1" applyAlignment="1">
      <alignment horizontal="center" vertical="center"/>
    </xf>
    <xf numFmtId="0" fontId="8" fillId="38" borderId="0" xfId="1" applyFill="1" applyBorder="1" applyAlignment="1">
      <alignment horizontal="center" vertical="center"/>
    </xf>
    <xf numFmtId="0" fontId="8" fillId="39" borderId="0" xfId="1" applyFill="1" applyBorder="1" applyAlignment="1">
      <alignment horizontal="center" vertical="center"/>
    </xf>
    <xf numFmtId="0" fontId="8" fillId="13" borderId="0" xfId="1" applyFill="1" applyBorder="1" applyAlignment="1">
      <alignment horizontal="center" vertical="center"/>
    </xf>
    <xf numFmtId="0" fontId="8" fillId="17" borderId="0" xfId="1" applyFill="1" applyBorder="1" applyAlignment="1">
      <alignment horizontal="center" vertical="center"/>
    </xf>
    <xf numFmtId="0" fontId="8" fillId="25" borderId="1" xfId="2" applyFill="1" applyBorder="1" applyAlignment="1">
      <alignment horizontal="center" vertical="center"/>
    </xf>
    <xf numFmtId="0" fontId="8" fillId="17" borderId="28" xfId="1" applyFill="1" applyBorder="1" applyAlignment="1">
      <alignment horizontal="center" vertical="center"/>
    </xf>
    <xf numFmtId="0" fontId="8" fillId="17" borderId="9" xfId="1" applyFill="1" applyBorder="1" applyAlignment="1">
      <alignment horizontal="center" vertical="center"/>
    </xf>
    <xf numFmtId="0" fontId="8" fillId="25" borderId="1" xfId="1" applyFill="1" applyBorder="1" applyAlignment="1">
      <alignment horizontal="center" vertical="center"/>
    </xf>
    <xf numFmtId="0" fontId="8" fillId="26" borderId="1" xfId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8" fillId="38" borderId="9" xfId="1" applyFill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/>
    <xf numFmtId="0" fontId="22" fillId="13" borderId="0" xfId="0" applyFont="1" applyFill="1" applyBorder="1" applyAlignment="1">
      <alignment horizontal="center" vertical="top" wrapText="1"/>
    </xf>
    <xf numFmtId="0" fontId="21" fillId="0" borderId="0" xfId="0" applyFont="1" applyBorder="1" applyAlignment="1">
      <alignment horizontal="center" vertical="center"/>
    </xf>
    <xf numFmtId="0" fontId="21" fillId="7" borderId="0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 wrapText="1"/>
    </xf>
    <xf numFmtId="0" fontId="24" fillId="10" borderId="0" xfId="0" applyFont="1" applyFill="1" applyBorder="1" applyAlignment="1">
      <alignment horizontal="center" vertical="center" wrapText="1"/>
    </xf>
    <xf numFmtId="0" fontId="24" fillId="11" borderId="0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1" fillId="19" borderId="0" xfId="0" applyFont="1" applyFill="1" applyBorder="1" applyAlignment="1">
      <alignment horizontal="center" vertical="center" wrapText="1"/>
    </xf>
    <xf numFmtId="0" fontId="20" fillId="19" borderId="0" xfId="0" applyFont="1" applyFill="1" applyBorder="1" applyAlignment="1">
      <alignment horizontal="center" vertical="center"/>
    </xf>
    <xf numFmtId="0" fontId="23" fillId="19" borderId="0" xfId="0" applyFont="1" applyFill="1" applyBorder="1" applyAlignment="1">
      <alignment horizontal="center" vertical="center"/>
    </xf>
    <xf numFmtId="0" fontId="24" fillId="19" borderId="0" xfId="0" applyFont="1" applyFill="1" applyBorder="1" applyAlignment="1">
      <alignment horizontal="center" vertical="center"/>
    </xf>
    <xf numFmtId="0" fontId="23" fillId="19" borderId="0" xfId="0" applyFont="1" applyFill="1" applyBorder="1" applyAlignment="1">
      <alignment horizontal="center" vertical="center" wrapText="1"/>
    </xf>
    <xf numFmtId="0" fontId="22" fillId="19" borderId="0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/>
    </xf>
    <xf numFmtId="0" fontId="24" fillId="7" borderId="0" xfId="0" applyFont="1" applyFill="1" applyBorder="1" applyAlignment="1">
      <alignment horizontal="center" vertical="top" wrapText="1"/>
    </xf>
    <xf numFmtId="0" fontId="24" fillId="21" borderId="0" xfId="0" applyFont="1" applyFill="1" applyBorder="1" applyAlignment="1">
      <alignment horizontal="center" vertical="top" wrapText="1"/>
    </xf>
    <xf numFmtId="0" fontId="23" fillId="19" borderId="0" xfId="0" applyFont="1" applyFill="1" applyBorder="1" applyAlignment="1">
      <alignment horizontal="center" vertical="top" wrapText="1"/>
    </xf>
    <xf numFmtId="0" fontId="25" fillId="21" borderId="0" xfId="0" applyFont="1" applyFill="1" applyBorder="1" applyAlignment="1">
      <alignment horizontal="center" vertical="top" wrapText="1"/>
    </xf>
    <xf numFmtId="0" fontId="22" fillId="19" borderId="0" xfId="0" applyFont="1" applyFill="1" applyBorder="1" applyAlignment="1">
      <alignment horizontal="center" vertical="top" wrapText="1"/>
    </xf>
    <xf numFmtId="0" fontId="22" fillId="0" borderId="0" xfId="0" applyFont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0" fillId="17" borderId="0" xfId="0" applyFont="1" applyFill="1" applyBorder="1"/>
    <xf numFmtId="0" fontId="21" fillId="14" borderId="0" xfId="0" applyFont="1" applyFill="1" applyBorder="1" applyAlignment="1">
      <alignment vertical="center" wrapText="1"/>
    </xf>
    <xf numFmtId="0" fontId="20" fillId="17" borderId="0" xfId="0" applyFont="1" applyFill="1" applyBorder="1" applyAlignment="1">
      <alignment horizontal="center" vertical="top" wrapText="1"/>
    </xf>
    <xf numFmtId="0" fontId="21" fillId="17" borderId="0" xfId="0" applyFont="1" applyFill="1" applyBorder="1" applyAlignment="1">
      <alignment horizontal="center" vertical="top" wrapText="1"/>
    </xf>
    <xf numFmtId="0" fontId="21" fillId="17" borderId="0" xfId="0" applyFont="1" applyFill="1" applyBorder="1" applyAlignment="1">
      <alignment horizontal="center"/>
    </xf>
    <xf numFmtId="0" fontId="21" fillId="15" borderId="0" xfId="0" applyFont="1" applyFill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2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20" fillId="0" borderId="15" xfId="0" applyFont="1" applyBorder="1" applyAlignment="1">
      <alignment horizontal="center"/>
    </xf>
    <xf numFmtId="0" fontId="20" fillId="17" borderId="2" xfId="0" applyFont="1" applyFill="1" applyBorder="1" applyAlignment="1">
      <alignment horizontal="center" vertical="top" wrapText="1"/>
    </xf>
    <xf numFmtId="0" fontId="20" fillId="17" borderId="10" xfId="0" applyFont="1" applyFill="1" applyBorder="1" applyAlignment="1">
      <alignment horizontal="center" vertical="top" wrapText="1"/>
    </xf>
    <xf numFmtId="0" fontId="26" fillId="13" borderId="2" xfId="0" applyFont="1" applyFill="1" applyBorder="1" applyAlignment="1">
      <alignment horizontal="center" vertical="top" wrapText="1"/>
    </xf>
    <xf numFmtId="0" fontId="26" fillId="13" borderId="10" xfId="0" applyFont="1" applyFill="1" applyBorder="1" applyAlignment="1">
      <alignment horizontal="center" vertical="top" wrapText="1"/>
    </xf>
    <xf numFmtId="0" fontId="21" fillId="17" borderId="0" xfId="0" applyFont="1" applyFill="1" applyAlignment="1">
      <alignment horizontal="center" vertical="top" wrapText="1"/>
    </xf>
    <xf numFmtId="0" fontId="24" fillId="6" borderId="0" xfId="0" applyFont="1" applyFill="1" applyBorder="1" applyAlignment="1">
      <alignment horizontal="center" vertical="top" wrapText="1"/>
    </xf>
    <xf numFmtId="0" fontId="24" fillId="5" borderId="0" xfId="0" applyFont="1" applyFill="1" applyBorder="1" applyAlignment="1">
      <alignment horizontal="center" vertical="top" wrapText="1"/>
    </xf>
    <xf numFmtId="0" fontId="24" fillId="10" borderId="0" xfId="0" applyFont="1" applyFill="1" applyBorder="1" applyAlignment="1">
      <alignment horizontal="center" vertical="top" wrapText="1"/>
    </xf>
    <xf numFmtId="0" fontId="21" fillId="27" borderId="13" xfId="0" applyFont="1" applyFill="1" applyBorder="1" applyAlignment="1">
      <alignment horizontal="center"/>
    </xf>
    <xf numFmtId="0" fontId="21" fillId="27" borderId="34" xfId="0" applyFont="1" applyFill="1" applyBorder="1" applyAlignment="1">
      <alignment horizontal="center"/>
    </xf>
    <xf numFmtId="0" fontId="23" fillId="19" borderId="0" xfId="0" applyFont="1" applyFill="1" applyBorder="1" applyAlignment="1">
      <alignment horizontal="center" vertical="top" wrapText="1"/>
    </xf>
    <xf numFmtId="0" fontId="24" fillId="3" borderId="0" xfId="0" applyFont="1" applyFill="1" applyBorder="1" applyAlignment="1">
      <alignment horizontal="center" vertical="top" wrapText="1"/>
    </xf>
    <xf numFmtId="0" fontId="24" fillId="9" borderId="0" xfId="0" applyFont="1" applyFill="1" applyBorder="1" applyAlignment="1">
      <alignment horizontal="center" vertical="top" wrapText="1"/>
    </xf>
    <xf numFmtId="0" fontId="21" fillId="27" borderId="4" xfId="0" applyFont="1" applyFill="1" applyBorder="1" applyAlignment="1">
      <alignment horizontal="center"/>
    </xf>
    <xf numFmtId="0" fontId="21" fillId="27" borderId="6" xfId="0" applyFont="1" applyFill="1" applyBorder="1" applyAlignment="1">
      <alignment horizontal="center"/>
    </xf>
    <xf numFmtId="0" fontId="21" fillId="27" borderId="14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 vertical="top" wrapText="1"/>
    </xf>
    <xf numFmtId="0" fontId="24" fillId="11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4" fillId="9" borderId="0" xfId="0" applyFont="1" applyFill="1" applyBorder="1" applyAlignment="1">
      <alignment horizontal="center"/>
    </xf>
    <xf numFmtId="0" fontId="24" fillId="19" borderId="0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4" fillId="10" borderId="0" xfId="0" applyFont="1" applyFill="1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 vertical="top" wrapText="1"/>
    </xf>
    <xf numFmtId="0" fontId="21" fillId="17" borderId="13" xfId="0" applyFont="1" applyFill="1" applyBorder="1" applyAlignment="1">
      <alignment horizontal="left"/>
    </xf>
    <xf numFmtId="0" fontId="20" fillId="0" borderId="0" xfId="0" applyFont="1" applyBorder="1" applyAlignment="1">
      <alignment horizontal="center" vertical="top" wrapText="1"/>
    </xf>
    <xf numFmtId="0" fontId="26" fillId="13" borderId="5" xfId="0" applyFont="1" applyFill="1" applyBorder="1" applyAlignment="1">
      <alignment horizontal="center" vertical="top" wrapText="1"/>
    </xf>
    <xf numFmtId="0" fontId="26" fillId="13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20" fillId="0" borderId="5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1" fillId="16" borderId="13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1" fillId="13" borderId="0" xfId="0" applyFont="1" applyFill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1" fillId="9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21" fillId="11" borderId="8" xfId="0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10" borderId="0" xfId="0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 wrapText="1"/>
    </xf>
    <xf numFmtId="0" fontId="26" fillId="13" borderId="10" xfId="0" applyFont="1" applyFill="1" applyBorder="1" applyAlignment="1">
      <alignment horizontal="center" vertical="center" wrapText="1"/>
    </xf>
    <xf numFmtId="0" fontId="21" fillId="14" borderId="9" xfId="0" applyFont="1" applyFill="1" applyBorder="1" applyAlignment="1">
      <alignment horizontal="center"/>
    </xf>
    <xf numFmtId="0" fontId="26" fillId="13" borderId="0" xfId="0" applyFont="1" applyFill="1" applyAlignment="1">
      <alignment horizontal="center" vertical="top" wrapText="1"/>
    </xf>
    <xf numFmtId="0" fontId="20" fillId="17" borderId="0" xfId="0" applyFont="1" applyFill="1" applyAlignment="1">
      <alignment horizontal="center" vertical="top" wrapText="1"/>
    </xf>
    <xf numFmtId="0" fontId="21" fillId="30" borderId="30" xfId="0" applyFont="1" applyFill="1" applyBorder="1" applyAlignment="1">
      <alignment horizontal="center" wrapText="1"/>
    </xf>
    <xf numFmtId="0" fontId="21" fillId="30" borderId="31" xfId="0" applyFont="1" applyFill="1" applyBorder="1" applyAlignment="1">
      <alignment horizontal="center" wrapText="1"/>
    </xf>
    <xf numFmtId="0" fontId="21" fillId="12" borderId="1" xfId="0" applyFont="1" applyFill="1" applyBorder="1" applyAlignment="1">
      <alignment horizontal="center" vertical="center" wrapText="1"/>
    </xf>
    <xf numFmtId="0" fontId="21" fillId="17" borderId="4" xfId="0" applyFont="1" applyFill="1" applyBorder="1" applyAlignment="1">
      <alignment horizontal="left"/>
    </xf>
    <xf numFmtId="0" fontId="21" fillId="17" borderId="6" xfId="0" applyFont="1" applyFill="1" applyBorder="1" applyAlignment="1">
      <alignment horizontal="left"/>
    </xf>
    <xf numFmtId="0" fontId="21" fillId="17" borderId="14" xfId="0" applyFont="1" applyFill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9" fillId="15" borderId="0" xfId="0" applyFont="1" applyFill="1" applyAlignment="1">
      <alignment horizontal="center"/>
    </xf>
    <xf numFmtId="0" fontId="22" fillId="12" borderId="0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/>
    </xf>
    <xf numFmtId="0" fontId="21" fillId="9" borderId="0" xfId="0" applyFont="1" applyFill="1" applyBorder="1" applyAlignment="1">
      <alignment horizontal="center" vertical="center" wrapText="1"/>
    </xf>
    <xf numFmtId="0" fontId="21" fillId="5" borderId="0" xfId="0" applyFont="1" applyFill="1" applyBorder="1" applyAlignment="1">
      <alignment horizontal="center" vertical="center" wrapText="1"/>
    </xf>
    <xf numFmtId="0" fontId="21" fillId="12" borderId="0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 wrapText="1"/>
    </xf>
    <xf numFmtId="0" fontId="21" fillId="8" borderId="32" xfId="0" applyFont="1" applyFill="1" applyBorder="1" applyAlignment="1">
      <alignment horizontal="center" vertical="center" wrapText="1"/>
    </xf>
    <xf numFmtId="0" fontId="21" fillId="8" borderId="33" xfId="0" applyFont="1" applyFill="1" applyBorder="1" applyAlignment="1">
      <alignment horizontal="center" vertical="center" wrapText="1"/>
    </xf>
    <xf numFmtId="0" fontId="21" fillId="8" borderId="28" xfId="0" applyFont="1" applyFill="1" applyBorder="1" applyAlignment="1">
      <alignment horizontal="center" vertical="center" wrapText="1"/>
    </xf>
    <xf numFmtId="0" fontId="21" fillId="8" borderId="29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19" borderId="2" xfId="0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9" fillId="29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vertical="center" wrapText="1"/>
    </xf>
    <xf numFmtId="0" fontId="21" fillId="6" borderId="32" xfId="0" applyFont="1" applyFill="1" applyBorder="1" applyAlignment="1">
      <alignment horizontal="center" vertical="center" wrapText="1"/>
    </xf>
    <xf numFmtId="0" fontId="21" fillId="6" borderId="33" xfId="0" applyFont="1" applyFill="1" applyBorder="1" applyAlignment="1">
      <alignment horizontal="center" vertical="center" wrapText="1"/>
    </xf>
    <xf numFmtId="0" fontId="21" fillId="6" borderId="28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 wrapText="1"/>
    </xf>
    <xf numFmtId="0" fontId="21" fillId="11" borderId="32" xfId="0" applyFont="1" applyFill="1" applyBorder="1" applyAlignment="1">
      <alignment horizontal="center" vertical="center" wrapText="1"/>
    </xf>
    <xf numFmtId="0" fontId="21" fillId="11" borderId="33" xfId="0" applyFont="1" applyFill="1" applyBorder="1" applyAlignment="1">
      <alignment horizontal="center" vertical="center" wrapText="1"/>
    </xf>
    <xf numFmtId="0" fontId="21" fillId="11" borderId="28" xfId="0" applyFont="1" applyFill="1" applyBorder="1" applyAlignment="1">
      <alignment horizontal="center" vertical="center" wrapText="1"/>
    </xf>
    <xf numFmtId="0" fontId="21" fillId="11" borderId="29" xfId="0" applyFont="1" applyFill="1" applyBorder="1" applyAlignment="1">
      <alignment horizontal="center" vertical="center" wrapText="1"/>
    </xf>
    <xf numFmtId="0" fontId="21" fillId="10" borderId="32" xfId="0" applyFont="1" applyFill="1" applyBorder="1" applyAlignment="1">
      <alignment horizontal="center" vertical="center" wrapText="1"/>
    </xf>
    <xf numFmtId="0" fontId="21" fillId="10" borderId="33" xfId="0" applyFont="1" applyFill="1" applyBorder="1" applyAlignment="1">
      <alignment horizontal="center" vertical="center" wrapText="1"/>
    </xf>
    <xf numFmtId="0" fontId="21" fillId="10" borderId="28" xfId="0" applyFont="1" applyFill="1" applyBorder="1" applyAlignment="1">
      <alignment horizontal="center" vertical="center" wrapText="1"/>
    </xf>
    <xf numFmtId="0" fontId="21" fillId="10" borderId="29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21" fillId="5" borderId="33" xfId="0" applyFont="1" applyFill="1" applyBorder="1" applyAlignment="1">
      <alignment horizontal="center" vertical="center" wrapText="1"/>
    </xf>
    <xf numFmtId="0" fontId="21" fillId="5" borderId="28" xfId="0" applyFont="1" applyFill="1" applyBorder="1" applyAlignment="1">
      <alignment horizontal="center" vertical="center" wrapText="1"/>
    </xf>
    <xf numFmtId="0" fontId="21" fillId="5" borderId="29" xfId="0" applyFont="1" applyFill="1" applyBorder="1" applyAlignment="1">
      <alignment horizontal="center" vertical="center" wrapText="1"/>
    </xf>
    <xf numFmtId="0" fontId="21" fillId="9" borderId="32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21" fillId="9" borderId="28" xfId="0" applyFont="1" applyFill="1" applyBorder="1" applyAlignment="1">
      <alignment horizontal="center" vertical="center" wrapText="1"/>
    </xf>
    <xf numFmtId="0" fontId="21" fillId="9" borderId="29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21" fillId="3" borderId="28" xfId="0" applyFont="1" applyFill="1" applyBorder="1" applyAlignment="1">
      <alignment horizontal="center" vertical="center" wrapText="1"/>
    </xf>
    <xf numFmtId="0" fontId="21" fillId="3" borderId="29" xfId="0" applyFont="1" applyFill="1" applyBorder="1" applyAlignment="1">
      <alignment horizontal="center" vertical="center" wrapText="1"/>
    </xf>
    <xf numFmtId="0" fontId="21" fillId="20" borderId="2" xfId="0" applyFont="1" applyFill="1" applyBorder="1" applyAlignment="1">
      <alignment horizontal="center" vertical="center" wrapText="1"/>
    </xf>
    <xf numFmtId="0" fontId="21" fillId="20" borderId="10" xfId="0" applyFont="1" applyFill="1" applyBorder="1" applyAlignment="1">
      <alignment horizontal="center" vertical="center" wrapText="1"/>
    </xf>
    <xf numFmtId="0" fontId="21" fillId="31" borderId="2" xfId="0" applyFont="1" applyFill="1" applyBorder="1" applyAlignment="1">
      <alignment horizontal="center" vertical="center" wrapText="1"/>
    </xf>
    <xf numFmtId="0" fontId="21" fillId="31" borderId="10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21" fillId="32" borderId="10" xfId="0" applyFont="1" applyFill="1" applyBorder="1" applyAlignment="1">
      <alignment horizontal="center" vertical="center" wrapText="1"/>
    </xf>
    <xf numFmtId="0" fontId="21" fillId="33" borderId="2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22" fontId="20" fillId="0" borderId="7" xfId="0" applyNumberFormat="1" applyFont="1" applyBorder="1" applyAlignment="1">
      <alignment horizontal="center"/>
    </xf>
    <xf numFmtId="22" fontId="20" fillId="0" borderId="18" xfId="0" applyNumberFormat="1" applyFont="1" applyBorder="1" applyAlignment="1">
      <alignment horizontal="center"/>
    </xf>
    <xf numFmtId="22" fontId="20" fillId="0" borderId="16" xfId="0" applyNumberFormat="1" applyFont="1" applyBorder="1" applyAlignment="1">
      <alignment horizontal="center"/>
    </xf>
    <xf numFmtId="0" fontId="21" fillId="36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8" fillId="18" borderId="18" xfId="0" applyFont="1" applyFill="1" applyBorder="1" applyAlignment="1">
      <alignment horizontal="center" vertical="center" wrapText="1"/>
    </xf>
    <xf numFmtId="0" fontId="18" fillId="18" borderId="16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right"/>
    </xf>
    <xf numFmtId="0" fontId="3" fillId="10" borderId="7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13" fillId="22" borderId="11" xfId="0" applyFont="1" applyFill="1" applyBorder="1" applyAlignment="1">
      <alignment horizontal="center" vertical="center" textRotation="255"/>
    </xf>
    <xf numFmtId="0" fontId="13" fillId="22" borderId="17" xfId="0" applyFont="1" applyFill="1" applyBorder="1" applyAlignment="1">
      <alignment horizontal="center" vertical="center" textRotation="255"/>
    </xf>
    <xf numFmtId="0" fontId="14" fillId="15" borderId="0" xfId="0" applyFont="1" applyFill="1" applyAlignment="1">
      <alignment horizont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8" fillId="25" borderId="23" xfId="1" applyFill="1" applyBorder="1"/>
    <xf numFmtId="0" fontId="8" fillId="25" borderId="0" xfId="1" applyFill="1" applyBorder="1"/>
    <xf numFmtId="0" fontId="8" fillId="25" borderId="25" xfId="1" applyFill="1" applyBorder="1"/>
    <xf numFmtId="0" fontId="9" fillId="24" borderId="20" xfId="1" applyFont="1" applyFill="1" applyBorder="1" applyAlignment="1">
      <alignment horizontal="center"/>
    </xf>
    <xf numFmtId="0" fontId="9" fillId="24" borderId="1" xfId="1" applyFont="1" applyFill="1" applyBorder="1" applyAlignment="1">
      <alignment horizontal="center" vertical="center"/>
    </xf>
    <xf numFmtId="0" fontId="9" fillId="24" borderId="2" xfId="1" applyFont="1" applyFill="1" applyBorder="1" applyAlignment="1">
      <alignment horizontal="center" vertical="center"/>
    </xf>
    <xf numFmtId="0" fontId="9" fillId="24" borderId="10" xfId="1" applyFont="1" applyFill="1" applyBorder="1" applyAlignment="1">
      <alignment horizontal="center" vertical="center"/>
    </xf>
    <xf numFmtId="0" fontId="9" fillId="23" borderId="20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8" fillId="0" borderId="22" xfId="1" applyBorder="1"/>
    <xf numFmtId="0" fontId="8" fillId="25" borderId="36" xfId="1" applyFill="1" applyBorder="1"/>
    <xf numFmtId="0" fontId="8" fillId="25" borderId="24" xfId="1" applyFill="1" applyBorder="1"/>
    <xf numFmtId="0" fontId="9" fillId="24" borderId="1" xfId="2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C7CE"/>
      <rgbColor rgb="FFCCC1DA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FF3300"/>
      <rgbColor rgb="FF666699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Cm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SubCm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Gabine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Ch%20Pre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Ch%20Em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IG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TER%20QCP\CDoutE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jud&#226;ncia%20Geral\ST%20Evandro\efetivos\Mapa%20For&#231;a\Mapa%20da%20For&#231;a%20%20Formatura%20-%205%20nov%2021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ando_Atual"/>
      <sheetName val="QCP_Comando"/>
      <sheetName val="Referências"/>
      <sheetName val="Sheet1"/>
    </sheetNames>
    <sheetDataSet>
      <sheetData sheetId="0"/>
      <sheetData sheetId="1">
        <row r="3">
          <cell r="O3">
            <v>1</v>
          </cell>
          <cell r="P3">
            <v>1</v>
          </cell>
        </row>
        <row r="4">
          <cell r="O4">
            <v>0</v>
          </cell>
          <cell r="P4">
            <v>0</v>
          </cell>
        </row>
        <row r="5">
          <cell r="O5">
            <v>0</v>
          </cell>
          <cell r="P5">
            <v>0</v>
          </cell>
        </row>
        <row r="6">
          <cell r="O6">
            <v>1</v>
          </cell>
          <cell r="P6">
            <v>1</v>
          </cell>
        </row>
        <row r="7">
          <cell r="O7">
            <v>1</v>
          </cell>
          <cell r="P7">
            <v>1</v>
          </cell>
        </row>
        <row r="8">
          <cell r="O8">
            <v>0</v>
          </cell>
          <cell r="P8">
            <v>0</v>
          </cell>
        </row>
        <row r="9">
          <cell r="O9">
            <v>0</v>
          </cell>
          <cell r="P9">
            <v>0</v>
          </cell>
        </row>
        <row r="10">
          <cell r="O10">
            <v>1</v>
          </cell>
          <cell r="P10">
            <v>1</v>
          </cell>
        </row>
        <row r="11">
          <cell r="O11">
            <v>0</v>
          </cell>
          <cell r="P11">
            <v>0</v>
          </cell>
        </row>
        <row r="12">
          <cell r="O12">
            <v>0</v>
          </cell>
          <cell r="P12">
            <v>0</v>
          </cell>
        </row>
        <row r="13">
          <cell r="O13">
            <v>1</v>
          </cell>
          <cell r="P13">
            <v>0</v>
          </cell>
        </row>
        <row r="14">
          <cell r="O14">
            <v>0</v>
          </cell>
          <cell r="P14">
            <v>1</v>
          </cell>
        </row>
        <row r="15">
          <cell r="O15">
            <v>1</v>
          </cell>
          <cell r="P15">
            <v>0</v>
          </cell>
        </row>
        <row r="16">
          <cell r="O16">
            <v>0</v>
          </cell>
          <cell r="P16">
            <v>1</v>
          </cell>
        </row>
        <row r="17">
          <cell r="O17">
            <v>6</v>
          </cell>
          <cell r="P17">
            <v>5</v>
          </cell>
        </row>
        <row r="18">
          <cell r="O18">
            <v>0</v>
          </cell>
          <cell r="P18">
            <v>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Cmdo_Atual"/>
      <sheetName val="QCP_Subcomando"/>
      <sheetName val="Referências"/>
      <sheetName val="Sheet1"/>
    </sheetNames>
    <sheetDataSet>
      <sheetData sheetId="0"/>
      <sheetData sheetId="1">
        <row r="3">
          <cell r="R3">
            <v>0</v>
          </cell>
          <cell r="S3">
            <v>0</v>
          </cell>
        </row>
        <row r="4">
          <cell r="R4">
            <v>1</v>
          </cell>
          <cell r="S4">
            <v>1</v>
          </cell>
        </row>
        <row r="5">
          <cell r="R5">
            <v>0</v>
          </cell>
          <cell r="S5">
            <v>0</v>
          </cell>
        </row>
        <row r="6">
          <cell r="R6">
            <v>3</v>
          </cell>
          <cell r="S6">
            <v>0</v>
          </cell>
        </row>
        <row r="7">
          <cell r="R7">
            <v>1</v>
          </cell>
          <cell r="S7">
            <v>0</v>
          </cell>
        </row>
        <row r="8">
          <cell r="R8">
            <v>0</v>
          </cell>
          <cell r="S8">
            <v>0</v>
          </cell>
        </row>
        <row r="9">
          <cell r="R9">
            <v>2</v>
          </cell>
          <cell r="S9">
            <v>0</v>
          </cell>
        </row>
        <row r="10">
          <cell r="R10">
            <v>7</v>
          </cell>
          <cell r="S10">
            <v>1</v>
          </cell>
        </row>
        <row r="11">
          <cell r="R11">
            <v>1</v>
          </cell>
          <cell r="S11">
            <v>0</v>
          </cell>
        </row>
        <row r="12">
          <cell r="R12">
            <v>0</v>
          </cell>
          <cell r="S12">
            <v>0</v>
          </cell>
        </row>
        <row r="13">
          <cell r="R13">
            <v>1</v>
          </cell>
          <cell r="S13">
            <v>0</v>
          </cell>
        </row>
        <row r="14">
          <cell r="R14">
            <v>1</v>
          </cell>
          <cell r="S14">
            <v>0</v>
          </cell>
        </row>
        <row r="15">
          <cell r="R15">
            <v>5</v>
          </cell>
          <cell r="S15">
            <v>0</v>
          </cell>
        </row>
        <row r="16">
          <cell r="R16">
            <v>1</v>
          </cell>
          <cell r="S16">
            <v>1</v>
          </cell>
        </row>
        <row r="17">
          <cell r="R17">
            <v>9</v>
          </cell>
          <cell r="S17">
            <v>5</v>
          </cell>
        </row>
        <row r="18">
          <cell r="R18">
            <v>0</v>
          </cell>
          <cell r="S18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_Atual"/>
      <sheetName val="QCP_Gab"/>
      <sheetName val="Referências"/>
      <sheetName val="Sheet1"/>
    </sheetNames>
    <sheetDataSet>
      <sheetData sheetId="0"/>
      <sheetData sheetId="1">
        <row r="3">
          <cell r="R3">
            <v>0</v>
          </cell>
          <cell r="S3">
            <v>0</v>
          </cell>
        </row>
        <row r="4">
          <cell r="R4">
            <v>0</v>
          </cell>
          <cell r="S4">
            <v>0</v>
          </cell>
        </row>
        <row r="5">
          <cell r="R5">
            <v>0</v>
          </cell>
          <cell r="S5">
            <v>0</v>
          </cell>
        </row>
        <row r="6">
          <cell r="R6">
            <v>1</v>
          </cell>
          <cell r="S6">
            <v>1</v>
          </cell>
        </row>
        <row r="7">
          <cell r="R7">
            <v>1</v>
          </cell>
          <cell r="S7">
            <v>0</v>
          </cell>
        </row>
        <row r="8">
          <cell r="R8">
            <v>4</v>
          </cell>
          <cell r="S8">
            <v>0</v>
          </cell>
        </row>
        <row r="9">
          <cell r="R9">
            <v>1</v>
          </cell>
          <cell r="S9">
            <v>1</v>
          </cell>
        </row>
        <row r="10">
          <cell r="R10">
            <v>10</v>
          </cell>
          <cell r="S10">
            <v>2</v>
          </cell>
        </row>
        <row r="11">
          <cell r="R11">
            <v>0</v>
          </cell>
          <cell r="S11">
            <v>0</v>
          </cell>
        </row>
        <row r="12">
          <cell r="R12">
            <v>0</v>
          </cell>
          <cell r="S12">
            <v>0</v>
          </cell>
        </row>
        <row r="13">
          <cell r="R13">
            <v>4</v>
          </cell>
          <cell r="S13">
            <v>0</v>
          </cell>
        </row>
        <row r="14">
          <cell r="R14">
            <v>14</v>
          </cell>
          <cell r="S14">
            <v>1</v>
          </cell>
        </row>
        <row r="15">
          <cell r="R15">
            <v>3</v>
          </cell>
          <cell r="S15">
            <v>0</v>
          </cell>
        </row>
        <row r="16">
          <cell r="R16">
            <v>2</v>
          </cell>
          <cell r="S16">
            <v>0</v>
          </cell>
        </row>
        <row r="17">
          <cell r="R17">
            <v>18</v>
          </cell>
          <cell r="S17">
            <v>2</v>
          </cell>
        </row>
        <row r="18">
          <cell r="R18">
            <v>4</v>
          </cell>
          <cell r="S18">
            <v>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P_Ch Prep"/>
      <sheetName val="Ch Prep_Atual"/>
      <sheetName val="Referências"/>
      <sheetName val="Planilha1"/>
    </sheetNames>
    <sheetDataSet>
      <sheetData sheetId="0">
        <row r="3">
          <cell r="R3">
            <v>0</v>
          </cell>
          <cell r="S3">
            <v>0</v>
          </cell>
        </row>
        <row r="4">
          <cell r="R4">
            <v>0</v>
          </cell>
          <cell r="S4">
            <v>28</v>
          </cell>
        </row>
        <row r="5">
          <cell r="R5">
            <v>1</v>
          </cell>
          <cell r="S5">
            <v>0</v>
          </cell>
        </row>
        <row r="6">
          <cell r="R6">
            <v>5</v>
          </cell>
          <cell r="S6">
            <v>5</v>
          </cell>
        </row>
        <row r="7">
          <cell r="R7">
            <v>11</v>
          </cell>
          <cell r="S7">
            <v>2</v>
          </cell>
        </row>
        <row r="8">
          <cell r="R8">
            <v>9</v>
          </cell>
          <cell r="S8">
            <v>2</v>
          </cell>
        </row>
        <row r="9">
          <cell r="R9">
            <v>3</v>
          </cell>
          <cell r="S9">
            <v>0</v>
          </cell>
        </row>
        <row r="10">
          <cell r="R10">
            <v>7</v>
          </cell>
          <cell r="S10">
            <v>2</v>
          </cell>
        </row>
        <row r="11">
          <cell r="R11">
            <v>0</v>
          </cell>
          <cell r="S11">
            <v>1</v>
          </cell>
        </row>
        <row r="12">
          <cell r="R12">
            <v>0</v>
          </cell>
          <cell r="S12">
            <v>0</v>
          </cell>
        </row>
        <row r="13">
          <cell r="R13">
            <v>1</v>
          </cell>
          <cell r="S13">
            <v>0</v>
          </cell>
        </row>
        <row r="14">
          <cell r="R14">
            <v>2</v>
          </cell>
          <cell r="S14">
            <v>0</v>
          </cell>
        </row>
        <row r="15">
          <cell r="R15">
            <v>0</v>
          </cell>
          <cell r="S15">
            <v>2</v>
          </cell>
        </row>
        <row r="16">
          <cell r="R16">
            <v>1</v>
          </cell>
          <cell r="S16">
            <v>0</v>
          </cell>
        </row>
        <row r="17">
          <cell r="R17">
            <v>6</v>
          </cell>
          <cell r="S17">
            <v>4</v>
          </cell>
        </row>
        <row r="18">
          <cell r="R18">
            <v>0</v>
          </cell>
          <cell r="S18">
            <v>0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P_Ch Emp"/>
      <sheetName val="Ch Emp_Atual"/>
      <sheetName val="Referências"/>
      <sheetName val="Sheet1"/>
    </sheetNames>
    <sheetDataSet>
      <sheetData sheetId="0">
        <row r="3">
          <cell r="R3">
            <v>0</v>
          </cell>
          <cell r="S3">
            <v>0</v>
          </cell>
        </row>
        <row r="4">
          <cell r="R4">
            <v>0</v>
          </cell>
          <cell r="S4">
            <v>1</v>
          </cell>
        </row>
        <row r="5">
          <cell r="R5">
            <v>1</v>
          </cell>
          <cell r="S5">
            <v>62</v>
          </cell>
        </row>
        <row r="6">
          <cell r="R6">
            <v>15</v>
          </cell>
          <cell r="S6">
            <v>0</v>
          </cell>
        </row>
        <row r="7">
          <cell r="R7">
            <v>11</v>
          </cell>
          <cell r="S7">
            <v>1</v>
          </cell>
        </row>
        <row r="8">
          <cell r="R8">
            <v>12</v>
          </cell>
          <cell r="S8">
            <v>1</v>
          </cell>
        </row>
        <row r="9">
          <cell r="R9">
            <v>0</v>
          </cell>
          <cell r="S9">
            <v>0</v>
          </cell>
        </row>
        <row r="10">
          <cell r="R10">
            <v>8</v>
          </cell>
          <cell r="S10">
            <v>3</v>
          </cell>
        </row>
        <row r="11">
          <cell r="R11">
            <v>1</v>
          </cell>
          <cell r="S11">
            <v>1</v>
          </cell>
        </row>
        <row r="12">
          <cell r="R12">
            <v>0</v>
          </cell>
          <cell r="S12">
            <v>0</v>
          </cell>
        </row>
        <row r="13">
          <cell r="R13">
            <v>2</v>
          </cell>
          <cell r="S13">
            <v>1</v>
          </cell>
        </row>
        <row r="14">
          <cell r="R14">
            <v>17</v>
          </cell>
          <cell r="S14">
            <v>3</v>
          </cell>
        </row>
        <row r="15">
          <cell r="R15">
            <v>2</v>
          </cell>
          <cell r="S15">
            <v>0</v>
          </cell>
        </row>
        <row r="16">
          <cell r="R16">
            <v>0</v>
          </cell>
          <cell r="S16">
            <v>1</v>
          </cell>
        </row>
        <row r="17">
          <cell r="R17">
            <v>7</v>
          </cell>
          <cell r="S17">
            <v>1</v>
          </cell>
        </row>
        <row r="18">
          <cell r="R18">
            <v>0</v>
          </cell>
          <cell r="S18">
            <v>1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PM_Atual"/>
      <sheetName val="QCP_IGPM"/>
      <sheetName val="Mapa da Força IGPM"/>
      <sheetName val="Referências"/>
      <sheetName val="Sheet1"/>
    </sheetNames>
    <sheetDataSet>
      <sheetData sheetId="0"/>
      <sheetData sheetId="1">
        <row r="3">
          <cell r="R3">
            <v>0</v>
          </cell>
          <cell r="S3">
            <v>1</v>
          </cell>
        </row>
        <row r="4">
          <cell r="R4">
            <v>0</v>
          </cell>
          <cell r="S4">
            <v>0</v>
          </cell>
        </row>
        <row r="5">
          <cell r="R5">
            <v>1</v>
          </cell>
          <cell r="S5">
            <v>1</v>
          </cell>
        </row>
        <row r="6">
          <cell r="R6">
            <v>5</v>
          </cell>
          <cell r="S6">
            <v>1</v>
          </cell>
        </row>
        <row r="7">
          <cell r="R7">
            <v>8</v>
          </cell>
          <cell r="S7">
            <v>0</v>
          </cell>
        </row>
        <row r="8">
          <cell r="R8">
            <v>8</v>
          </cell>
          <cell r="S8">
            <v>0</v>
          </cell>
        </row>
        <row r="9">
          <cell r="R9">
            <v>0</v>
          </cell>
          <cell r="S9">
            <v>1</v>
          </cell>
        </row>
        <row r="10">
          <cell r="R10">
            <v>6</v>
          </cell>
          <cell r="S10">
            <v>0</v>
          </cell>
        </row>
        <row r="11">
          <cell r="R11">
            <v>2</v>
          </cell>
          <cell r="S11">
            <v>0</v>
          </cell>
        </row>
        <row r="12">
          <cell r="R12">
            <v>0</v>
          </cell>
          <cell r="S12">
            <v>1</v>
          </cell>
        </row>
        <row r="13">
          <cell r="R13">
            <v>1</v>
          </cell>
          <cell r="S13">
            <v>1</v>
          </cell>
        </row>
        <row r="14">
          <cell r="R14">
            <v>5</v>
          </cell>
          <cell r="S14">
            <v>0</v>
          </cell>
        </row>
        <row r="15">
          <cell r="R15">
            <v>2</v>
          </cell>
          <cell r="S15">
            <v>0</v>
          </cell>
        </row>
        <row r="16">
          <cell r="R16">
            <v>0</v>
          </cell>
          <cell r="S16">
            <v>1</v>
          </cell>
        </row>
        <row r="17">
          <cell r="R17">
            <v>6</v>
          </cell>
          <cell r="S17">
            <v>1</v>
          </cell>
        </row>
        <row r="18">
          <cell r="R18">
            <v>2</v>
          </cell>
          <cell r="S18">
            <v>1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 Dout Ex_Atual"/>
      <sheetName val="QCP_C Dout Ex"/>
      <sheetName val="Referências"/>
    </sheetNames>
    <sheetDataSet>
      <sheetData sheetId="0"/>
      <sheetData sheetId="1">
        <row r="3">
          <cell r="R3">
            <v>0</v>
          </cell>
          <cell r="S3">
            <v>0</v>
          </cell>
        </row>
        <row r="4">
          <cell r="R4">
            <v>0</v>
          </cell>
          <cell r="S4">
            <v>1</v>
          </cell>
        </row>
        <row r="5">
          <cell r="R5">
            <v>1</v>
          </cell>
          <cell r="S5">
            <v>0</v>
          </cell>
        </row>
        <row r="6">
          <cell r="R6">
            <v>8</v>
          </cell>
          <cell r="S6">
            <v>3</v>
          </cell>
        </row>
        <row r="7">
          <cell r="R7">
            <v>16</v>
          </cell>
          <cell r="S7">
            <v>1</v>
          </cell>
        </row>
        <row r="8">
          <cell r="R8">
            <v>2</v>
          </cell>
          <cell r="S8">
            <v>2</v>
          </cell>
        </row>
        <row r="9">
          <cell r="R9">
            <v>0</v>
          </cell>
          <cell r="S9">
            <v>3</v>
          </cell>
        </row>
        <row r="10">
          <cell r="R10">
            <v>11</v>
          </cell>
          <cell r="S10">
            <v>1</v>
          </cell>
        </row>
        <row r="11">
          <cell r="R11">
            <v>0</v>
          </cell>
          <cell r="S11">
            <v>2</v>
          </cell>
        </row>
        <row r="12">
          <cell r="R12">
            <v>0</v>
          </cell>
          <cell r="S12">
            <v>2</v>
          </cell>
        </row>
        <row r="13">
          <cell r="R13">
            <v>0</v>
          </cell>
          <cell r="S13">
            <v>1</v>
          </cell>
        </row>
        <row r="14">
          <cell r="R14">
            <v>1</v>
          </cell>
          <cell r="S14">
            <v>0</v>
          </cell>
        </row>
        <row r="15">
          <cell r="R15">
            <v>0</v>
          </cell>
          <cell r="S15">
            <v>3</v>
          </cell>
        </row>
        <row r="16">
          <cell r="R16">
            <v>0</v>
          </cell>
          <cell r="S16">
            <v>1</v>
          </cell>
        </row>
        <row r="17">
          <cell r="R17">
            <v>10</v>
          </cell>
          <cell r="S17">
            <v>5</v>
          </cell>
        </row>
        <row r="18">
          <cell r="R18">
            <v>2</v>
          </cell>
          <cell r="S18">
            <v>1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etivos"/>
      <sheetName val="Consolidação"/>
      <sheetName val="Planilha1"/>
    </sheetNames>
    <sheetDataSet>
      <sheetData sheetId="0" refreshError="1">
        <row r="5">
          <cell r="B5">
            <v>1</v>
          </cell>
          <cell r="C5">
            <v>3</v>
          </cell>
          <cell r="D5">
            <v>4</v>
          </cell>
          <cell r="E5">
            <v>6</v>
          </cell>
        </row>
        <row r="17">
          <cell r="B17">
            <v>1</v>
          </cell>
          <cell r="C17">
            <v>14</v>
          </cell>
          <cell r="D17">
            <v>9</v>
          </cell>
          <cell r="E17">
            <v>9</v>
          </cell>
        </row>
        <row r="29">
          <cell r="B29">
            <v>0</v>
          </cell>
          <cell r="C29">
            <v>17</v>
          </cell>
          <cell r="D29">
            <v>23</v>
          </cell>
          <cell r="E29">
            <v>22</v>
          </cell>
        </row>
        <row r="41">
          <cell r="B41">
            <v>1</v>
          </cell>
          <cell r="C41">
            <v>35</v>
          </cell>
          <cell r="D41">
            <v>4</v>
          </cell>
          <cell r="E41">
            <v>6</v>
          </cell>
        </row>
        <row r="53">
          <cell r="B53">
            <v>1</v>
          </cell>
          <cell r="C53">
            <v>47</v>
          </cell>
          <cell r="D53">
            <v>21</v>
          </cell>
          <cell r="E53">
            <v>7</v>
          </cell>
        </row>
        <row r="65">
          <cell r="B65">
            <v>1</v>
          </cell>
          <cell r="C65">
            <v>24</v>
          </cell>
          <cell r="D65">
            <v>7</v>
          </cell>
          <cell r="E65">
            <v>5</v>
          </cell>
        </row>
        <row r="77">
          <cell r="B77">
            <v>1</v>
          </cell>
          <cell r="C77">
            <v>36</v>
          </cell>
          <cell r="D77">
            <v>1</v>
          </cell>
          <cell r="E77">
            <v>12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65"/>
  <sheetViews>
    <sheetView tabSelected="1" view="pageBreakPreview" zoomScaleNormal="100" zoomScaleSheetLayoutView="100" workbookViewId="0">
      <selection activeCell="E25" sqref="E25"/>
    </sheetView>
  </sheetViews>
  <sheetFormatPr defaultRowHeight="15"/>
  <cols>
    <col min="1" max="1" width="20.7109375" style="52" customWidth="1"/>
    <col min="2" max="2" width="10.7109375" style="52" customWidth="1"/>
    <col min="3" max="3" width="12.140625" style="52" customWidth="1"/>
    <col min="4" max="5" width="6.7109375" style="52" customWidth="1"/>
    <col min="6" max="6" width="7.42578125" style="52" customWidth="1"/>
    <col min="7" max="7" width="7.28515625" style="52" customWidth="1"/>
    <col min="8" max="13" width="6.7109375" style="52" customWidth="1"/>
    <col min="14" max="14" width="8.5703125" style="52" customWidth="1"/>
    <col min="15" max="15" width="7.7109375" style="52" customWidth="1"/>
    <col min="16" max="17" width="6.7109375" style="52" customWidth="1"/>
    <col min="18" max="18" width="11.28515625" style="52" customWidth="1"/>
    <col min="19" max="19" width="15.140625" style="52" bestFit="1" customWidth="1"/>
    <col min="20" max="20" width="17.5703125" style="52" customWidth="1"/>
    <col min="21" max="21" width="7.85546875" style="52" customWidth="1"/>
    <col min="22" max="22" width="7.7109375" style="52" customWidth="1"/>
    <col min="23" max="23" width="5.42578125" style="52" customWidth="1"/>
    <col min="24" max="1025" width="9.140625" style="52" customWidth="1"/>
    <col min="1026" max="16384" width="9.140625" style="52"/>
  </cols>
  <sheetData>
    <row r="1" spans="1:22" ht="15.75">
      <c r="A1" s="316" t="s">
        <v>13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51"/>
      <c r="T1" s="53" t="s">
        <v>66</v>
      </c>
    </row>
    <row r="2" spans="1:22" ht="15.75" thickBot="1">
      <c r="O2" s="321"/>
      <c r="P2" s="321"/>
      <c r="Q2" s="321"/>
    </row>
    <row r="3" spans="1:22" ht="45.75" customHeight="1" thickBot="1">
      <c r="A3" s="286" t="s">
        <v>14</v>
      </c>
      <c r="B3" s="288" t="s">
        <v>15</v>
      </c>
      <c r="C3" s="289" t="s">
        <v>16</v>
      </c>
      <c r="D3" s="290" t="s">
        <v>17</v>
      </c>
      <c r="E3" s="290"/>
      <c r="F3" s="291" t="s">
        <v>145</v>
      </c>
      <c r="G3" s="291"/>
      <c r="H3" s="292" t="s">
        <v>19</v>
      </c>
      <c r="I3" s="292"/>
      <c r="J3" s="293" t="s">
        <v>20</v>
      </c>
      <c r="K3" s="293"/>
      <c r="L3" s="294" t="s">
        <v>21</v>
      </c>
      <c r="M3" s="294"/>
      <c r="N3" s="295" t="s">
        <v>143</v>
      </c>
      <c r="O3" s="295"/>
      <c r="P3" s="296" t="s">
        <v>23</v>
      </c>
      <c r="Q3" s="296"/>
      <c r="R3" s="283"/>
      <c r="S3" s="54"/>
      <c r="T3" s="166"/>
      <c r="U3" s="166"/>
      <c r="V3" s="166"/>
    </row>
    <row r="4" spans="1:22" ht="19.5" customHeight="1" thickBot="1">
      <c r="A4" s="287"/>
      <c r="B4" s="288"/>
      <c r="C4" s="289"/>
      <c r="D4" s="55" t="s">
        <v>24</v>
      </c>
      <c r="E4" s="56" t="s">
        <v>25</v>
      </c>
      <c r="F4" s="57" t="s">
        <v>24</v>
      </c>
      <c r="G4" s="58" t="s">
        <v>25</v>
      </c>
      <c r="H4" s="59" t="s">
        <v>24</v>
      </c>
      <c r="I4" s="60" t="s">
        <v>25</v>
      </c>
      <c r="J4" s="61" t="s">
        <v>24</v>
      </c>
      <c r="K4" s="62" t="s">
        <v>25</v>
      </c>
      <c r="L4" s="63" t="s">
        <v>24</v>
      </c>
      <c r="M4" s="64" t="s">
        <v>25</v>
      </c>
      <c r="N4" s="65" t="s">
        <v>24</v>
      </c>
      <c r="O4" s="66" t="s">
        <v>25</v>
      </c>
      <c r="P4" s="67" t="s">
        <v>24</v>
      </c>
      <c r="Q4" s="68" t="s">
        <v>25</v>
      </c>
      <c r="R4" s="283"/>
      <c r="T4" s="158"/>
      <c r="U4" s="158"/>
      <c r="V4" s="158"/>
    </row>
    <row r="5" spans="1:22" ht="20.100000000000001" customHeight="1" thickBot="1">
      <c r="A5" s="70" t="s">
        <v>1</v>
      </c>
      <c r="B5" s="71">
        <f t="shared" ref="B5:B20" si="0">D5+F5+H5+J5+L5+N5+P5</f>
        <v>1</v>
      </c>
      <c r="C5" s="72">
        <f t="shared" ref="C5:C22" si="1">E5+G5+I5+K5+M5+O5+Q5</f>
        <v>2</v>
      </c>
      <c r="D5" s="73">
        <f>[1]QCP_Comando!$O3</f>
        <v>1</v>
      </c>
      <c r="E5" s="161">
        <f>[1]QCP_Comando!$P3</f>
        <v>1</v>
      </c>
      <c r="F5" s="74">
        <f>[2]QCP_Subcomando!$R3</f>
        <v>0</v>
      </c>
      <c r="G5" s="162">
        <f>[2]QCP_Subcomando!$S3</f>
        <v>0</v>
      </c>
      <c r="H5" s="75">
        <f>[3]QCP_Gab!$R3</f>
        <v>0</v>
      </c>
      <c r="I5" s="160">
        <f>[3]QCP_Gab!$S3</f>
        <v>0</v>
      </c>
      <c r="J5" s="76">
        <f>'[4]QCP_Ch Prep'!$R3</f>
        <v>0</v>
      </c>
      <c r="K5" s="77">
        <f>'[4]QCP_Ch Prep'!$S3</f>
        <v>0</v>
      </c>
      <c r="L5" s="78">
        <f>'[5]QCP_Ch Emp'!$R3</f>
        <v>0</v>
      </c>
      <c r="M5" s="79">
        <f>'[5]QCP_Ch Emp'!$S3</f>
        <v>0</v>
      </c>
      <c r="N5" s="80">
        <f>[6]QCP_IGPM!$R3</f>
        <v>0</v>
      </c>
      <c r="O5" s="81">
        <f>[6]QCP_IGPM!$S3</f>
        <v>1</v>
      </c>
      <c r="P5" s="82">
        <f>'[7]QCP_C Dout Ex'!$R3</f>
        <v>0</v>
      </c>
      <c r="Q5" s="83">
        <f>'[7]QCP_C Dout Ex'!$S3</f>
        <v>0</v>
      </c>
      <c r="R5" s="84"/>
      <c r="T5" s="158"/>
      <c r="U5" s="158"/>
      <c r="V5" s="158"/>
    </row>
    <row r="6" spans="1:22" ht="20.100000000000001" customHeight="1" thickBot="1">
      <c r="A6" s="70" t="s">
        <v>7</v>
      </c>
      <c r="B6" s="71">
        <f t="shared" si="0"/>
        <v>1</v>
      </c>
      <c r="C6" s="72">
        <f t="shared" si="1"/>
        <v>31</v>
      </c>
      <c r="D6" s="73">
        <f>[1]QCP_Comando!$O4</f>
        <v>0</v>
      </c>
      <c r="E6" s="161">
        <f>[1]QCP_Comando!$P4</f>
        <v>0</v>
      </c>
      <c r="F6" s="74">
        <f>[2]QCP_Subcomando!$R4</f>
        <v>1</v>
      </c>
      <c r="G6" s="162">
        <f>[2]QCP_Subcomando!$S4</f>
        <v>1</v>
      </c>
      <c r="H6" s="75">
        <f>[3]QCP_Gab!$R4</f>
        <v>0</v>
      </c>
      <c r="I6" s="160">
        <f>[3]QCP_Gab!$S4</f>
        <v>0</v>
      </c>
      <c r="J6" s="76">
        <f>'[4]QCP_Ch Prep'!$R4</f>
        <v>0</v>
      </c>
      <c r="K6" s="77">
        <f>'[4]QCP_Ch Prep'!$S4</f>
        <v>28</v>
      </c>
      <c r="L6" s="78">
        <f>'[5]QCP_Ch Emp'!$R4</f>
        <v>0</v>
      </c>
      <c r="M6" s="79">
        <f>'[5]QCP_Ch Emp'!$S4</f>
        <v>1</v>
      </c>
      <c r="N6" s="80">
        <f>[6]QCP_IGPM!$R4</f>
        <v>0</v>
      </c>
      <c r="O6" s="81">
        <f>[6]QCP_IGPM!$S4</f>
        <v>0</v>
      </c>
      <c r="P6" s="82">
        <f>'[7]QCP_C Dout Ex'!$R4</f>
        <v>0</v>
      </c>
      <c r="Q6" s="83">
        <f>'[7]QCP_C Dout Ex'!$S4</f>
        <v>1</v>
      </c>
      <c r="R6" s="84"/>
      <c r="T6" s="158"/>
      <c r="U6" s="158"/>
      <c r="V6" s="158"/>
    </row>
    <row r="7" spans="1:22" ht="20.100000000000001" customHeight="1" thickBot="1">
      <c r="A7" s="70" t="s">
        <v>12</v>
      </c>
      <c r="B7" s="71">
        <f t="shared" si="0"/>
        <v>4</v>
      </c>
      <c r="C7" s="72">
        <f t="shared" si="1"/>
        <v>63</v>
      </c>
      <c r="D7" s="73">
        <f>[1]QCP_Comando!$O5</f>
        <v>0</v>
      </c>
      <c r="E7" s="161">
        <f>[1]QCP_Comando!$P5</f>
        <v>0</v>
      </c>
      <c r="F7" s="74">
        <f>[2]QCP_Subcomando!$R5</f>
        <v>0</v>
      </c>
      <c r="G7" s="162">
        <f>[2]QCP_Subcomando!$S5</f>
        <v>0</v>
      </c>
      <c r="H7" s="75">
        <f>[3]QCP_Gab!$R5</f>
        <v>0</v>
      </c>
      <c r="I7" s="160">
        <f>[3]QCP_Gab!$S5</f>
        <v>0</v>
      </c>
      <c r="J7" s="76">
        <f>'[4]QCP_Ch Prep'!$R5</f>
        <v>1</v>
      </c>
      <c r="K7" s="77">
        <f>'[4]QCP_Ch Prep'!$S5</f>
        <v>0</v>
      </c>
      <c r="L7" s="78">
        <f>'[5]QCP_Ch Emp'!$R5</f>
        <v>1</v>
      </c>
      <c r="M7" s="79">
        <f>'[5]QCP_Ch Emp'!$S5</f>
        <v>62</v>
      </c>
      <c r="N7" s="80">
        <f>[6]QCP_IGPM!$R5</f>
        <v>1</v>
      </c>
      <c r="O7" s="81">
        <f>[6]QCP_IGPM!$S5</f>
        <v>1</v>
      </c>
      <c r="P7" s="82">
        <f>'[7]QCP_C Dout Ex'!$R5</f>
        <v>1</v>
      </c>
      <c r="Q7" s="83">
        <f>'[7]QCP_C Dout Ex'!$S5</f>
        <v>0</v>
      </c>
      <c r="R7" s="84"/>
      <c r="T7" s="158"/>
      <c r="U7" s="158"/>
      <c r="V7" s="158"/>
    </row>
    <row r="8" spans="1:22" ht="20.100000000000001" customHeight="1" thickBot="1">
      <c r="A8" s="70" t="s">
        <v>30</v>
      </c>
      <c r="B8" s="71">
        <f t="shared" si="0"/>
        <v>38</v>
      </c>
      <c r="C8" s="72">
        <f t="shared" si="1"/>
        <v>11</v>
      </c>
      <c r="D8" s="73">
        <f>[1]QCP_Comando!$O6</f>
        <v>1</v>
      </c>
      <c r="E8" s="161">
        <f>[1]QCP_Comando!$P6</f>
        <v>1</v>
      </c>
      <c r="F8" s="74">
        <f>[2]QCP_Subcomando!$R6</f>
        <v>3</v>
      </c>
      <c r="G8" s="162">
        <f>[2]QCP_Subcomando!$S6</f>
        <v>0</v>
      </c>
      <c r="H8" s="75">
        <f>[3]QCP_Gab!$R6</f>
        <v>1</v>
      </c>
      <c r="I8" s="160">
        <f>[3]QCP_Gab!$S6</f>
        <v>1</v>
      </c>
      <c r="J8" s="76">
        <f>'[4]QCP_Ch Prep'!$R6</f>
        <v>5</v>
      </c>
      <c r="K8" s="77">
        <f>'[4]QCP_Ch Prep'!$S6</f>
        <v>5</v>
      </c>
      <c r="L8" s="78">
        <f>'[5]QCP_Ch Emp'!$R6</f>
        <v>15</v>
      </c>
      <c r="M8" s="79">
        <f>'[5]QCP_Ch Emp'!$S6</f>
        <v>0</v>
      </c>
      <c r="N8" s="80">
        <f>[6]QCP_IGPM!$R6</f>
        <v>5</v>
      </c>
      <c r="O8" s="81">
        <f>[6]QCP_IGPM!$S6</f>
        <v>1</v>
      </c>
      <c r="P8" s="82">
        <f>'[7]QCP_C Dout Ex'!$R6</f>
        <v>8</v>
      </c>
      <c r="Q8" s="83">
        <f>'[7]QCP_C Dout Ex'!$S6</f>
        <v>3</v>
      </c>
      <c r="R8" s="84"/>
      <c r="T8" s="158"/>
      <c r="U8" s="158"/>
      <c r="V8" s="158"/>
    </row>
    <row r="9" spans="1:22" ht="20.100000000000001" customHeight="1" thickBot="1">
      <c r="A9" s="70" t="s">
        <v>3</v>
      </c>
      <c r="B9" s="71">
        <f t="shared" si="0"/>
        <v>49</v>
      </c>
      <c r="C9" s="72">
        <f t="shared" si="1"/>
        <v>5</v>
      </c>
      <c r="D9" s="73">
        <f>[1]QCP_Comando!$O7</f>
        <v>1</v>
      </c>
      <c r="E9" s="161">
        <f>[1]QCP_Comando!$P7</f>
        <v>1</v>
      </c>
      <c r="F9" s="74">
        <f>[2]QCP_Subcomando!$R7</f>
        <v>1</v>
      </c>
      <c r="G9" s="162">
        <f>[2]QCP_Subcomando!$S7</f>
        <v>0</v>
      </c>
      <c r="H9" s="75">
        <f>[3]QCP_Gab!$R7</f>
        <v>1</v>
      </c>
      <c r="I9" s="160">
        <f>[3]QCP_Gab!$S7</f>
        <v>0</v>
      </c>
      <c r="J9" s="76">
        <f>'[4]QCP_Ch Prep'!$R7</f>
        <v>11</v>
      </c>
      <c r="K9" s="77">
        <f>'[4]QCP_Ch Prep'!$S7</f>
        <v>2</v>
      </c>
      <c r="L9" s="78">
        <f>'[5]QCP_Ch Emp'!$R7</f>
        <v>11</v>
      </c>
      <c r="M9" s="79">
        <f>'[5]QCP_Ch Emp'!$S7</f>
        <v>1</v>
      </c>
      <c r="N9" s="80">
        <f>[6]QCP_IGPM!$R7</f>
        <v>8</v>
      </c>
      <c r="O9" s="81">
        <f>[6]QCP_IGPM!$S7</f>
        <v>0</v>
      </c>
      <c r="P9" s="82">
        <f>'[7]QCP_C Dout Ex'!$R7</f>
        <v>16</v>
      </c>
      <c r="Q9" s="83">
        <f>'[7]QCP_C Dout Ex'!$S7</f>
        <v>1</v>
      </c>
      <c r="R9" s="84"/>
      <c r="T9" s="158"/>
      <c r="U9" s="158"/>
      <c r="V9" s="158"/>
    </row>
    <row r="10" spans="1:22" ht="20.100000000000001" customHeight="1" thickBot="1">
      <c r="A10" s="70" t="s">
        <v>32</v>
      </c>
      <c r="B10" s="71">
        <f t="shared" si="0"/>
        <v>35</v>
      </c>
      <c r="C10" s="72">
        <f t="shared" si="1"/>
        <v>5</v>
      </c>
      <c r="D10" s="73">
        <f>[1]QCP_Comando!$O8</f>
        <v>0</v>
      </c>
      <c r="E10" s="161">
        <f>[1]QCP_Comando!$P8</f>
        <v>0</v>
      </c>
      <c r="F10" s="74">
        <f>[2]QCP_Subcomando!$R8</f>
        <v>0</v>
      </c>
      <c r="G10" s="162">
        <f>[2]QCP_Subcomando!$S8</f>
        <v>0</v>
      </c>
      <c r="H10" s="75">
        <f>[3]QCP_Gab!$R8</f>
        <v>4</v>
      </c>
      <c r="I10" s="160">
        <f>[3]QCP_Gab!$S8</f>
        <v>0</v>
      </c>
      <c r="J10" s="76">
        <f>'[4]QCP_Ch Prep'!$R8</f>
        <v>9</v>
      </c>
      <c r="K10" s="77">
        <f>'[4]QCP_Ch Prep'!$S8</f>
        <v>2</v>
      </c>
      <c r="L10" s="78">
        <f>'[5]QCP_Ch Emp'!$R8</f>
        <v>12</v>
      </c>
      <c r="M10" s="79">
        <f>'[5]QCP_Ch Emp'!$S8</f>
        <v>1</v>
      </c>
      <c r="N10" s="80">
        <f>[6]QCP_IGPM!$R8</f>
        <v>8</v>
      </c>
      <c r="O10" s="81">
        <f>[6]QCP_IGPM!$S8</f>
        <v>0</v>
      </c>
      <c r="P10" s="82">
        <f>'[7]QCP_C Dout Ex'!$R8</f>
        <v>2</v>
      </c>
      <c r="Q10" s="83">
        <f>'[7]QCP_C Dout Ex'!$S8</f>
        <v>2</v>
      </c>
      <c r="R10" s="84"/>
      <c r="T10" s="158"/>
      <c r="U10" s="158"/>
      <c r="V10" s="158"/>
    </row>
    <row r="11" spans="1:22" ht="20.100000000000001" customHeight="1" thickBot="1">
      <c r="A11" s="70" t="s">
        <v>33</v>
      </c>
      <c r="B11" s="71">
        <f t="shared" si="0"/>
        <v>6</v>
      </c>
      <c r="C11" s="72">
        <f t="shared" si="1"/>
        <v>5</v>
      </c>
      <c r="D11" s="73">
        <f>[1]QCP_Comando!$O9</f>
        <v>0</v>
      </c>
      <c r="E11" s="161">
        <f>[1]QCP_Comando!$P9</f>
        <v>0</v>
      </c>
      <c r="F11" s="74">
        <f>[2]QCP_Subcomando!$R9</f>
        <v>2</v>
      </c>
      <c r="G11" s="162">
        <f>[2]QCP_Subcomando!$S9</f>
        <v>0</v>
      </c>
      <c r="H11" s="75">
        <f>[3]QCP_Gab!$R9</f>
        <v>1</v>
      </c>
      <c r="I11" s="160">
        <f>[3]QCP_Gab!$S9</f>
        <v>1</v>
      </c>
      <c r="J11" s="76">
        <f>'[4]QCP_Ch Prep'!$R9</f>
        <v>3</v>
      </c>
      <c r="K11" s="77">
        <f>'[4]QCP_Ch Prep'!$S9</f>
        <v>0</v>
      </c>
      <c r="L11" s="78">
        <f>'[5]QCP_Ch Emp'!$R9</f>
        <v>0</v>
      </c>
      <c r="M11" s="79">
        <f>'[5]QCP_Ch Emp'!$S9</f>
        <v>0</v>
      </c>
      <c r="N11" s="80">
        <f>[6]QCP_IGPM!$R9</f>
        <v>0</v>
      </c>
      <c r="O11" s="81">
        <f>[6]QCP_IGPM!$S9</f>
        <v>1</v>
      </c>
      <c r="P11" s="82">
        <f>'[7]QCP_C Dout Ex'!$R9</f>
        <v>0</v>
      </c>
      <c r="Q11" s="83">
        <f>'[7]QCP_C Dout Ex'!$S9</f>
        <v>3</v>
      </c>
      <c r="R11" s="84"/>
      <c r="T11" s="158"/>
      <c r="U11" s="158"/>
      <c r="V11" s="158"/>
    </row>
    <row r="12" spans="1:22" ht="20.100000000000001" customHeight="1" thickBot="1">
      <c r="A12" s="70" t="s">
        <v>35</v>
      </c>
      <c r="B12" s="71">
        <f t="shared" si="0"/>
        <v>50</v>
      </c>
      <c r="C12" s="72">
        <f t="shared" si="1"/>
        <v>10</v>
      </c>
      <c r="D12" s="73">
        <f>[1]QCP_Comando!$O10</f>
        <v>1</v>
      </c>
      <c r="E12" s="161">
        <f>[1]QCP_Comando!$P10</f>
        <v>1</v>
      </c>
      <c r="F12" s="74">
        <f>[2]QCP_Subcomando!$R10</f>
        <v>7</v>
      </c>
      <c r="G12" s="162">
        <f>[2]QCP_Subcomando!$S10</f>
        <v>1</v>
      </c>
      <c r="H12" s="75">
        <f>[3]QCP_Gab!$R10</f>
        <v>10</v>
      </c>
      <c r="I12" s="160">
        <f>[3]QCP_Gab!$S10</f>
        <v>2</v>
      </c>
      <c r="J12" s="76">
        <f>'[4]QCP_Ch Prep'!$R10</f>
        <v>7</v>
      </c>
      <c r="K12" s="77">
        <f>'[4]QCP_Ch Prep'!$S10</f>
        <v>2</v>
      </c>
      <c r="L12" s="78">
        <f>'[5]QCP_Ch Emp'!$R10</f>
        <v>8</v>
      </c>
      <c r="M12" s="79">
        <f>'[5]QCP_Ch Emp'!$S10</f>
        <v>3</v>
      </c>
      <c r="N12" s="80">
        <f>[6]QCP_IGPM!$R10</f>
        <v>6</v>
      </c>
      <c r="O12" s="81">
        <f>[6]QCP_IGPM!$S10</f>
        <v>0</v>
      </c>
      <c r="P12" s="82">
        <f>'[7]QCP_C Dout Ex'!$R10</f>
        <v>11</v>
      </c>
      <c r="Q12" s="83">
        <f>'[7]QCP_C Dout Ex'!$S10</f>
        <v>1</v>
      </c>
      <c r="R12" s="84"/>
      <c r="T12" s="158"/>
      <c r="U12" s="158"/>
      <c r="V12" s="158"/>
    </row>
    <row r="13" spans="1:22" ht="20.100000000000001" customHeight="1" thickBot="1">
      <c r="A13" s="70" t="s">
        <v>36</v>
      </c>
      <c r="B13" s="71">
        <f t="shared" ref="B13" si="2">D13+F13+H13+J13+L13+N13+P13</f>
        <v>4</v>
      </c>
      <c r="C13" s="72">
        <f t="shared" ref="C13" si="3">E13+G13+I13+K13+M13+O13+Q13</f>
        <v>4</v>
      </c>
      <c r="D13" s="73">
        <f>[1]QCP_Comando!$O11</f>
        <v>0</v>
      </c>
      <c r="E13" s="161">
        <f>[1]QCP_Comando!$P11</f>
        <v>0</v>
      </c>
      <c r="F13" s="74">
        <f>[2]QCP_Subcomando!$R11</f>
        <v>1</v>
      </c>
      <c r="G13" s="162">
        <f>[2]QCP_Subcomando!$S11</f>
        <v>0</v>
      </c>
      <c r="H13" s="75">
        <f>[3]QCP_Gab!$R11</f>
        <v>0</v>
      </c>
      <c r="I13" s="160">
        <f>[3]QCP_Gab!$S11</f>
        <v>0</v>
      </c>
      <c r="J13" s="76">
        <f>'[4]QCP_Ch Prep'!$R11</f>
        <v>0</v>
      </c>
      <c r="K13" s="77">
        <f>'[4]QCP_Ch Prep'!$S11</f>
        <v>1</v>
      </c>
      <c r="L13" s="78">
        <f>'[5]QCP_Ch Emp'!$R11</f>
        <v>1</v>
      </c>
      <c r="M13" s="79">
        <f>'[5]QCP_Ch Emp'!$S11</f>
        <v>1</v>
      </c>
      <c r="N13" s="80">
        <f>[6]QCP_IGPM!$R11</f>
        <v>2</v>
      </c>
      <c r="O13" s="81">
        <f>[6]QCP_IGPM!$S11</f>
        <v>0</v>
      </c>
      <c r="P13" s="82">
        <f>'[7]QCP_C Dout Ex'!$R11</f>
        <v>0</v>
      </c>
      <c r="Q13" s="83">
        <f>'[7]QCP_C Dout Ex'!$S11</f>
        <v>2</v>
      </c>
      <c r="R13" s="84"/>
      <c r="T13" s="158"/>
      <c r="U13" s="158"/>
      <c r="V13" s="158"/>
    </row>
    <row r="14" spans="1:22" ht="20.100000000000001" customHeight="1" thickBot="1">
      <c r="A14" s="70" t="s">
        <v>144</v>
      </c>
      <c r="B14" s="71">
        <f t="shared" si="0"/>
        <v>0</v>
      </c>
      <c r="C14" s="72">
        <f t="shared" si="1"/>
        <v>3</v>
      </c>
      <c r="D14" s="73">
        <f>[1]QCP_Comando!$O12</f>
        <v>0</v>
      </c>
      <c r="E14" s="161">
        <f>[1]QCP_Comando!$P12</f>
        <v>0</v>
      </c>
      <c r="F14" s="74">
        <f>[2]QCP_Subcomando!$R12</f>
        <v>0</v>
      </c>
      <c r="G14" s="162">
        <f>[2]QCP_Subcomando!$S12</f>
        <v>0</v>
      </c>
      <c r="H14" s="75">
        <f>[3]QCP_Gab!$R12</f>
        <v>0</v>
      </c>
      <c r="I14" s="160">
        <f>[3]QCP_Gab!$S12</f>
        <v>0</v>
      </c>
      <c r="J14" s="76">
        <f>'[4]QCP_Ch Prep'!$R12</f>
        <v>0</v>
      </c>
      <c r="K14" s="77">
        <f>'[4]QCP_Ch Prep'!$S12</f>
        <v>0</v>
      </c>
      <c r="L14" s="78">
        <f>'[5]QCP_Ch Emp'!$R12</f>
        <v>0</v>
      </c>
      <c r="M14" s="79">
        <f>'[5]QCP_Ch Emp'!$S12</f>
        <v>0</v>
      </c>
      <c r="N14" s="80">
        <f>[6]QCP_IGPM!$R12</f>
        <v>0</v>
      </c>
      <c r="O14" s="81">
        <f>[6]QCP_IGPM!$S12</f>
        <v>1</v>
      </c>
      <c r="P14" s="82">
        <f>'[7]QCP_C Dout Ex'!$R12</f>
        <v>0</v>
      </c>
      <c r="Q14" s="83">
        <f>'[7]QCP_C Dout Ex'!$S12</f>
        <v>2</v>
      </c>
      <c r="R14" s="84"/>
      <c r="T14" s="166"/>
      <c r="U14" s="166"/>
      <c r="V14" s="166"/>
    </row>
    <row r="15" spans="1:22" ht="20.100000000000001" customHeight="1" thickBot="1">
      <c r="A15" s="85" t="s">
        <v>92</v>
      </c>
      <c r="B15" s="86">
        <f t="shared" si="0"/>
        <v>188</v>
      </c>
      <c r="C15" s="87">
        <f t="shared" si="1"/>
        <v>139</v>
      </c>
      <c r="D15" s="86">
        <f t="shared" ref="D15:Q15" si="4">SUM(D5:D14)</f>
        <v>4</v>
      </c>
      <c r="E15" s="88">
        <f t="shared" si="4"/>
        <v>4</v>
      </c>
      <c r="F15" s="86">
        <f t="shared" si="4"/>
        <v>15</v>
      </c>
      <c r="G15" s="88">
        <f t="shared" si="4"/>
        <v>2</v>
      </c>
      <c r="H15" s="86">
        <f t="shared" si="4"/>
        <v>17</v>
      </c>
      <c r="I15" s="88">
        <f t="shared" si="4"/>
        <v>4</v>
      </c>
      <c r="J15" s="86">
        <f t="shared" si="4"/>
        <v>36</v>
      </c>
      <c r="K15" s="88">
        <f t="shared" si="4"/>
        <v>40</v>
      </c>
      <c r="L15" s="86">
        <f t="shared" si="4"/>
        <v>48</v>
      </c>
      <c r="M15" s="88">
        <f t="shared" si="4"/>
        <v>69</v>
      </c>
      <c r="N15" s="86">
        <f t="shared" si="4"/>
        <v>30</v>
      </c>
      <c r="O15" s="88">
        <f t="shared" si="4"/>
        <v>5</v>
      </c>
      <c r="P15" s="86">
        <f t="shared" si="4"/>
        <v>38</v>
      </c>
      <c r="Q15" s="88">
        <f t="shared" si="4"/>
        <v>15</v>
      </c>
      <c r="R15" s="84"/>
      <c r="T15" s="159"/>
      <c r="U15" s="159"/>
      <c r="V15" s="159"/>
    </row>
    <row r="16" spans="1:22" ht="20.100000000000001" customHeight="1" thickBot="1">
      <c r="A16" s="70" t="s">
        <v>38</v>
      </c>
      <c r="B16" s="71">
        <f>D16+F16+H16+J16+L16+N16+P16</f>
        <v>10</v>
      </c>
      <c r="C16" s="72">
        <f t="shared" si="1"/>
        <v>3</v>
      </c>
      <c r="D16" s="73">
        <f>[1]QCP_Comando!$O13</f>
        <v>1</v>
      </c>
      <c r="E16" s="161">
        <f>[1]QCP_Comando!$P13</f>
        <v>0</v>
      </c>
      <c r="F16" s="74">
        <f>[2]QCP_Subcomando!$R13</f>
        <v>1</v>
      </c>
      <c r="G16" s="162">
        <f>[2]QCP_Subcomando!$S13</f>
        <v>0</v>
      </c>
      <c r="H16" s="75">
        <f>[3]QCP_Gab!$R13</f>
        <v>4</v>
      </c>
      <c r="I16" s="160">
        <f>[3]QCP_Gab!$S13</f>
        <v>0</v>
      </c>
      <c r="J16" s="76">
        <f>'[4]QCP_Ch Prep'!$R13</f>
        <v>1</v>
      </c>
      <c r="K16" s="77">
        <f>'[4]QCP_Ch Prep'!$S13</f>
        <v>0</v>
      </c>
      <c r="L16" s="78">
        <f>'[5]QCP_Ch Emp'!$R13</f>
        <v>2</v>
      </c>
      <c r="M16" s="79">
        <f>'[5]QCP_Ch Emp'!$S13</f>
        <v>1</v>
      </c>
      <c r="N16" s="80">
        <f>[6]QCP_IGPM!$R13</f>
        <v>1</v>
      </c>
      <c r="O16" s="81">
        <f>[6]QCP_IGPM!$S13</f>
        <v>1</v>
      </c>
      <c r="P16" s="82">
        <f>'[7]QCP_C Dout Ex'!$R13</f>
        <v>0</v>
      </c>
      <c r="Q16" s="83">
        <f>'[7]QCP_C Dout Ex'!$S13</f>
        <v>1</v>
      </c>
      <c r="R16" s="84"/>
      <c r="T16" s="158"/>
      <c r="U16" s="167"/>
      <c r="V16" s="167"/>
    </row>
    <row r="17" spans="1:26" ht="20.100000000000001" customHeight="1" thickBot="1">
      <c r="A17" s="70" t="s">
        <v>40</v>
      </c>
      <c r="B17" s="71">
        <f t="shared" si="0"/>
        <v>40</v>
      </c>
      <c r="C17" s="72">
        <f t="shared" si="1"/>
        <v>5</v>
      </c>
      <c r="D17" s="73">
        <f>[1]QCP_Comando!$O14</f>
        <v>0</v>
      </c>
      <c r="E17" s="161">
        <f>[1]QCP_Comando!$P14</f>
        <v>1</v>
      </c>
      <c r="F17" s="74">
        <f>[2]QCP_Subcomando!$R14</f>
        <v>1</v>
      </c>
      <c r="G17" s="162">
        <f>[2]QCP_Subcomando!$S14</f>
        <v>0</v>
      </c>
      <c r="H17" s="75">
        <f>[3]QCP_Gab!$R14</f>
        <v>14</v>
      </c>
      <c r="I17" s="160">
        <f>[3]QCP_Gab!$S14</f>
        <v>1</v>
      </c>
      <c r="J17" s="76">
        <f>'[4]QCP_Ch Prep'!$R14</f>
        <v>2</v>
      </c>
      <c r="K17" s="77">
        <f>'[4]QCP_Ch Prep'!$S14</f>
        <v>0</v>
      </c>
      <c r="L17" s="78">
        <f>'[5]QCP_Ch Emp'!$R14</f>
        <v>17</v>
      </c>
      <c r="M17" s="79">
        <f>'[5]QCP_Ch Emp'!$S14</f>
        <v>3</v>
      </c>
      <c r="N17" s="80">
        <f>[6]QCP_IGPM!$R14</f>
        <v>5</v>
      </c>
      <c r="O17" s="81">
        <f>[6]QCP_IGPM!$S14</f>
        <v>0</v>
      </c>
      <c r="P17" s="82">
        <f>'[7]QCP_C Dout Ex'!$R14</f>
        <v>1</v>
      </c>
      <c r="Q17" s="83">
        <f>'[7]QCP_C Dout Ex'!$S14</f>
        <v>0</v>
      </c>
      <c r="R17" s="84"/>
      <c r="T17" s="158"/>
      <c r="U17" s="167"/>
      <c r="V17" s="167"/>
    </row>
    <row r="18" spans="1:26" ht="20.100000000000001" customHeight="1" thickBot="1">
      <c r="A18" s="70" t="s">
        <v>41</v>
      </c>
      <c r="B18" s="71">
        <f t="shared" si="0"/>
        <v>13</v>
      </c>
      <c r="C18" s="72">
        <f t="shared" si="1"/>
        <v>5</v>
      </c>
      <c r="D18" s="73">
        <f>[1]QCP_Comando!$O15</f>
        <v>1</v>
      </c>
      <c r="E18" s="161">
        <f>[1]QCP_Comando!$P15</f>
        <v>0</v>
      </c>
      <c r="F18" s="74">
        <f>[2]QCP_Subcomando!$R15</f>
        <v>5</v>
      </c>
      <c r="G18" s="162">
        <f>[2]QCP_Subcomando!$S15</f>
        <v>0</v>
      </c>
      <c r="H18" s="75">
        <f>[3]QCP_Gab!$R15</f>
        <v>3</v>
      </c>
      <c r="I18" s="160">
        <f>[3]QCP_Gab!$S15</f>
        <v>0</v>
      </c>
      <c r="J18" s="76">
        <f>'[4]QCP_Ch Prep'!$R15</f>
        <v>0</v>
      </c>
      <c r="K18" s="77">
        <f>'[4]QCP_Ch Prep'!$S15</f>
        <v>2</v>
      </c>
      <c r="L18" s="78">
        <f>'[5]QCP_Ch Emp'!$R15</f>
        <v>2</v>
      </c>
      <c r="M18" s="79">
        <f>'[5]QCP_Ch Emp'!$S15</f>
        <v>0</v>
      </c>
      <c r="N18" s="80">
        <f>[6]QCP_IGPM!$R15</f>
        <v>2</v>
      </c>
      <c r="O18" s="81">
        <f>[6]QCP_IGPM!$S15</f>
        <v>0</v>
      </c>
      <c r="P18" s="82">
        <f>'[7]QCP_C Dout Ex'!$R15</f>
        <v>0</v>
      </c>
      <c r="Q18" s="83">
        <f>'[7]QCP_C Dout Ex'!$S15</f>
        <v>3</v>
      </c>
      <c r="R18" s="84"/>
      <c r="T18" s="90"/>
      <c r="U18" s="90"/>
      <c r="V18" s="90"/>
      <c r="W18" s="90"/>
    </row>
    <row r="19" spans="1:26" ht="20.100000000000001" customHeight="1" thickBot="1">
      <c r="A19" s="70" t="s">
        <v>42</v>
      </c>
      <c r="B19" s="71">
        <f t="shared" si="0"/>
        <v>4</v>
      </c>
      <c r="C19" s="72">
        <f t="shared" si="1"/>
        <v>5</v>
      </c>
      <c r="D19" s="73">
        <f>[1]QCP_Comando!$O16</f>
        <v>0</v>
      </c>
      <c r="E19" s="161">
        <f>[1]QCP_Comando!$P16</f>
        <v>1</v>
      </c>
      <c r="F19" s="74">
        <f>[2]QCP_Subcomando!$R16</f>
        <v>1</v>
      </c>
      <c r="G19" s="162">
        <f>[2]QCP_Subcomando!$S16</f>
        <v>1</v>
      </c>
      <c r="H19" s="75">
        <f>[3]QCP_Gab!$R16</f>
        <v>2</v>
      </c>
      <c r="I19" s="160">
        <f>[3]QCP_Gab!$S16</f>
        <v>0</v>
      </c>
      <c r="J19" s="76">
        <f>'[4]QCP_Ch Prep'!$R16</f>
        <v>1</v>
      </c>
      <c r="K19" s="77">
        <f>'[4]QCP_Ch Prep'!$S16</f>
        <v>0</v>
      </c>
      <c r="L19" s="78">
        <f>'[5]QCP_Ch Emp'!$R16</f>
        <v>0</v>
      </c>
      <c r="M19" s="79">
        <f>'[5]QCP_Ch Emp'!$S16</f>
        <v>1</v>
      </c>
      <c r="N19" s="80">
        <f>[6]QCP_IGPM!$R16</f>
        <v>0</v>
      </c>
      <c r="O19" s="81">
        <f>[6]QCP_IGPM!$S16</f>
        <v>1</v>
      </c>
      <c r="P19" s="82">
        <f>'[7]QCP_C Dout Ex'!$R16</f>
        <v>0</v>
      </c>
      <c r="Q19" s="83">
        <f>'[7]QCP_C Dout Ex'!$S16</f>
        <v>1</v>
      </c>
      <c r="R19" s="84"/>
      <c r="T19" s="90"/>
      <c r="U19" s="90"/>
      <c r="V19" s="90"/>
      <c r="W19" s="90"/>
    </row>
    <row r="20" spans="1:26" ht="20.100000000000001" customHeight="1" thickBot="1">
      <c r="A20" s="70" t="s">
        <v>43</v>
      </c>
      <c r="B20" s="71">
        <f t="shared" si="0"/>
        <v>62</v>
      </c>
      <c r="C20" s="72">
        <f t="shared" si="1"/>
        <v>23</v>
      </c>
      <c r="D20" s="73">
        <f>[1]QCP_Comando!$O17</f>
        <v>6</v>
      </c>
      <c r="E20" s="161">
        <f>[1]QCP_Comando!$P17</f>
        <v>5</v>
      </c>
      <c r="F20" s="74">
        <f>[2]QCP_Subcomando!$R17</f>
        <v>9</v>
      </c>
      <c r="G20" s="162">
        <f>[2]QCP_Subcomando!$S17</f>
        <v>5</v>
      </c>
      <c r="H20" s="75">
        <f>[3]QCP_Gab!$R17</f>
        <v>18</v>
      </c>
      <c r="I20" s="160">
        <f>[3]QCP_Gab!$S17</f>
        <v>2</v>
      </c>
      <c r="J20" s="76">
        <f>'[4]QCP_Ch Prep'!$R17</f>
        <v>6</v>
      </c>
      <c r="K20" s="77">
        <f>'[4]QCP_Ch Prep'!$S17</f>
        <v>4</v>
      </c>
      <c r="L20" s="78">
        <f>'[5]QCP_Ch Emp'!$R17</f>
        <v>7</v>
      </c>
      <c r="M20" s="79">
        <f>'[5]QCP_Ch Emp'!$S17</f>
        <v>1</v>
      </c>
      <c r="N20" s="80">
        <f>[6]QCP_IGPM!$R17</f>
        <v>6</v>
      </c>
      <c r="O20" s="81">
        <f>[6]QCP_IGPM!$S17</f>
        <v>1</v>
      </c>
      <c r="P20" s="82">
        <f>'[7]QCP_C Dout Ex'!$R17</f>
        <v>10</v>
      </c>
      <c r="Q20" s="83">
        <f>'[7]QCP_C Dout Ex'!$S17</f>
        <v>5</v>
      </c>
      <c r="R20" s="84"/>
      <c r="T20" s="90"/>
      <c r="U20" s="90"/>
      <c r="V20" s="90"/>
      <c r="W20" s="90"/>
    </row>
    <row r="21" spans="1:26" ht="20.100000000000001" customHeight="1" thickBot="1">
      <c r="A21" s="70" t="s">
        <v>45</v>
      </c>
      <c r="B21" s="71">
        <f>D21+F21+H21+J21+L21+N21+P21</f>
        <v>8</v>
      </c>
      <c r="C21" s="72">
        <f t="shared" si="1"/>
        <v>5</v>
      </c>
      <c r="D21" s="73">
        <f>[1]QCP_Comando!$O18</f>
        <v>0</v>
      </c>
      <c r="E21" s="161">
        <f>[1]QCP_Comando!$P18</f>
        <v>1</v>
      </c>
      <c r="F21" s="74">
        <f>[2]QCP_Subcomando!$R18</f>
        <v>0</v>
      </c>
      <c r="G21" s="162">
        <f>[2]QCP_Subcomando!$S18</f>
        <v>0</v>
      </c>
      <c r="H21" s="75">
        <f>[3]QCP_Gab!$R18</f>
        <v>4</v>
      </c>
      <c r="I21" s="160">
        <f>[3]QCP_Gab!$S18</f>
        <v>1</v>
      </c>
      <c r="J21" s="76">
        <f>'[4]QCP_Ch Prep'!$R18</f>
        <v>0</v>
      </c>
      <c r="K21" s="77">
        <f>'[4]QCP_Ch Prep'!$S18</f>
        <v>0</v>
      </c>
      <c r="L21" s="78">
        <f>'[5]QCP_Ch Emp'!$R18</f>
        <v>0</v>
      </c>
      <c r="M21" s="79">
        <f>'[5]QCP_Ch Emp'!$S18</f>
        <v>1</v>
      </c>
      <c r="N21" s="80">
        <f>[6]QCP_IGPM!$R18</f>
        <v>2</v>
      </c>
      <c r="O21" s="81">
        <f>[6]QCP_IGPM!$S18</f>
        <v>1</v>
      </c>
      <c r="P21" s="82">
        <f>'[7]QCP_C Dout Ex'!$R18</f>
        <v>2</v>
      </c>
      <c r="Q21" s="83">
        <f>'[7]QCP_C Dout Ex'!$S18</f>
        <v>1</v>
      </c>
      <c r="R21" s="84"/>
      <c r="T21" s="90"/>
      <c r="U21" s="90"/>
      <c r="V21" s="90"/>
      <c r="W21" s="90"/>
    </row>
    <row r="22" spans="1:26" ht="20.100000000000001" customHeight="1" thickBot="1">
      <c r="A22" s="85" t="s">
        <v>93</v>
      </c>
      <c r="B22" s="86">
        <f>D22+F22+H22+J22+L22+N22+P22</f>
        <v>137</v>
      </c>
      <c r="C22" s="87">
        <f t="shared" si="1"/>
        <v>46</v>
      </c>
      <c r="D22" s="91">
        <f t="shared" ref="D22:Q22" si="5">SUM(D16:D21)</f>
        <v>8</v>
      </c>
      <c r="E22" s="92">
        <f t="shared" si="5"/>
        <v>8</v>
      </c>
      <c r="F22" s="91">
        <f t="shared" si="5"/>
        <v>17</v>
      </c>
      <c r="G22" s="92">
        <f t="shared" si="5"/>
        <v>6</v>
      </c>
      <c r="H22" s="91">
        <f t="shared" si="5"/>
        <v>45</v>
      </c>
      <c r="I22" s="92">
        <f t="shared" si="5"/>
        <v>4</v>
      </c>
      <c r="J22" s="91">
        <f>SUM(J16:J21)</f>
        <v>10</v>
      </c>
      <c r="K22" s="92">
        <f t="shared" si="5"/>
        <v>6</v>
      </c>
      <c r="L22" s="91">
        <f t="shared" si="5"/>
        <v>28</v>
      </c>
      <c r="M22" s="92">
        <f t="shared" si="5"/>
        <v>7</v>
      </c>
      <c r="N22" s="91">
        <f t="shared" si="5"/>
        <v>16</v>
      </c>
      <c r="O22" s="92">
        <f t="shared" si="5"/>
        <v>4</v>
      </c>
      <c r="P22" s="91">
        <f t="shared" si="5"/>
        <v>13</v>
      </c>
      <c r="Q22" s="92">
        <f t="shared" si="5"/>
        <v>11</v>
      </c>
      <c r="R22" s="84"/>
      <c r="T22" s="164"/>
      <c r="U22" s="164"/>
      <c r="V22" s="164"/>
      <c r="W22" s="164"/>
    </row>
    <row r="23" spans="1:26" ht="20.100000000000001" customHeight="1" thickBot="1">
      <c r="A23" s="85" t="s">
        <v>55</v>
      </c>
      <c r="B23" s="94">
        <f t="shared" ref="B23:Q23" si="6">B15+B22</f>
        <v>325</v>
      </c>
      <c r="C23" s="95">
        <f t="shared" si="6"/>
        <v>185</v>
      </c>
      <c r="D23" s="91">
        <f t="shared" si="6"/>
        <v>12</v>
      </c>
      <c r="E23" s="96">
        <f t="shared" si="6"/>
        <v>12</v>
      </c>
      <c r="F23" s="91">
        <f t="shared" si="6"/>
        <v>32</v>
      </c>
      <c r="G23" s="96">
        <f t="shared" si="6"/>
        <v>8</v>
      </c>
      <c r="H23" s="91">
        <f t="shared" si="6"/>
        <v>62</v>
      </c>
      <c r="I23" s="96">
        <f t="shared" si="6"/>
        <v>8</v>
      </c>
      <c r="J23" s="91">
        <f t="shared" si="6"/>
        <v>46</v>
      </c>
      <c r="K23" s="96">
        <f t="shared" si="6"/>
        <v>46</v>
      </c>
      <c r="L23" s="91">
        <f t="shared" si="6"/>
        <v>76</v>
      </c>
      <c r="M23" s="96">
        <f t="shared" si="6"/>
        <v>76</v>
      </c>
      <c r="N23" s="91">
        <f t="shared" si="6"/>
        <v>46</v>
      </c>
      <c r="O23" s="96">
        <f t="shared" si="6"/>
        <v>9</v>
      </c>
      <c r="P23" s="91">
        <f t="shared" si="6"/>
        <v>51</v>
      </c>
      <c r="Q23" s="96">
        <f t="shared" si="6"/>
        <v>26</v>
      </c>
      <c r="R23" s="84"/>
      <c r="T23" s="90"/>
      <c r="U23" s="90"/>
      <c r="V23" s="90"/>
      <c r="W23" s="90"/>
    </row>
    <row r="24" spans="1:26" ht="20.100000000000001" customHeight="1">
      <c r="A24" s="97"/>
      <c r="B24" s="98"/>
      <c r="C24" s="99"/>
      <c r="D24" s="98"/>
      <c r="E24" s="97"/>
      <c r="F24" s="98"/>
      <c r="G24" s="97"/>
      <c r="H24" s="98"/>
      <c r="I24" s="97"/>
      <c r="J24" s="98"/>
      <c r="K24" s="97"/>
      <c r="L24" s="98"/>
      <c r="M24" s="97"/>
      <c r="N24" s="98"/>
      <c r="O24" s="97"/>
      <c r="P24" s="98"/>
      <c r="Q24" s="97"/>
      <c r="R24" s="98"/>
      <c r="T24" s="90"/>
      <c r="U24" s="90"/>
      <c r="V24" s="90"/>
      <c r="W24" s="90"/>
      <c r="Z24" s="52" t="s">
        <v>47</v>
      </c>
    </row>
    <row r="25" spans="1:26" ht="15.75" thickBot="1">
      <c r="T25" s="90"/>
      <c r="U25" s="90"/>
      <c r="V25" s="90"/>
      <c r="W25" s="90"/>
    </row>
    <row r="26" spans="1:26" ht="16.5" thickBot="1">
      <c r="A26" s="100" t="s">
        <v>49</v>
      </c>
      <c r="B26" s="71">
        <f>B23</f>
        <v>325</v>
      </c>
      <c r="C26" s="101"/>
      <c r="T26" s="90"/>
      <c r="U26" s="90"/>
      <c r="V26" s="90"/>
      <c r="W26" s="90"/>
    </row>
    <row r="27" spans="1:26" ht="16.5" thickBot="1">
      <c r="A27" s="100" t="s">
        <v>50</v>
      </c>
      <c r="B27" s="72">
        <f>C23</f>
        <v>185</v>
      </c>
      <c r="C27" s="101"/>
      <c r="L27" s="158"/>
      <c r="T27" s="166"/>
      <c r="U27" s="166"/>
      <c r="V27" s="166"/>
      <c r="W27" s="166"/>
    </row>
    <row r="28" spans="1:26" ht="16.5" thickBot="1">
      <c r="A28" s="100" t="s">
        <v>51</v>
      </c>
      <c r="B28" s="71">
        <f>B26-B27</f>
        <v>140</v>
      </c>
      <c r="C28" s="101"/>
      <c r="O28" s="236">
        <f ca="1">NOW()</f>
        <v>45169.450820370374</v>
      </c>
      <c r="P28" s="237"/>
      <c r="Q28" s="237"/>
      <c r="T28" s="158"/>
      <c r="U28" s="167"/>
      <c r="V28" s="167"/>
    </row>
    <row r="29" spans="1:26" ht="15.75">
      <c r="A29" s="102"/>
      <c r="B29" s="101"/>
      <c r="C29" s="101"/>
      <c r="T29" s="163"/>
      <c r="U29" s="163"/>
      <c r="V29" s="163"/>
      <c r="W29" s="163"/>
    </row>
    <row r="30" spans="1:26" ht="15.75">
      <c r="A30" s="339" t="s">
        <v>53</v>
      </c>
      <c r="B30" s="339"/>
      <c r="C30" s="339"/>
      <c r="D30" s="339"/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  <c r="R30" s="339"/>
      <c r="T30" s="166"/>
      <c r="U30" s="166"/>
      <c r="V30" s="166"/>
      <c r="W30" s="166"/>
    </row>
    <row r="31" spans="1:26" ht="15.75">
      <c r="A31" s="169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T31" s="159"/>
      <c r="U31" s="159"/>
      <c r="V31" s="159"/>
      <c r="W31" s="159"/>
    </row>
    <row r="32" spans="1:26" ht="15.75" customHeight="1">
      <c r="A32" s="311" t="s">
        <v>0</v>
      </c>
      <c r="B32" s="326" t="s">
        <v>15</v>
      </c>
      <c r="C32" s="327" t="str">
        <f>PTTC!Q4</f>
        <v>Existente</v>
      </c>
      <c r="D32" s="328" t="str">
        <f>PTTC!S4</f>
        <v>Cmdo</v>
      </c>
      <c r="E32" s="329"/>
      <c r="F32" s="361" t="str">
        <f>PTTC!U4</f>
        <v>Sub Cmdo</v>
      </c>
      <c r="G32" s="362"/>
      <c r="H32" s="357" t="str">
        <f>PTTC!W4</f>
        <v>Gab</v>
      </c>
      <c r="I32" s="358"/>
      <c r="J32" s="353" t="str">
        <f>PTTC!Y4</f>
        <v>Ch Emp</v>
      </c>
      <c r="K32" s="354"/>
      <c r="L32" s="349" t="str">
        <f>PTTC!AA4</f>
        <v>Ch Prep</v>
      </c>
      <c r="M32" s="350"/>
      <c r="N32" s="345" t="str">
        <f>PTTC!AC4</f>
        <v>IGPM</v>
      </c>
      <c r="O32" s="346"/>
      <c r="P32" s="341" t="str">
        <f>PTTC!AE4</f>
        <v>C Dout Ex</v>
      </c>
      <c r="Q32" s="342"/>
      <c r="R32" s="309" t="str">
        <f>PTTC!AG4</f>
        <v>Fora COTER</v>
      </c>
    </row>
    <row r="33" spans="1:19" ht="15.75" customHeight="1">
      <c r="A33" s="311"/>
      <c r="B33" s="326"/>
      <c r="C33" s="327"/>
      <c r="D33" s="330"/>
      <c r="E33" s="331"/>
      <c r="F33" s="363"/>
      <c r="G33" s="364"/>
      <c r="H33" s="359"/>
      <c r="I33" s="360"/>
      <c r="J33" s="355"/>
      <c r="K33" s="356"/>
      <c r="L33" s="351"/>
      <c r="M33" s="352"/>
      <c r="N33" s="347"/>
      <c r="O33" s="348"/>
      <c r="P33" s="343"/>
      <c r="Q33" s="344"/>
      <c r="R33" s="310"/>
    </row>
    <row r="34" spans="1:19" ht="15.75">
      <c r="A34" s="135" t="str">
        <f>PTTC!O6</f>
        <v>Gen Ex</v>
      </c>
      <c r="B34" s="325">
        <v>95</v>
      </c>
      <c r="C34" s="145">
        <f>PTTC!Q6</f>
        <v>2</v>
      </c>
      <c r="D34" s="332" t="str">
        <f>PTTC!S6</f>
        <v/>
      </c>
      <c r="E34" s="332"/>
      <c r="F34" s="335" t="str">
        <f>PTTC!U6</f>
        <v/>
      </c>
      <c r="G34" s="335"/>
      <c r="H34" s="336" t="str">
        <f>PTTC!W6</f>
        <v/>
      </c>
      <c r="I34" s="336"/>
      <c r="J34" s="337" t="str">
        <f>PTTC!Y6</f>
        <v/>
      </c>
      <c r="K34" s="337"/>
      <c r="L34" s="338" t="str">
        <f>PTTC!AA6</f>
        <v/>
      </c>
      <c r="M34" s="338"/>
      <c r="N34" s="297">
        <f>PTTC!AC6</f>
        <v>1</v>
      </c>
      <c r="O34" s="297"/>
      <c r="P34" s="340" t="str">
        <f>PTTC!AE6</f>
        <v/>
      </c>
      <c r="Q34" s="340"/>
      <c r="R34" s="172">
        <f>PTTC!AG6</f>
        <v>1</v>
      </c>
    </row>
    <row r="35" spans="1:19" ht="15.75">
      <c r="A35" s="135" t="str">
        <f>PTTC!O7</f>
        <v>Gen Div</v>
      </c>
      <c r="B35" s="325"/>
      <c r="C35" s="145">
        <f>PTTC!Q7</f>
        <v>3</v>
      </c>
      <c r="D35" s="332">
        <f>PTTC!S7</f>
        <v>1</v>
      </c>
      <c r="E35" s="332"/>
      <c r="F35" s="335" t="str">
        <f>PTTC!U7</f>
        <v/>
      </c>
      <c r="G35" s="335"/>
      <c r="H35" s="336" t="str">
        <f>PTTC!W7</f>
        <v/>
      </c>
      <c r="I35" s="336"/>
      <c r="J35" s="337">
        <f>PTTC!Y7</f>
        <v>1</v>
      </c>
      <c r="K35" s="337"/>
      <c r="L35" s="338" t="str">
        <f>PTTC!AA7</f>
        <v/>
      </c>
      <c r="M35" s="338"/>
      <c r="N35" s="297" t="str">
        <f>PTTC!AC7</f>
        <v/>
      </c>
      <c r="O35" s="297"/>
      <c r="P35" s="340" t="str">
        <f>PTTC!AE7</f>
        <v/>
      </c>
      <c r="Q35" s="340"/>
      <c r="R35" s="172">
        <f>PTTC!AG7</f>
        <v>1</v>
      </c>
    </row>
    <row r="36" spans="1:19" ht="15.75">
      <c r="A36" s="135" t="str">
        <f>PTTC!O8</f>
        <v>Gen Bda</v>
      </c>
      <c r="B36" s="325"/>
      <c r="C36" s="145">
        <f>PTTC!Q8</f>
        <v>2</v>
      </c>
      <c r="D36" s="332" t="str">
        <f>PTTC!S8</f>
        <v/>
      </c>
      <c r="E36" s="332"/>
      <c r="F36" s="335">
        <f>PTTC!U8</f>
        <v>1</v>
      </c>
      <c r="G36" s="335"/>
      <c r="H36" s="336" t="str">
        <f>PTTC!W8</f>
        <v/>
      </c>
      <c r="I36" s="336"/>
      <c r="J36" s="337" t="str">
        <f>PTTC!Y8</f>
        <v/>
      </c>
      <c r="K36" s="337"/>
      <c r="L36" s="338">
        <f>PTTC!AA8</f>
        <v>1</v>
      </c>
      <c r="M36" s="338"/>
      <c r="N36" s="297" t="str">
        <f>PTTC!AC8</f>
        <v/>
      </c>
      <c r="O36" s="297"/>
      <c r="P36" s="340" t="str">
        <f>PTTC!AE8</f>
        <v/>
      </c>
      <c r="Q36" s="340"/>
      <c r="R36" s="172" t="str">
        <f>PTTC!AG8</f>
        <v/>
      </c>
    </row>
    <row r="37" spans="1:19" ht="15.75">
      <c r="A37" s="135" t="str">
        <f>PTTC!O9</f>
        <v>Cel</v>
      </c>
      <c r="B37" s="325"/>
      <c r="C37" s="145">
        <f>PTTC!Q9</f>
        <v>2</v>
      </c>
      <c r="D37" s="332" t="str">
        <f>PTTC!S9</f>
        <v/>
      </c>
      <c r="E37" s="332"/>
      <c r="F37" s="335">
        <f>PTTC!U9</f>
        <v>1</v>
      </c>
      <c r="G37" s="335"/>
      <c r="H37" s="336">
        <f>PTTC!W9</f>
        <v>1</v>
      </c>
      <c r="I37" s="336"/>
      <c r="J37" s="337" t="str">
        <f>PTTC!Y9</f>
        <v/>
      </c>
      <c r="K37" s="337"/>
      <c r="L37" s="338" t="str">
        <f>PTTC!AA9</f>
        <v/>
      </c>
      <c r="M37" s="338"/>
      <c r="N37" s="297" t="str">
        <f>PTTC!AC9</f>
        <v/>
      </c>
      <c r="O37" s="297"/>
      <c r="P37" s="340" t="str">
        <f>PTTC!AE9</f>
        <v/>
      </c>
      <c r="Q37" s="340"/>
      <c r="R37" s="172" t="str">
        <f>PTTC!AG9</f>
        <v/>
      </c>
    </row>
    <row r="38" spans="1:19" ht="15.75">
      <c r="A38" s="135" t="str">
        <f>PTTC!O10</f>
        <v>Ten Cel</v>
      </c>
      <c r="B38" s="325"/>
      <c r="C38" s="145">
        <f>PTTC!Q10</f>
        <v>3</v>
      </c>
      <c r="D38" s="332" t="str">
        <f>PTTC!S10</f>
        <v/>
      </c>
      <c r="E38" s="332"/>
      <c r="F38" s="335" t="str">
        <f>PTTC!U10</f>
        <v/>
      </c>
      <c r="G38" s="335"/>
      <c r="H38" s="336" t="str">
        <f>PTTC!W10</f>
        <v/>
      </c>
      <c r="I38" s="336"/>
      <c r="J38" s="337" t="str">
        <f>PTTC!Y10</f>
        <v/>
      </c>
      <c r="K38" s="337"/>
      <c r="L38" s="338">
        <f>PTTC!AA10</f>
        <v>1</v>
      </c>
      <c r="M38" s="338"/>
      <c r="N38" s="297" t="str">
        <f>PTTC!AC10</f>
        <v/>
      </c>
      <c r="O38" s="297"/>
      <c r="P38" s="340">
        <f>PTTC!AE10</f>
        <v>2</v>
      </c>
      <c r="Q38" s="340"/>
      <c r="R38" s="172" t="str">
        <f>PTTC!AG10</f>
        <v/>
      </c>
    </row>
    <row r="39" spans="1:19" ht="15.75">
      <c r="A39" s="135" t="str">
        <f>PTTC!O11</f>
        <v>Maj</v>
      </c>
      <c r="B39" s="325"/>
      <c r="C39" s="145">
        <f>PTTC!Q11</f>
        <v>2</v>
      </c>
      <c r="D39" s="332" t="str">
        <f>PTTC!S11</f>
        <v/>
      </c>
      <c r="E39" s="332"/>
      <c r="F39" s="335" t="str">
        <f>PTTC!U11</f>
        <v/>
      </c>
      <c r="G39" s="335"/>
      <c r="H39" s="336" t="str">
        <f>PTTC!W11</f>
        <v/>
      </c>
      <c r="I39" s="336"/>
      <c r="J39" s="337" t="str">
        <f>PTTC!Y11</f>
        <v/>
      </c>
      <c r="K39" s="337"/>
      <c r="L39" s="338" t="str">
        <f>PTTC!AA11</f>
        <v/>
      </c>
      <c r="M39" s="338"/>
      <c r="N39" s="297" t="str">
        <f>PTTC!AC11</f>
        <v/>
      </c>
      <c r="O39" s="297"/>
      <c r="P39" s="340">
        <f>PTTC!AE11</f>
        <v>2</v>
      </c>
      <c r="Q39" s="340"/>
      <c r="R39" s="172" t="str">
        <f>PTTC!AG11</f>
        <v/>
      </c>
    </row>
    <row r="40" spans="1:19" ht="15.75">
      <c r="A40" s="135" t="str">
        <f>PTTC!O12</f>
        <v>Cap</v>
      </c>
      <c r="B40" s="325"/>
      <c r="C40" s="145">
        <f>PTTC!Q12</f>
        <v>2</v>
      </c>
      <c r="D40" s="332" t="str">
        <f>PTTC!S12</f>
        <v/>
      </c>
      <c r="E40" s="332"/>
      <c r="F40" s="335" t="str">
        <f>PTTC!U12</f>
        <v/>
      </c>
      <c r="G40" s="335"/>
      <c r="H40" s="336">
        <f>PTTC!W12</f>
        <v>1</v>
      </c>
      <c r="I40" s="336"/>
      <c r="J40" s="337" t="str">
        <f>PTTC!Y12</f>
        <v/>
      </c>
      <c r="K40" s="337"/>
      <c r="L40" s="338" t="str">
        <f>PTTC!AA12</f>
        <v/>
      </c>
      <c r="M40" s="338"/>
      <c r="N40" s="297" t="str">
        <f>PTTC!AC12</f>
        <v/>
      </c>
      <c r="O40" s="297"/>
      <c r="P40" s="340" t="str">
        <f>PTTC!AE12</f>
        <v/>
      </c>
      <c r="Q40" s="340"/>
      <c r="R40" s="172">
        <f>PTTC!AG12</f>
        <v>1</v>
      </c>
    </row>
    <row r="41" spans="1:19" ht="15.75">
      <c r="A41" s="135" t="str">
        <f>PTTC!O13</f>
        <v>1º Ten</v>
      </c>
      <c r="B41" s="325"/>
      <c r="C41" s="145">
        <f>PTTC!Q13</f>
        <v>1</v>
      </c>
      <c r="D41" s="332" t="str">
        <f>PTTC!S13</f>
        <v/>
      </c>
      <c r="E41" s="332"/>
      <c r="F41" s="335" t="str">
        <f>PTTC!U13</f>
        <v/>
      </c>
      <c r="G41" s="335"/>
      <c r="H41" s="336" t="str">
        <f>PTTC!W13</f>
        <v/>
      </c>
      <c r="I41" s="336"/>
      <c r="J41" s="337" t="str">
        <f>PTTC!Y13</f>
        <v/>
      </c>
      <c r="K41" s="337"/>
      <c r="L41" s="338" t="str">
        <f>PTTC!AA13</f>
        <v/>
      </c>
      <c r="M41" s="338"/>
      <c r="N41" s="297" t="str">
        <f>PTTC!AC13</f>
        <v/>
      </c>
      <c r="O41" s="297"/>
      <c r="P41" s="340" t="str">
        <f>PTTC!AE13</f>
        <v/>
      </c>
      <c r="Q41" s="340"/>
      <c r="R41" s="172">
        <f>PTTC!AG13</f>
        <v>1</v>
      </c>
    </row>
    <row r="42" spans="1:19" ht="15.75">
      <c r="A42" s="135" t="str">
        <f>PTTC!O14</f>
        <v>2º Ten</v>
      </c>
      <c r="B42" s="325"/>
      <c r="C42" s="145">
        <f>PTTC!Q14</f>
        <v>1</v>
      </c>
      <c r="D42" s="332" t="str">
        <f>PTTC!S14</f>
        <v/>
      </c>
      <c r="E42" s="332"/>
      <c r="F42" s="335" t="str">
        <f>PTTC!U14</f>
        <v/>
      </c>
      <c r="G42" s="335"/>
      <c r="H42" s="336" t="str">
        <f>PTTC!W14</f>
        <v/>
      </c>
      <c r="I42" s="336"/>
      <c r="J42" s="337" t="str">
        <f>PTTC!Y14</f>
        <v/>
      </c>
      <c r="K42" s="337"/>
      <c r="L42" s="338" t="str">
        <f>PTTC!AA14</f>
        <v/>
      </c>
      <c r="M42" s="338"/>
      <c r="N42" s="297">
        <f>PTTC!AC14</f>
        <v>1</v>
      </c>
      <c r="O42" s="297"/>
      <c r="P42" s="340" t="str">
        <f>PTTC!AE14</f>
        <v/>
      </c>
      <c r="Q42" s="340"/>
      <c r="R42" s="172" t="str">
        <f>PTTC!AG14</f>
        <v/>
      </c>
    </row>
    <row r="43" spans="1:19" ht="15.75">
      <c r="A43" s="135" t="str">
        <f>PTTC!O15</f>
        <v>Asp Of</v>
      </c>
      <c r="B43" s="325"/>
      <c r="C43" s="145">
        <f>PTTC!Q15</f>
        <v>1</v>
      </c>
      <c r="D43" s="332" t="str">
        <f>PTTC!S15</f>
        <v/>
      </c>
      <c r="E43" s="332"/>
      <c r="F43" s="335" t="str">
        <f>PTTC!U15</f>
        <v/>
      </c>
      <c r="G43" s="335"/>
      <c r="H43" s="336">
        <f>PTTC!W15</f>
        <v>1</v>
      </c>
      <c r="I43" s="336"/>
      <c r="J43" s="337" t="str">
        <f>PTTC!Y15</f>
        <v/>
      </c>
      <c r="K43" s="337"/>
      <c r="L43" s="338" t="str">
        <f>PTTC!AA15</f>
        <v/>
      </c>
      <c r="M43" s="338"/>
      <c r="N43" s="297" t="str">
        <f>PTTC!AC15</f>
        <v/>
      </c>
      <c r="O43" s="297"/>
      <c r="P43" s="340" t="str">
        <f>PTTC!AE15</f>
        <v/>
      </c>
      <c r="Q43" s="340"/>
      <c r="R43" s="172" t="str">
        <f>PTTC!AG15</f>
        <v/>
      </c>
    </row>
    <row r="44" spans="1:19" ht="15.75">
      <c r="A44" s="165" t="str">
        <f>PTTC!O16</f>
        <v>TOTAL OFICIAIS</v>
      </c>
      <c r="B44" s="154"/>
      <c r="C44" s="165">
        <f>PTTC!Q16</f>
        <v>19</v>
      </c>
      <c r="D44" s="333">
        <f>PTTC!S16</f>
        <v>1</v>
      </c>
      <c r="E44" s="334"/>
      <c r="F44" s="333">
        <f>PTTC!U16</f>
        <v>2</v>
      </c>
      <c r="G44" s="334"/>
      <c r="H44" s="333">
        <f>PTTC!W16</f>
        <v>3</v>
      </c>
      <c r="I44" s="334"/>
      <c r="J44" s="333">
        <f>PTTC!Y16</f>
        <v>1</v>
      </c>
      <c r="K44" s="334"/>
      <c r="L44" s="333">
        <f>PTTC!AA16</f>
        <v>2</v>
      </c>
      <c r="M44" s="334"/>
      <c r="N44" s="333">
        <f>PTTC!AC16</f>
        <v>2</v>
      </c>
      <c r="O44" s="334"/>
      <c r="P44" s="333">
        <f>PTTC!AE16</f>
        <v>4</v>
      </c>
      <c r="Q44" s="334"/>
      <c r="R44" s="165">
        <f>PTTC!AG16</f>
        <v>4</v>
      </c>
      <c r="S44" s="173"/>
    </row>
    <row r="45" spans="1:19" ht="15.75">
      <c r="A45" s="135" t="str">
        <f>PTTC!O17</f>
        <v>STen</v>
      </c>
      <c r="B45" s="325">
        <v>20</v>
      </c>
      <c r="C45" s="145">
        <f>PTTC!Q17</f>
        <v>3</v>
      </c>
      <c r="D45" s="332" t="str">
        <f>PTTC!S17</f>
        <v/>
      </c>
      <c r="E45" s="332"/>
      <c r="F45" s="335">
        <f>PTTC!U17</f>
        <v>1</v>
      </c>
      <c r="G45" s="335"/>
      <c r="H45" s="336" t="str">
        <f>PTTC!W17</f>
        <v/>
      </c>
      <c r="I45" s="336"/>
      <c r="J45" s="337" t="str">
        <f>PTTC!Y17</f>
        <v/>
      </c>
      <c r="K45" s="337"/>
      <c r="L45" s="338">
        <f>PTTC!AA17</f>
        <v>2</v>
      </c>
      <c r="M45" s="338"/>
      <c r="N45" s="297" t="str">
        <f>PTTC!AC17</f>
        <v/>
      </c>
      <c r="O45" s="297"/>
      <c r="P45" s="340" t="str">
        <f>PTTC!AE17</f>
        <v/>
      </c>
      <c r="Q45" s="340"/>
      <c r="R45" s="172" t="str">
        <f>PTTC!AG17</f>
        <v/>
      </c>
    </row>
    <row r="46" spans="1:19" ht="15.75">
      <c r="A46" s="135" t="str">
        <f>PTTC!O18</f>
        <v>1º Sgt</v>
      </c>
      <c r="B46" s="325"/>
      <c r="C46" s="145">
        <f>PTTC!Q18</f>
        <v>1</v>
      </c>
      <c r="D46" s="332" t="str">
        <f>PTTC!S18</f>
        <v/>
      </c>
      <c r="E46" s="332"/>
      <c r="F46" s="335" t="str">
        <f>PTTC!U18</f>
        <v/>
      </c>
      <c r="G46" s="335"/>
      <c r="H46" s="336">
        <f>PTTC!W18</f>
        <v>1</v>
      </c>
      <c r="I46" s="336"/>
      <c r="J46" s="337" t="str">
        <f>PTTC!Y18</f>
        <v/>
      </c>
      <c r="K46" s="337"/>
      <c r="L46" s="338" t="str">
        <f>PTTC!AA18</f>
        <v/>
      </c>
      <c r="M46" s="338"/>
      <c r="N46" s="297" t="str">
        <f>PTTC!AC18</f>
        <v/>
      </c>
      <c r="O46" s="297"/>
      <c r="P46" s="340" t="str">
        <f>PTTC!AE18</f>
        <v/>
      </c>
      <c r="Q46" s="340"/>
      <c r="R46" s="172" t="str">
        <f>PTTC!AG18</f>
        <v/>
      </c>
    </row>
    <row r="47" spans="1:19" ht="15.75">
      <c r="A47" s="135" t="str">
        <f>PTTC!O19</f>
        <v>2º Sgt</v>
      </c>
      <c r="B47" s="325"/>
      <c r="C47" s="145">
        <f>PTTC!Q19</f>
        <v>1</v>
      </c>
      <c r="D47" s="332" t="str">
        <f>PTTC!S19</f>
        <v/>
      </c>
      <c r="E47" s="332"/>
      <c r="F47" s="335" t="str">
        <f>PTTC!U19</f>
        <v/>
      </c>
      <c r="G47" s="335"/>
      <c r="H47" s="336" t="str">
        <f>PTTC!W19</f>
        <v/>
      </c>
      <c r="I47" s="336"/>
      <c r="J47" s="337" t="str">
        <f>PTTC!Y19</f>
        <v/>
      </c>
      <c r="K47" s="337"/>
      <c r="L47" s="338" t="str">
        <f>PTTC!AA19</f>
        <v/>
      </c>
      <c r="M47" s="338"/>
      <c r="N47" s="297">
        <f>PTTC!AC19</f>
        <v>1</v>
      </c>
      <c r="O47" s="297"/>
      <c r="P47" s="340" t="str">
        <f>PTTC!AE19</f>
        <v/>
      </c>
      <c r="Q47" s="340"/>
      <c r="R47" s="172" t="str">
        <f>PTTC!AG19</f>
        <v/>
      </c>
    </row>
    <row r="48" spans="1:19" ht="15.75">
      <c r="A48" s="135" t="str">
        <f>PTTC!O20</f>
        <v>3º Sgt</v>
      </c>
      <c r="B48" s="325"/>
      <c r="C48" s="145">
        <f>PTTC!Q20</f>
        <v>2</v>
      </c>
      <c r="D48" s="332">
        <f>PTTC!S20</f>
        <v>1</v>
      </c>
      <c r="E48" s="332"/>
      <c r="F48" s="335">
        <f>PTTC!U20</f>
        <v>1</v>
      </c>
      <c r="G48" s="335"/>
      <c r="H48" s="336" t="str">
        <f>PTTC!W20</f>
        <v/>
      </c>
      <c r="I48" s="336"/>
      <c r="J48" s="337" t="str">
        <f>PTTC!Y20</f>
        <v/>
      </c>
      <c r="K48" s="337"/>
      <c r="L48" s="338" t="str">
        <f>PTTC!AA20</f>
        <v/>
      </c>
      <c r="M48" s="338"/>
      <c r="N48" s="297" t="str">
        <f>PTTC!AC20</f>
        <v/>
      </c>
      <c r="O48" s="297"/>
      <c r="P48" s="340" t="str">
        <f>PTTC!AE20</f>
        <v/>
      </c>
      <c r="Q48" s="340"/>
      <c r="R48" s="172" t="str">
        <f>PTTC!AG20</f>
        <v/>
      </c>
    </row>
    <row r="49" spans="1:23" ht="15.75">
      <c r="A49" s="135" t="str">
        <f>PTTC!O21</f>
        <v>Cb</v>
      </c>
      <c r="B49" s="325"/>
      <c r="C49" s="145">
        <f>PTTC!Q21</f>
        <v>0</v>
      </c>
      <c r="D49" s="332" t="str">
        <f>PTTC!S21</f>
        <v/>
      </c>
      <c r="E49" s="332"/>
      <c r="F49" s="335" t="str">
        <f>PTTC!U21</f>
        <v/>
      </c>
      <c r="G49" s="335"/>
      <c r="H49" s="336" t="str">
        <f>PTTC!W21</f>
        <v/>
      </c>
      <c r="I49" s="336"/>
      <c r="J49" s="337" t="str">
        <f>PTTC!Y21</f>
        <v/>
      </c>
      <c r="K49" s="337"/>
      <c r="L49" s="338" t="str">
        <f>PTTC!AA21</f>
        <v/>
      </c>
      <c r="M49" s="338"/>
      <c r="N49" s="297" t="str">
        <f>PTTC!AC21</f>
        <v/>
      </c>
      <c r="O49" s="297"/>
      <c r="P49" s="340" t="str">
        <f>PTTC!AE21</f>
        <v/>
      </c>
      <c r="Q49" s="340"/>
      <c r="R49" s="172" t="str">
        <f>PTTC!AG21</f>
        <v/>
      </c>
    </row>
    <row r="50" spans="1:23" ht="15.75">
      <c r="A50" s="135" t="str">
        <f>PTTC!O22</f>
        <v>Sd</v>
      </c>
      <c r="B50" s="325"/>
      <c r="C50" s="145">
        <f>PTTC!Q22</f>
        <v>0</v>
      </c>
      <c r="D50" s="332" t="str">
        <f>PTTC!S22</f>
        <v/>
      </c>
      <c r="E50" s="332"/>
      <c r="F50" s="335" t="str">
        <f>PTTC!U22</f>
        <v/>
      </c>
      <c r="G50" s="335"/>
      <c r="H50" s="336" t="str">
        <f>PTTC!W22</f>
        <v/>
      </c>
      <c r="I50" s="336"/>
      <c r="J50" s="337" t="str">
        <f>PTTC!Y22</f>
        <v/>
      </c>
      <c r="K50" s="337"/>
      <c r="L50" s="338" t="str">
        <f>PTTC!AA22</f>
        <v/>
      </c>
      <c r="M50" s="338"/>
      <c r="N50" s="297" t="str">
        <f>PTTC!AC22</f>
        <v/>
      </c>
      <c r="O50" s="297"/>
      <c r="P50" s="340" t="str">
        <f>PTTC!AE22</f>
        <v/>
      </c>
      <c r="Q50" s="340"/>
      <c r="R50" s="172" t="str">
        <f>PTTC!AG22</f>
        <v/>
      </c>
    </row>
    <row r="51" spans="1:23" ht="15.75">
      <c r="A51" s="165" t="str">
        <f>PTTC!O23</f>
        <v>TOTAL PRAÇAS</v>
      </c>
      <c r="B51" s="154"/>
      <c r="C51" s="171">
        <f>PTTC!Q23</f>
        <v>7</v>
      </c>
      <c r="D51" s="365">
        <f>PTTC!S23</f>
        <v>1</v>
      </c>
      <c r="E51" s="366"/>
      <c r="F51" s="367">
        <f>PTTC!U23</f>
        <v>2</v>
      </c>
      <c r="G51" s="368"/>
      <c r="H51" s="369">
        <f>PTTC!W23</f>
        <v>1</v>
      </c>
      <c r="I51" s="370"/>
      <c r="J51" s="371" t="str">
        <f>PTTC!Y23</f>
        <v/>
      </c>
      <c r="K51" s="372"/>
      <c r="L51" s="365">
        <f>PTTC!AA23</f>
        <v>2</v>
      </c>
      <c r="M51" s="366"/>
      <c r="N51" s="371">
        <f>PTTC!AC23</f>
        <v>1</v>
      </c>
      <c r="O51" s="372"/>
      <c r="P51" s="369" t="str">
        <f>PTTC!AE23</f>
        <v/>
      </c>
      <c r="Q51" s="370"/>
      <c r="R51" s="165" t="str">
        <f>PTTC!AG23</f>
        <v/>
      </c>
    </row>
    <row r="52" spans="1:23" ht="15.75">
      <c r="A52" s="165" t="str">
        <f>PTTC!O24</f>
        <v>TOTAL PTTC</v>
      </c>
      <c r="B52" s="157">
        <f>B34+B45</f>
        <v>115</v>
      </c>
      <c r="C52" s="171">
        <f>PTTC!Q24</f>
        <v>26</v>
      </c>
      <c r="D52" s="365">
        <f>PTTC!S24</f>
        <v>2</v>
      </c>
      <c r="E52" s="366"/>
      <c r="F52" s="367">
        <f>PTTC!U24</f>
        <v>4</v>
      </c>
      <c r="G52" s="368"/>
      <c r="H52" s="369">
        <f>PTTC!W24</f>
        <v>4</v>
      </c>
      <c r="I52" s="370"/>
      <c r="J52" s="371">
        <f>PTTC!Y24</f>
        <v>1</v>
      </c>
      <c r="K52" s="372"/>
      <c r="L52" s="365">
        <f>PTTC!AA24</f>
        <v>4</v>
      </c>
      <c r="M52" s="366"/>
      <c r="N52" s="371">
        <f>PTTC!AC24</f>
        <v>3</v>
      </c>
      <c r="O52" s="372"/>
      <c r="P52" s="369">
        <f>PTTC!AE24</f>
        <v>4</v>
      </c>
      <c r="Q52" s="370"/>
      <c r="R52" s="165">
        <f>PTTC!AG24</f>
        <v>4</v>
      </c>
    </row>
    <row r="53" spans="1:23" ht="15.75" thickBot="1">
      <c r="T53" s="158"/>
      <c r="U53" s="158"/>
      <c r="V53" s="158"/>
    </row>
    <row r="54" spans="1:23" ht="15.75" customHeight="1" thickBot="1">
      <c r="N54" s="373">
        <f ca="1">NOW()</f>
        <v>45169.450820370374</v>
      </c>
      <c r="O54" s="374"/>
      <c r="P54" s="374"/>
      <c r="Q54" s="374"/>
      <c r="R54" s="375"/>
      <c r="S54" s="167"/>
      <c r="T54" s="167"/>
      <c r="U54" s="158"/>
      <c r="V54" s="158"/>
    </row>
    <row r="55" spans="1:23" s="174" customFormat="1" ht="15.75"/>
    <row r="56" spans="1:23" s="105" customFormat="1" ht="15.75">
      <c r="A56" s="233" t="s">
        <v>91</v>
      </c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107"/>
      <c r="T56" s="106"/>
      <c r="U56" s="106"/>
      <c r="V56" s="106"/>
    </row>
    <row r="57" spans="1:23" ht="15.75" thickBot="1">
      <c r="T57" s="158"/>
      <c r="U57" s="158"/>
      <c r="V57" s="158"/>
    </row>
    <row r="58" spans="1:23" ht="17.25" thickTop="1" thickBot="1">
      <c r="A58" s="250" t="s">
        <v>71</v>
      </c>
      <c r="B58" s="250"/>
      <c r="C58" s="250"/>
      <c r="D58" s="54"/>
      <c r="E58" s="108"/>
      <c r="F58" s="250" t="s">
        <v>89</v>
      </c>
      <c r="G58" s="250"/>
      <c r="H58" s="250"/>
      <c r="I58" s="250"/>
      <c r="J58" s="250"/>
      <c r="K58" s="251"/>
      <c r="L58" s="54"/>
      <c r="M58" s="255" t="s">
        <v>88</v>
      </c>
      <c r="N58" s="256"/>
      <c r="O58" s="256"/>
      <c r="P58" s="256"/>
      <c r="Q58" s="256"/>
      <c r="R58" s="257"/>
      <c r="S58" s="109"/>
    </row>
    <row r="59" spans="1:23" ht="17.25" thickTop="1" thickBot="1">
      <c r="A59" s="270" t="s">
        <v>73</v>
      </c>
      <c r="B59" s="270"/>
      <c r="C59" s="176">
        <f>B27</f>
        <v>185</v>
      </c>
      <c r="E59" s="54"/>
      <c r="F59" s="278" t="s">
        <v>50</v>
      </c>
      <c r="G59" s="315"/>
      <c r="H59" s="315"/>
      <c r="I59" s="315"/>
      <c r="J59" s="315"/>
      <c r="K59" s="177">
        <f>C23</f>
        <v>185</v>
      </c>
      <c r="M59" s="312" t="s">
        <v>72</v>
      </c>
      <c r="N59" s="313"/>
      <c r="O59" s="313"/>
      <c r="P59" s="313"/>
      <c r="Q59" s="314"/>
      <c r="R59" s="179">
        <f>R52</f>
        <v>4</v>
      </c>
      <c r="S59" s="108"/>
    </row>
    <row r="60" spans="1:23" ht="17.25" thickTop="1" thickBot="1">
      <c r="A60" s="270" t="s">
        <v>72</v>
      </c>
      <c r="B60" s="270"/>
      <c r="C60" s="176">
        <f>C52</f>
        <v>26</v>
      </c>
      <c r="E60" s="54"/>
      <c r="F60" s="278" t="s">
        <v>72</v>
      </c>
      <c r="G60" s="315"/>
      <c r="H60" s="315"/>
      <c r="I60" s="315"/>
      <c r="J60" s="279"/>
      <c r="K60" s="178">
        <f>C52-R52</f>
        <v>22</v>
      </c>
      <c r="M60" s="312" t="s">
        <v>76</v>
      </c>
      <c r="N60" s="313"/>
      <c r="O60" s="313"/>
      <c r="P60" s="313"/>
      <c r="Q60" s="314"/>
      <c r="R60" s="179">
        <f>B89</f>
        <v>3</v>
      </c>
      <c r="S60" s="109"/>
      <c r="T60" s="109"/>
      <c r="U60" s="109"/>
      <c r="V60" s="109"/>
      <c r="W60" s="109"/>
    </row>
    <row r="61" spans="1:23" ht="17.25" thickTop="1" thickBot="1">
      <c r="A61" s="270" t="s">
        <v>74</v>
      </c>
      <c r="B61" s="270"/>
      <c r="C61" s="176">
        <f>B84+C84</f>
        <v>3</v>
      </c>
      <c r="F61" s="278" t="s">
        <v>74</v>
      </c>
      <c r="G61" s="315"/>
      <c r="H61" s="315"/>
      <c r="I61" s="315"/>
      <c r="J61" s="279"/>
      <c r="K61" s="176">
        <f>B84+C84</f>
        <v>3</v>
      </c>
      <c r="M61" s="312" t="s">
        <v>75</v>
      </c>
      <c r="N61" s="313"/>
      <c r="O61" s="313"/>
      <c r="P61" s="313"/>
      <c r="Q61" s="314"/>
      <c r="R61" s="176">
        <f>B99</f>
        <v>2</v>
      </c>
      <c r="S61" s="54"/>
      <c r="T61" s="54"/>
      <c r="U61" s="54"/>
      <c r="V61" s="54"/>
      <c r="W61" s="54"/>
    </row>
    <row r="62" spans="1:23" ht="17.25" thickTop="1" thickBot="1">
      <c r="A62" s="270" t="s">
        <v>76</v>
      </c>
      <c r="B62" s="270"/>
      <c r="C62" s="176">
        <f>B89</f>
        <v>3</v>
      </c>
      <c r="F62" s="278" t="s">
        <v>84</v>
      </c>
      <c r="G62" s="315"/>
      <c r="H62" s="315"/>
      <c r="I62" s="315"/>
      <c r="J62" s="279"/>
      <c r="K62" s="176">
        <f>G102</f>
        <v>1</v>
      </c>
      <c r="M62" s="312" t="s">
        <v>65</v>
      </c>
      <c r="N62" s="313"/>
      <c r="O62" s="313"/>
      <c r="P62" s="313"/>
      <c r="Q62" s="314"/>
      <c r="R62" s="176">
        <f>C64</f>
        <v>1</v>
      </c>
    </row>
    <row r="63" spans="1:23" ht="17.25" thickTop="1" thickBot="1">
      <c r="A63" s="270" t="s">
        <v>75</v>
      </c>
      <c r="B63" s="270"/>
      <c r="C63" s="176">
        <f>B99</f>
        <v>2</v>
      </c>
      <c r="F63" s="312" t="s">
        <v>136</v>
      </c>
      <c r="G63" s="313"/>
      <c r="H63" s="313"/>
      <c r="I63" s="313"/>
      <c r="J63" s="314"/>
      <c r="K63" s="111">
        <v>0</v>
      </c>
      <c r="M63" s="278" t="s">
        <v>78</v>
      </c>
      <c r="N63" s="315"/>
      <c r="O63" s="315"/>
      <c r="P63" s="315"/>
      <c r="Q63" s="279"/>
      <c r="R63" s="110">
        <v>2</v>
      </c>
    </row>
    <row r="64" spans="1:23" ht="17.25" thickTop="1" thickBot="1">
      <c r="A64" s="270" t="s">
        <v>65</v>
      </c>
      <c r="B64" s="270"/>
      <c r="C64" s="110">
        <v>1</v>
      </c>
      <c r="F64" s="255" t="s">
        <v>46</v>
      </c>
      <c r="G64" s="256"/>
      <c r="H64" s="256"/>
      <c r="I64" s="256"/>
      <c r="J64" s="257"/>
      <c r="K64" s="112">
        <f>SUM(K60:K63)</f>
        <v>26</v>
      </c>
      <c r="M64" s="278" t="s">
        <v>77</v>
      </c>
      <c r="N64" s="315"/>
      <c r="O64" s="315"/>
      <c r="P64" s="315"/>
      <c r="Q64" s="279"/>
      <c r="R64" s="176">
        <f>C66</f>
        <v>20</v>
      </c>
    </row>
    <row r="65" spans="1:20" ht="17.25" thickTop="1" thickBot="1">
      <c r="A65" s="270" t="s">
        <v>84</v>
      </c>
      <c r="B65" s="270"/>
      <c r="C65" s="176">
        <f>G102</f>
        <v>1</v>
      </c>
      <c r="M65" s="312" t="s">
        <v>95</v>
      </c>
      <c r="N65" s="313"/>
      <c r="O65" s="313"/>
      <c r="P65" s="313"/>
      <c r="Q65" s="314"/>
      <c r="R65" s="111">
        <v>1</v>
      </c>
    </row>
    <row r="66" spans="1:20" ht="17.25" thickTop="1" thickBot="1">
      <c r="A66" s="278" t="s">
        <v>77</v>
      </c>
      <c r="B66" s="279"/>
      <c r="C66" s="176">
        <f>M94</f>
        <v>20</v>
      </c>
      <c r="M66" s="255" t="s">
        <v>46</v>
      </c>
      <c r="N66" s="256"/>
      <c r="O66" s="256"/>
      <c r="P66" s="256"/>
      <c r="Q66" s="257"/>
      <c r="R66" s="112">
        <f>SUM(R59:R65)</f>
        <v>33</v>
      </c>
    </row>
    <row r="67" spans="1:20" ht="17.25" thickTop="1" thickBot="1">
      <c r="A67" s="270" t="s">
        <v>135</v>
      </c>
      <c r="B67" s="270"/>
      <c r="C67" s="111">
        <v>0</v>
      </c>
      <c r="M67" s="104"/>
      <c r="N67" s="104"/>
      <c r="O67" s="104"/>
      <c r="P67" s="104"/>
      <c r="Q67" s="104"/>
      <c r="R67" s="104"/>
    </row>
    <row r="68" spans="1:20" ht="17.25" thickTop="1" thickBot="1">
      <c r="A68" s="280" t="s">
        <v>55</v>
      </c>
      <c r="B68" s="280"/>
      <c r="C68" s="113">
        <f>SUM(C59:C67)</f>
        <v>241</v>
      </c>
      <c r="P68" s="69"/>
    </row>
    <row r="69" spans="1:20" ht="16.5" thickTop="1">
      <c r="A69" s="104"/>
      <c r="B69" s="104"/>
      <c r="C69" s="104"/>
    </row>
    <row r="70" spans="1:20" ht="15.75">
      <c r="A70" s="104"/>
      <c r="B70" s="104"/>
      <c r="C70" s="104"/>
      <c r="O70" s="236">
        <f ca="1">NOW()</f>
        <v>45169.450820370374</v>
      </c>
      <c r="P70" s="237"/>
      <c r="Q70" s="237"/>
    </row>
    <row r="71" spans="1:20" ht="15.75">
      <c r="A71" s="104"/>
      <c r="B71" s="104"/>
      <c r="C71" s="104"/>
    </row>
    <row r="73" spans="1:20" ht="15.75">
      <c r="A73" s="233" t="s">
        <v>90</v>
      </c>
      <c r="B73" s="233"/>
      <c r="C73" s="233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</row>
    <row r="75" spans="1:20" ht="15.75">
      <c r="A75" s="238" t="s">
        <v>26</v>
      </c>
      <c r="B75" s="238"/>
      <c r="C75" s="238"/>
    </row>
    <row r="76" spans="1:20" ht="15.75">
      <c r="A76" s="115" t="s">
        <v>27</v>
      </c>
      <c r="B76" s="115" t="s">
        <v>6</v>
      </c>
      <c r="C76" s="115" t="s">
        <v>10</v>
      </c>
      <c r="E76" s="238" t="s">
        <v>65</v>
      </c>
      <c r="F76" s="238"/>
      <c r="G76" s="238"/>
      <c r="H76" s="238"/>
      <c r="I76" s="238"/>
      <c r="J76" s="54"/>
      <c r="K76" s="266"/>
      <c r="L76" s="266"/>
      <c r="M76" s="266"/>
      <c r="N76" s="266"/>
      <c r="O76" s="266"/>
      <c r="P76" s="54"/>
      <c r="Q76" s="54"/>
      <c r="R76" s="54"/>
      <c r="S76" s="54"/>
      <c r="T76" s="54"/>
    </row>
    <row r="77" spans="1:20">
      <c r="A77" s="115" t="s">
        <v>28</v>
      </c>
      <c r="B77" s="115">
        <v>1</v>
      </c>
      <c r="C77" s="115">
        <v>0</v>
      </c>
      <c r="E77" s="234" t="s">
        <v>27</v>
      </c>
      <c r="F77" s="235"/>
      <c r="G77" s="234" t="s">
        <v>0</v>
      </c>
      <c r="H77" s="235"/>
      <c r="I77" s="116" t="s">
        <v>48</v>
      </c>
      <c r="K77" s="237"/>
      <c r="L77" s="237"/>
      <c r="M77" s="237"/>
      <c r="N77" s="237"/>
      <c r="O77" s="69"/>
      <c r="Q77" s="69"/>
      <c r="T77" s="158"/>
    </row>
    <row r="78" spans="1:20">
      <c r="A78" s="115" t="s">
        <v>29</v>
      </c>
      <c r="B78" s="115">
        <v>0</v>
      </c>
      <c r="C78" s="115">
        <v>0</v>
      </c>
      <c r="E78" s="239" t="s">
        <v>31</v>
      </c>
      <c r="F78" s="239"/>
      <c r="G78" s="239" t="s">
        <v>8</v>
      </c>
      <c r="H78" s="239"/>
      <c r="I78" s="115">
        <v>1</v>
      </c>
      <c r="K78" s="237"/>
      <c r="L78" s="237"/>
      <c r="M78" s="237"/>
      <c r="N78" s="237"/>
      <c r="O78" s="69"/>
      <c r="Q78" s="69"/>
      <c r="R78" s="237"/>
      <c r="S78" s="237"/>
      <c r="T78" s="158"/>
    </row>
    <row r="79" spans="1:20">
      <c r="A79" s="115" t="s">
        <v>31</v>
      </c>
      <c r="B79" s="115">
        <v>2</v>
      </c>
      <c r="C79" s="115">
        <v>0</v>
      </c>
      <c r="E79" s="52" t="s">
        <v>81</v>
      </c>
      <c r="H79" s="117"/>
      <c r="K79" s="237"/>
      <c r="L79" s="237"/>
      <c r="M79" s="237"/>
      <c r="N79" s="237"/>
      <c r="O79" s="69"/>
      <c r="Q79" s="69"/>
      <c r="T79" s="158"/>
    </row>
    <row r="80" spans="1:20" ht="15.75">
      <c r="A80" s="115" t="s">
        <v>20</v>
      </c>
      <c r="B80" s="115">
        <v>0</v>
      </c>
      <c r="C80" s="115">
        <v>0</v>
      </c>
      <c r="Q80" s="69"/>
      <c r="T80" s="159"/>
    </row>
    <row r="81" spans="1:30" ht="15.75">
      <c r="A81" s="115" t="s">
        <v>21</v>
      </c>
      <c r="B81" s="115">
        <v>0</v>
      </c>
      <c r="C81" s="115">
        <v>0</v>
      </c>
      <c r="E81" s="238" t="s">
        <v>128</v>
      </c>
      <c r="F81" s="238"/>
      <c r="G81" s="238"/>
      <c r="H81" s="238"/>
      <c r="I81" s="238"/>
      <c r="J81" s="54"/>
      <c r="K81" s="103"/>
      <c r="Q81" s="69"/>
      <c r="R81" s="240"/>
      <c r="S81" s="240"/>
    </row>
    <row r="82" spans="1:30">
      <c r="A82" s="115" t="s">
        <v>34</v>
      </c>
      <c r="B82" s="115">
        <v>0</v>
      </c>
      <c r="C82" s="115">
        <v>0</v>
      </c>
      <c r="E82" s="239" t="s">
        <v>27</v>
      </c>
      <c r="F82" s="239"/>
      <c r="G82" s="239" t="s">
        <v>0</v>
      </c>
      <c r="H82" s="239"/>
      <c r="I82" s="115" t="s">
        <v>48</v>
      </c>
      <c r="K82" s="240"/>
      <c r="L82" s="240"/>
      <c r="M82" s="240"/>
      <c r="N82" s="240"/>
      <c r="P82" s="103"/>
      <c r="Q82" s="103"/>
      <c r="R82" s="240"/>
      <c r="S82" s="240"/>
    </row>
    <row r="83" spans="1:30">
      <c r="A83" s="115" t="s">
        <v>23</v>
      </c>
      <c r="B83" s="115">
        <v>0</v>
      </c>
      <c r="C83" s="115">
        <v>0</v>
      </c>
      <c r="E83" s="234" t="s">
        <v>20</v>
      </c>
      <c r="F83" s="235"/>
      <c r="G83" s="234" t="s">
        <v>10</v>
      </c>
      <c r="H83" s="235"/>
      <c r="I83" s="115">
        <v>1</v>
      </c>
      <c r="K83" s="240"/>
      <c r="L83" s="240"/>
      <c r="M83" s="240"/>
      <c r="N83" s="240"/>
      <c r="O83" s="240"/>
      <c r="P83" s="103"/>
      <c r="Q83" s="103"/>
      <c r="R83" s="103"/>
    </row>
    <row r="84" spans="1:30" ht="15.75" customHeight="1">
      <c r="A84" s="115" t="s">
        <v>37</v>
      </c>
      <c r="B84" s="115">
        <f>SUM(B76:B83)</f>
        <v>3</v>
      </c>
      <c r="C84" s="115">
        <f>SUM(C76:C83)</f>
        <v>0</v>
      </c>
      <c r="E84" s="103" t="s">
        <v>129</v>
      </c>
      <c r="F84" s="103"/>
      <c r="I84" s="69"/>
      <c r="J84" s="246" t="s">
        <v>83</v>
      </c>
      <c r="K84" s="246"/>
      <c r="L84" s="246"/>
      <c r="M84" s="246"/>
      <c r="N84" s="246"/>
      <c r="O84" s="118"/>
      <c r="P84" s="118"/>
      <c r="R84" s="109"/>
      <c r="S84" s="109"/>
    </row>
    <row r="85" spans="1:30" ht="15.75" customHeight="1">
      <c r="A85" s="119"/>
      <c r="B85" s="119"/>
      <c r="C85" s="119"/>
      <c r="E85" s="103"/>
      <c r="F85" s="103"/>
      <c r="I85" s="69"/>
      <c r="K85" s="242" t="s">
        <v>30</v>
      </c>
      <c r="L85" s="243"/>
      <c r="M85" s="120">
        <v>3</v>
      </c>
      <c r="N85" s="121"/>
      <c r="O85" s="121"/>
      <c r="P85" s="121"/>
      <c r="Q85" s="103"/>
      <c r="R85" s="54"/>
      <c r="S85" s="89"/>
      <c r="X85" s="168"/>
      <c r="Y85" s="168"/>
      <c r="Z85" s="168"/>
      <c r="AA85" s="168"/>
      <c r="AB85" s="168"/>
      <c r="AC85" s="168"/>
      <c r="AD85" s="109"/>
    </row>
    <row r="86" spans="1:30" ht="15.75" customHeight="1">
      <c r="A86" s="69"/>
      <c r="B86" s="237"/>
      <c r="C86" s="237"/>
      <c r="E86" s="238" t="s">
        <v>141</v>
      </c>
      <c r="F86" s="238"/>
      <c r="G86" s="238"/>
      <c r="H86" s="238"/>
      <c r="I86" s="238"/>
      <c r="K86" s="242" t="s">
        <v>3</v>
      </c>
      <c r="L86" s="243"/>
      <c r="M86" s="120">
        <v>2</v>
      </c>
      <c r="N86" s="121"/>
      <c r="O86" s="121"/>
      <c r="P86" s="121"/>
      <c r="S86" s="69"/>
      <c r="T86" s="109"/>
      <c r="U86" s="109"/>
      <c r="V86" s="109"/>
      <c r="X86" s="159"/>
      <c r="Y86" s="166"/>
      <c r="Z86" s="166"/>
      <c r="AA86" s="166"/>
      <c r="AB86" s="166"/>
      <c r="AC86" s="166"/>
      <c r="AD86" s="159"/>
    </row>
    <row r="87" spans="1:30" ht="15.75">
      <c r="A87" s="238" t="s">
        <v>39</v>
      </c>
      <c r="B87" s="238"/>
      <c r="C87" s="238"/>
      <c r="E87" s="239" t="s">
        <v>27</v>
      </c>
      <c r="F87" s="239"/>
      <c r="G87" s="239" t="s">
        <v>0</v>
      </c>
      <c r="H87" s="239"/>
      <c r="I87" s="115" t="s">
        <v>48</v>
      </c>
      <c r="K87" s="242" t="s">
        <v>32</v>
      </c>
      <c r="L87" s="243"/>
      <c r="M87" s="120">
        <v>5</v>
      </c>
      <c r="N87" s="121"/>
      <c r="O87" s="121"/>
      <c r="P87" s="121"/>
      <c r="Q87" s="109"/>
      <c r="R87" s="109"/>
      <c r="S87" s="69"/>
      <c r="T87" s="54"/>
      <c r="U87" s="54"/>
      <c r="V87" s="54"/>
      <c r="X87" s="158"/>
      <c r="Y87" s="167"/>
      <c r="Z87" s="167"/>
      <c r="AA87" s="167"/>
      <c r="AB87" s="167"/>
      <c r="AC87" s="167"/>
      <c r="AD87" s="158"/>
    </row>
    <row r="88" spans="1:30" ht="15.75" customHeight="1">
      <c r="A88" s="115" t="s">
        <v>27</v>
      </c>
      <c r="B88" s="234" t="s">
        <v>82</v>
      </c>
      <c r="C88" s="235"/>
      <c r="E88" s="234" t="s">
        <v>23</v>
      </c>
      <c r="F88" s="235"/>
      <c r="G88" s="234" t="s">
        <v>5</v>
      </c>
      <c r="H88" s="235"/>
      <c r="I88" s="115">
        <v>1</v>
      </c>
      <c r="K88" s="242" t="s">
        <v>33</v>
      </c>
      <c r="L88" s="243"/>
      <c r="M88" s="120">
        <v>1</v>
      </c>
      <c r="N88" s="121"/>
      <c r="O88" s="121"/>
      <c r="P88" s="121"/>
      <c r="S88" s="69"/>
      <c r="X88" s="158"/>
      <c r="Y88" s="167"/>
      <c r="Z88" s="167"/>
      <c r="AA88" s="167"/>
      <c r="AB88" s="167"/>
      <c r="AC88" s="167"/>
      <c r="AD88" s="158"/>
    </row>
    <row r="89" spans="1:30" ht="15.75" customHeight="1">
      <c r="A89" s="115" t="s">
        <v>31</v>
      </c>
      <c r="B89" s="234">
        <v>3</v>
      </c>
      <c r="C89" s="235"/>
      <c r="E89" s="277" t="s">
        <v>142</v>
      </c>
      <c r="F89" s="277"/>
      <c r="G89" s="277"/>
      <c r="H89" s="277"/>
      <c r="I89" s="277"/>
      <c r="K89" s="242" t="s">
        <v>4</v>
      </c>
      <c r="L89" s="243"/>
      <c r="M89" s="120">
        <v>0</v>
      </c>
      <c r="N89" s="121"/>
      <c r="O89" s="121"/>
      <c r="P89" s="121"/>
      <c r="S89" s="69"/>
      <c r="X89" s="158"/>
      <c r="Y89" s="167"/>
      <c r="Z89" s="167"/>
      <c r="AA89" s="167"/>
      <c r="AB89" s="167"/>
      <c r="AC89" s="167"/>
      <c r="AD89" s="158"/>
    </row>
    <row r="90" spans="1:30">
      <c r="A90" s="281" t="s">
        <v>69</v>
      </c>
      <c r="B90" s="281"/>
      <c r="C90" s="281"/>
      <c r="E90" s="237"/>
      <c r="F90" s="237"/>
      <c r="G90" s="237"/>
      <c r="H90" s="237"/>
      <c r="I90" s="237"/>
      <c r="K90" s="242" t="s">
        <v>5</v>
      </c>
      <c r="L90" s="243"/>
      <c r="M90" s="120">
        <v>1</v>
      </c>
      <c r="N90" s="121"/>
      <c r="O90" s="121"/>
      <c r="P90" s="121"/>
      <c r="S90" s="69"/>
      <c r="X90" s="158"/>
      <c r="Y90" s="167"/>
      <c r="Z90" s="167"/>
      <c r="AA90" s="167"/>
      <c r="AB90" s="167"/>
      <c r="AC90" s="167"/>
      <c r="AD90" s="158"/>
    </row>
    <row r="91" spans="1:30" ht="15.75" customHeight="1">
      <c r="A91" s="282"/>
      <c r="B91" s="282"/>
      <c r="C91" s="282"/>
      <c r="D91" s="93"/>
      <c r="E91" s="122" t="s">
        <v>52</v>
      </c>
      <c r="F91" s="122"/>
      <c r="G91" s="122"/>
      <c r="H91" s="122"/>
      <c r="I91" s="123"/>
      <c r="J91" s="54"/>
      <c r="K91" s="242" t="s">
        <v>38</v>
      </c>
      <c r="L91" s="243"/>
      <c r="M91" s="120">
        <v>8</v>
      </c>
      <c r="N91" s="121"/>
      <c r="O91" s="121"/>
      <c r="P91" s="121"/>
      <c r="S91" s="69"/>
      <c r="W91" s="54"/>
      <c r="X91" s="158"/>
      <c r="Y91" s="167"/>
      <c r="Z91" s="167"/>
      <c r="AA91" s="167"/>
      <c r="AB91" s="167"/>
      <c r="AC91" s="167"/>
      <c r="AD91" s="158"/>
    </row>
    <row r="92" spans="1:30" ht="15.75" customHeight="1">
      <c r="A92" s="282" t="s">
        <v>70</v>
      </c>
      <c r="B92" s="282"/>
      <c r="C92" s="282"/>
      <c r="D92" s="93"/>
      <c r="E92" s="234" t="s">
        <v>27</v>
      </c>
      <c r="F92" s="235"/>
      <c r="G92" s="234" t="s">
        <v>0</v>
      </c>
      <c r="H92" s="235"/>
      <c r="I92" s="115" t="s">
        <v>48</v>
      </c>
      <c r="K92" s="242" t="s">
        <v>40</v>
      </c>
      <c r="L92" s="243"/>
      <c r="M92" s="120">
        <v>0</v>
      </c>
      <c r="N92" s="121"/>
      <c r="O92" s="121"/>
      <c r="P92" s="121"/>
      <c r="W92" s="158"/>
      <c r="X92" s="158"/>
      <c r="Y92" s="167"/>
      <c r="Z92" s="167"/>
      <c r="AA92" s="167"/>
      <c r="AB92" s="167"/>
      <c r="AC92" s="167"/>
      <c r="AD92" s="158"/>
    </row>
    <row r="93" spans="1:30" ht="15.75" customHeight="1">
      <c r="A93" s="282"/>
      <c r="B93" s="282"/>
      <c r="C93" s="282"/>
      <c r="D93" s="93"/>
      <c r="E93" s="234" t="s">
        <v>101</v>
      </c>
      <c r="F93" s="235"/>
      <c r="G93" s="234" t="s">
        <v>4</v>
      </c>
      <c r="H93" s="235"/>
      <c r="I93" s="115">
        <v>1</v>
      </c>
      <c r="K93" s="242" t="s">
        <v>41</v>
      </c>
      <c r="L93" s="243"/>
      <c r="M93" s="124">
        <v>0</v>
      </c>
      <c r="N93" s="125"/>
      <c r="O93" s="125"/>
      <c r="P93" s="125"/>
      <c r="V93" s="118"/>
      <c r="W93" s="118"/>
      <c r="X93" s="118"/>
      <c r="Y93" s="118"/>
    </row>
    <row r="94" spans="1:30">
      <c r="A94" s="274" t="s">
        <v>80</v>
      </c>
      <c r="B94" s="274"/>
      <c r="C94" s="274"/>
      <c r="D94" s="93"/>
      <c r="E94" s="234"/>
      <c r="F94" s="235"/>
      <c r="G94" s="234"/>
      <c r="H94" s="235"/>
      <c r="I94" s="115"/>
      <c r="K94" s="234" t="s">
        <v>46</v>
      </c>
      <c r="L94" s="235"/>
      <c r="M94" s="124">
        <f>SUM(M85:M93)</f>
        <v>20</v>
      </c>
      <c r="N94" s="105"/>
      <c r="O94" s="105"/>
      <c r="P94" s="105"/>
      <c r="Q94" s="105"/>
      <c r="V94" s="125"/>
      <c r="W94" s="125"/>
      <c r="X94" s="121"/>
      <c r="Y94" s="121"/>
    </row>
    <row r="95" spans="1:30" ht="15.75" customHeight="1">
      <c r="A95" s="274"/>
      <c r="B95" s="274"/>
      <c r="C95" s="274"/>
      <c r="D95" s="93"/>
      <c r="I95" s="69"/>
      <c r="K95" s="69"/>
      <c r="N95" s="105"/>
      <c r="O95" s="105"/>
      <c r="P95" s="105"/>
      <c r="Q95" s="105"/>
      <c r="U95" s="54"/>
      <c r="V95" s="125"/>
      <c r="W95" s="125"/>
      <c r="X95" s="121"/>
      <c r="Y95" s="121"/>
    </row>
    <row r="96" spans="1:30" ht="15.75">
      <c r="A96" s="274"/>
      <c r="B96" s="274"/>
      <c r="C96" s="274"/>
      <c r="D96" s="93"/>
      <c r="E96" s="52" t="s">
        <v>138</v>
      </c>
      <c r="K96" s="89"/>
      <c r="N96" s="118"/>
      <c r="O96" s="118"/>
      <c r="P96" s="118"/>
      <c r="Q96" s="118"/>
      <c r="R96" s="105"/>
      <c r="U96" s="158"/>
      <c r="V96" s="125"/>
      <c r="W96" s="125"/>
      <c r="X96" s="121"/>
      <c r="Y96" s="121"/>
    </row>
    <row r="97" spans="1:25" ht="15.75" customHeight="1">
      <c r="D97" s="90"/>
      <c r="J97" s="103"/>
      <c r="K97" s="103"/>
      <c r="N97" s="308"/>
      <c r="O97" s="308"/>
      <c r="P97" s="307"/>
      <c r="Q97" s="307"/>
      <c r="R97" s="121"/>
      <c r="U97" s="158"/>
      <c r="V97" s="125"/>
      <c r="W97" s="125"/>
      <c r="X97" s="121"/>
      <c r="Y97" s="121"/>
    </row>
    <row r="98" spans="1:25" ht="15.75" customHeight="1">
      <c r="A98" s="54" t="s">
        <v>44</v>
      </c>
      <c r="B98" s="54"/>
      <c r="C98" s="54"/>
      <c r="E98" s="237"/>
      <c r="F98" s="237"/>
      <c r="G98" s="237"/>
      <c r="J98" s="306" t="s">
        <v>56</v>
      </c>
      <c r="K98" s="306"/>
      <c r="L98" s="306"/>
      <c r="M98" s="306"/>
      <c r="N98" s="306"/>
      <c r="O98" s="306"/>
      <c r="P98" s="109"/>
      <c r="Q98" s="109"/>
      <c r="R98" s="121"/>
      <c r="U98" s="158"/>
      <c r="V98" s="125"/>
      <c r="W98" s="125"/>
      <c r="X98" s="121"/>
      <c r="Y98" s="121"/>
    </row>
    <row r="99" spans="1:25" ht="15.75" customHeight="1">
      <c r="A99" s="116" t="s">
        <v>5</v>
      </c>
      <c r="B99" s="234">
        <v>2</v>
      </c>
      <c r="C99" s="235"/>
      <c r="D99" s="54"/>
      <c r="E99" s="69"/>
      <c r="F99" s="69"/>
      <c r="G99" s="54"/>
      <c r="J99" s="126" t="s">
        <v>0</v>
      </c>
      <c r="K99" s="298" t="s">
        <v>57</v>
      </c>
      <c r="L99" s="299"/>
      <c r="M99" s="299"/>
      <c r="N99" s="299"/>
      <c r="O99" s="300"/>
      <c r="P99" s="244" t="s">
        <v>105</v>
      </c>
      <c r="Q99" s="245"/>
      <c r="R99" s="273" t="s">
        <v>103</v>
      </c>
      <c r="S99" s="273"/>
      <c r="U99" s="158"/>
      <c r="V99" s="125"/>
      <c r="W99" s="125"/>
      <c r="X99" s="121"/>
      <c r="Y99" s="121"/>
    </row>
    <row r="100" spans="1:25" ht="15.75" customHeight="1">
      <c r="A100" s="52" t="s">
        <v>67</v>
      </c>
      <c r="B100" s="54"/>
      <c r="C100" s="54"/>
      <c r="G100" s="54"/>
      <c r="H100" s="54"/>
      <c r="I100" s="54"/>
      <c r="J100" s="115" t="s">
        <v>2</v>
      </c>
      <c r="K100" s="234" t="s">
        <v>58</v>
      </c>
      <c r="L100" s="241"/>
      <c r="M100" s="241"/>
      <c r="N100" s="241"/>
      <c r="O100" s="235"/>
      <c r="P100" s="244" t="s">
        <v>59</v>
      </c>
      <c r="Q100" s="245"/>
      <c r="R100" s="244" t="s">
        <v>104</v>
      </c>
      <c r="S100" s="245"/>
      <c r="V100" s="125"/>
      <c r="W100" s="125"/>
      <c r="X100" s="121"/>
      <c r="Y100" s="121"/>
    </row>
    <row r="101" spans="1:25" ht="15.75" customHeight="1">
      <c r="A101" s="103" t="s">
        <v>68</v>
      </c>
      <c r="B101" s="103"/>
      <c r="C101" s="103"/>
      <c r="D101" s="54"/>
      <c r="E101" s="266" t="s">
        <v>85</v>
      </c>
      <c r="F101" s="266"/>
      <c r="G101" s="266"/>
      <c r="I101" s="69"/>
      <c r="J101" s="115" t="s">
        <v>2</v>
      </c>
      <c r="K101" s="234" t="s">
        <v>60</v>
      </c>
      <c r="L101" s="241"/>
      <c r="M101" s="241"/>
      <c r="N101" s="241"/>
      <c r="O101" s="235"/>
      <c r="P101" s="244" t="s">
        <v>61</v>
      </c>
      <c r="Q101" s="245"/>
      <c r="R101" s="244" t="s">
        <v>106</v>
      </c>
      <c r="S101" s="245"/>
      <c r="V101" s="125"/>
      <c r="W101" s="125"/>
      <c r="X101" s="121"/>
      <c r="Y101" s="121"/>
    </row>
    <row r="102" spans="1:25" ht="26.25" customHeight="1">
      <c r="D102" s="103"/>
      <c r="E102" s="264" t="s">
        <v>86</v>
      </c>
      <c r="F102" s="265"/>
      <c r="G102" s="127">
        <v>1</v>
      </c>
      <c r="J102" s="127" t="s">
        <v>2</v>
      </c>
      <c r="K102" s="264" t="s">
        <v>62</v>
      </c>
      <c r="L102" s="303"/>
      <c r="M102" s="303"/>
      <c r="N102" s="303"/>
      <c r="O102" s="265"/>
      <c r="P102" s="304" t="s">
        <v>63</v>
      </c>
      <c r="Q102" s="305"/>
      <c r="R102" s="304" t="s">
        <v>104</v>
      </c>
      <c r="S102" s="305"/>
      <c r="V102" s="167"/>
      <c r="W102" s="167"/>
      <c r="X102" s="125"/>
      <c r="Y102" s="125"/>
    </row>
    <row r="103" spans="1:25" ht="15.75" customHeight="1">
      <c r="A103" s="89"/>
      <c r="B103" s="89"/>
      <c r="C103" s="89"/>
      <c r="E103" s="52" t="s">
        <v>87</v>
      </c>
      <c r="G103" s="54"/>
      <c r="J103" s="115" t="s">
        <v>9</v>
      </c>
      <c r="K103" s="234" t="s">
        <v>64</v>
      </c>
      <c r="L103" s="241"/>
      <c r="M103" s="241"/>
      <c r="N103" s="241"/>
      <c r="O103" s="235"/>
      <c r="P103" s="244" t="s">
        <v>59</v>
      </c>
      <c r="Q103" s="245"/>
      <c r="R103" s="244" t="s">
        <v>107</v>
      </c>
      <c r="S103" s="245"/>
    </row>
    <row r="104" spans="1:25" ht="15.75" customHeight="1">
      <c r="A104" s="69"/>
      <c r="B104" s="69"/>
      <c r="C104" s="69"/>
      <c r="D104" s="89"/>
      <c r="E104" s="89"/>
      <c r="J104" s="115" t="s">
        <v>9</v>
      </c>
      <c r="K104" s="234" t="s">
        <v>79</v>
      </c>
      <c r="L104" s="241"/>
      <c r="M104" s="241"/>
      <c r="N104" s="241"/>
      <c r="O104" s="235"/>
      <c r="P104" s="273" t="s">
        <v>102</v>
      </c>
      <c r="Q104" s="273"/>
      <c r="R104" s="244" t="s">
        <v>108</v>
      </c>
      <c r="S104" s="245"/>
    </row>
    <row r="105" spans="1:25" ht="15.75" customHeight="1">
      <c r="A105" s="69"/>
      <c r="B105" s="69"/>
      <c r="C105" s="69"/>
      <c r="D105" s="69"/>
      <c r="E105" s="69"/>
      <c r="J105" s="128"/>
      <c r="K105" s="275"/>
      <c r="L105" s="275"/>
      <c r="M105" s="275"/>
      <c r="N105" s="275"/>
      <c r="O105" s="275"/>
      <c r="P105" s="272"/>
      <c r="Q105" s="272"/>
      <c r="R105" s="272"/>
      <c r="S105" s="272"/>
    </row>
    <row r="106" spans="1:25" ht="15.75">
      <c r="B106" s="69"/>
      <c r="C106" s="69"/>
      <c r="E106" s="69"/>
      <c r="O106" s="274"/>
      <c r="P106" s="274"/>
      <c r="Q106" s="84"/>
    </row>
    <row r="107" spans="1:25">
      <c r="A107" s="103"/>
      <c r="O107" s="90"/>
      <c r="P107" s="236">
        <f ca="1">NOW()</f>
        <v>45169.450820370374</v>
      </c>
      <c r="Q107" s="237"/>
      <c r="R107" s="237"/>
    </row>
    <row r="108" spans="1:25" ht="15.75">
      <c r="A108" s="103"/>
      <c r="O108" s="274"/>
      <c r="P108" s="274"/>
      <c r="Q108" s="84"/>
    </row>
    <row r="109" spans="1:25" ht="15.75">
      <c r="A109" s="103"/>
      <c r="B109" s="103"/>
      <c r="C109" s="103"/>
      <c r="O109" s="274"/>
      <c r="P109" s="274"/>
      <c r="Q109" s="84"/>
    </row>
    <row r="110" spans="1:25" ht="15.75">
      <c r="A110" s="103"/>
      <c r="B110" s="198"/>
      <c r="C110" s="198"/>
      <c r="D110" s="198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271"/>
      <c r="P110" s="271"/>
      <c r="Q110" s="200"/>
      <c r="R110" s="199"/>
      <c r="S110" s="199"/>
      <c r="T110" s="199"/>
    </row>
    <row r="111" spans="1:25" ht="15.75">
      <c r="B111" s="199"/>
      <c r="C111" s="199"/>
      <c r="D111" s="198"/>
      <c r="E111" s="198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200"/>
      <c r="R111" s="199"/>
      <c r="S111" s="199"/>
      <c r="T111" s="199"/>
    </row>
    <row r="112" spans="1:25" ht="15.75">
      <c r="B112" s="324"/>
      <c r="C112" s="317"/>
      <c r="D112" s="318"/>
      <c r="E112" s="201"/>
      <c r="F112" s="319"/>
      <c r="G112" s="201"/>
      <c r="H112" s="320"/>
      <c r="I112" s="201"/>
      <c r="J112" s="322"/>
      <c r="K112" s="201"/>
      <c r="L112" s="323"/>
      <c r="M112" s="201"/>
      <c r="N112" s="301"/>
      <c r="O112" s="201"/>
      <c r="P112" s="302"/>
      <c r="Q112" s="201"/>
      <c r="R112" s="284"/>
      <c r="S112" s="201"/>
      <c r="T112" s="202"/>
    </row>
    <row r="113" spans="2:20" ht="15" customHeight="1">
      <c r="B113" s="324"/>
      <c r="C113" s="317"/>
      <c r="D113" s="318"/>
      <c r="E113" s="203"/>
      <c r="F113" s="319"/>
      <c r="G113" s="203"/>
      <c r="H113" s="320"/>
      <c r="I113" s="203"/>
      <c r="J113" s="322"/>
      <c r="K113" s="203"/>
      <c r="L113" s="323"/>
      <c r="M113" s="203"/>
      <c r="N113" s="301"/>
      <c r="O113" s="203"/>
      <c r="P113" s="302"/>
      <c r="Q113" s="203"/>
      <c r="R113" s="284"/>
      <c r="S113" s="203"/>
      <c r="T113" s="202"/>
    </row>
    <row r="114" spans="2:20" ht="15.75">
      <c r="B114" s="204"/>
      <c r="C114" s="276"/>
      <c r="D114" s="205"/>
      <c r="E114" s="206"/>
      <c r="F114" s="206"/>
      <c r="G114" s="207"/>
      <c r="H114" s="207"/>
      <c r="I114" s="208"/>
      <c r="J114" s="208"/>
      <c r="K114" s="209"/>
      <c r="L114" s="209"/>
      <c r="M114" s="210"/>
      <c r="N114" s="210"/>
      <c r="O114" s="211"/>
      <c r="P114" s="211"/>
      <c r="Q114" s="212"/>
      <c r="R114" s="212"/>
      <c r="S114" s="213"/>
      <c r="T114" s="213"/>
    </row>
    <row r="115" spans="2:20" ht="15.75">
      <c r="B115" s="204"/>
      <c r="C115" s="276"/>
      <c r="D115" s="205"/>
      <c r="E115" s="206"/>
      <c r="F115" s="206"/>
      <c r="G115" s="207"/>
      <c r="H115" s="207"/>
      <c r="I115" s="208"/>
      <c r="J115" s="208"/>
      <c r="K115" s="209"/>
      <c r="L115" s="209"/>
      <c r="M115" s="210"/>
      <c r="N115" s="210"/>
      <c r="O115" s="211"/>
      <c r="P115" s="211"/>
      <c r="Q115" s="212"/>
      <c r="R115" s="212"/>
      <c r="S115" s="213"/>
      <c r="T115" s="213"/>
    </row>
    <row r="116" spans="2:20" ht="15.75">
      <c r="B116" s="204"/>
      <c r="C116" s="276"/>
      <c r="D116" s="205"/>
      <c r="E116" s="206"/>
      <c r="F116" s="206"/>
      <c r="G116" s="207"/>
      <c r="H116" s="207"/>
      <c r="I116" s="208"/>
      <c r="J116" s="208"/>
      <c r="K116" s="209"/>
      <c r="L116" s="209"/>
      <c r="M116" s="210"/>
      <c r="N116" s="210"/>
      <c r="O116" s="211"/>
      <c r="P116" s="211"/>
      <c r="Q116" s="212"/>
      <c r="R116" s="212"/>
      <c r="S116" s="213"/>
      <c r="T116" s="213"/>
    </row>
    <row r="117" spans="2:20" ht="15.75">
      <c r="B117" s="204"/>
      <c r="C117" s="276"/>
      <c r="D117" s="205"/>
      <c r="E117" s="206"/>
      <c r="F117" s="206"/>
      <c r="G117" s="207"/>
      <c r="H117" s="207"/>
      <c r="I117" s="208"/>
      <c r="J117" s="208"/>
      <c r="K117" s="209"/>
      <c r="L117" s="209"/>
      <c r="M117" s="210"/>
      <c r="N117" s="210"/>
      <c r="O117" s="211"/>
      <c r="P117" s="211"/>
      <c r="Q117" s="212"/>
      <c r="R117" s="212"/>
      <c r="S117" s="213"/>
      <c r="T117" s="213"/>
    </row>
    <row r="118" spans="2:20" ht="15.75">
      <c r="B118" s="204"/>
      <c r="C118" s="276"/>
      <c r="D118" s="205"/>
      <c r="E118" s="206"/>
      <c r="F118" s="206"/>
      <c r="G118" s="207"/>
      <c r="H118" s="207"/>
      <c r="I118" s="208"/>
      <c r="J118" s="208"/>
      <c r="K118" s="209"/>
      <c r="L118" s="209"/>
      <c r="M118" s="210"/>
      <c r="N118" s="210"/>
      <c r="O118" s="211"/>
      <c r="P118" s="211"/>
      <c r="Q118" s="212"/>
      <c r="R118" s="212"/>
      <c r="S118" s="213"/>
      <c r="T118" s="213"/>
    </row>
    <row r="119" spans="2:20" ht="15.75">
      <c r="B119" s="204"/>
      <c r="C119" s="276"/>
      <c r="D119" s="205"/>
      <c r="E119" s="206"/>
      <c r="F119" s="206"/>
      <c r="G119" s="207"/>
      <c r="H119" s="207"/>
      <c r="I119" s="208"/>
      <c r="J119" s="208"/>
      <c r="K119" s="209"/>
      <c r="L119" s="209"/>
      <c r="M119" s="210"/>
      <c r="N119" s="210"/>
      <c r="O119" s="211"/>
      <c r="P119" s="211"/>
      <c r="Q119" s="212"/>
      <c r="R119" s="212"/>
      <c r="S119" s="213"/>
      <c r="T119" s="213"/>
    </row>
    <row r="120" spans="2:20" ht="15.75">
      <c r="B120" s="204"/>
      <c r="C120" s="276"/>
      <c r="D120" s="205"/>
      <c r="E120" s="206"/>
      <c r="F120" s="206"/>
      <c r="G120" s="207"/>
      <c r="H120" s="207"/>
      <c r="I120" s="208"/>
      <c r="J120" s="208"/>
      <c r="K120" s="209"/>
      <c r="L120" s="209"/>
      <c r="M120" s="210"/>
      <c r="N120" s="210"/>
      <c r="O120" s="211"/>
      <c r="P120" s="211"/>
      <c r="Q120" s="212"/>
      <c r="R120" s="212"/>
      <c r="S120" s="213"/>
      <c r="T120" s="213"/>
    </row>
    <row r="121" spans="2:20" ht="15.75">
      <c r="B121" s="204"/>
      <c r="C121" s="276"/>
      <c r="D121" s="205"/>
      <c r="E121" s="206"/>
      <c r="F121" s="206"/>
      <c r="G121" s="207"/>
      <c r="H121" s="207"/>
      <c r="I121" s="208"/>
      <c r="J121" s="208"/>
      <c r="K121" s="209"/>
      <c r="L121" s="209"/>
      <c r="M121" s="210"/>
      <c r="N121" s="210"/>
      <c r="O121" s="211"/>
      <c r="P121" s="211"/>
      <c r="Q121" s="212"/>
      <c r="R121" s="212"/>
      <c r="S121" s="213"/>
      <c r="T121" s="213"/>
    </row>
    <row r="122" spans="2:20" ht="15.75">
      <c r="B122" s="204"/>
      <c r="C122" s="276"/>
      <c r="D122" s="205"/>
      <c r="E122" s="206"/>
      <c r="F122" s="206"/>
      <c r="G122" s="207"/>
      <c r="H122" s="207"/>
      <c r="I122" s="208"/>
      <c r="J122" s="208"/>
      <c r="K122" s="209"/>
      <c r="L122" s="209"/>
      <c r="M122" s="210"/>
      <c r="N122" s="210"/>
      <c r="O122" s="211"/>
      <c r="P122" s="211"/>
      <c r="Q122" s="212"/>
      <c r="R122" s="212"/>
      <c r="S122" s="213"/>
      <c r="T122" s="213"/>
    </row>
    <row r="123" spans="2:20" ht="15.75">
      <c r="B123" s="204"/>
      <c r="C123" s="276"/>
      <c r="D123" s="205"/>
      <c r="E123" s="206"/>
      <c r="F123" s="206"/>
      <c r="G123" s="207"/>
      <c r="H123" s="207"/>
      <c r="I123" s="208"/>
      <c r="J123" s="208"/>
      <c r="K123" s="209"/>
      <c r="L123" s="209"/>
      <c r="M123" s="210"/>
      <c r="N123" s="210"/>
      <c r="O123" s="211"/>
      <c r="P123" s="211"/>
      <c r="Q123" s="212"/>
      <c r="R123" s="212"/>
      <c r="S123" s="213"/>
      <c r="T123" s="213"/>
    </row>
    <row r="124" spans="2:20" ht="15.75">
      <c r="B124" s="214"/>
      <c r="C124" s="215"/>
      <c r="D124" s="216"/>
      <c r="E124" s="216"/>
      <c r="F124" s="217"/>
      <c r="G124" s="216"/>
      <c r="H124" s="217"/>
      <c r="I124" s="216"/>
      <c r="J124" s="217"/>
      <c r="K124" s="216"/>
      <c r="L124" s="217"/>
      <c r="M124" s="216"/>
      <c r="N124" s="217"/>
      <c r="O124" s="216"/>
      <c r="P124" s="217"/>
      <c r="Q124" s="216"/>
      <c r="R124" s="217"/>
      <c r="S124" s="216"/>
      <c r="T124" s="217"/>
    </row>
    <row r="125" spans="2:20" ht="15.75">
      <c r="B125" s="204"/>
      <c r="C125" s="276"/>
      <c r="D125" s="205"/>
      <c r="E125" s="206"/>
      <c r="F125" s="206"/>
      <c r="G125" s="207"/>
      <c r="H125" s="207"/>
      <c r="I125" s="208"/>
      <c r="J125" s="208"/>
      <c r="K125" s="209"/>
      <c r="L125" s="209"/>
      <c r="M125" s="210"/>
      <c r="N125" s="210"/>
      <c r="O125" s="211"/>
      <c r="P125" s="211"/>
      <c r="Q125" s="212"/>
      <c r="R125" s="212"/>
      <c r="S125" s="213"/>
      <c r="T125" s="213"/>
    </row>
    <row r="126" spans="2:20" ht="15.75">
      <c r="B126" s="204"/>
      <c r="C126" s="276"/>
      <c r="D126" s="205"/>
      <c r="E126" s="206"/>
      <c r="F126" s="206"/>
      <c r="G126" s="207"/>
      <c r="H126" s="207"/>
      <c r="I126" s="208"/>
      <c r="J126" s="208"/>
      <c r="K126" s="209"/>
      <c r="L126" s="209"/>
      <c r="M126" s="210"/>
      <c r="N126" s="210"/>
      <c r="O126" s="211"/>
      <c r="P126" s="211"/>
      <c r="Q126" s="212"/>
      <c r="R126" s="212"/>
      <c r="S126" s="213"/>
      <c r="T126" s="213"/>
    </row>
    <row r="127" spans="2:20" ht="15.75">
      <c r="B127" s="204"/>
      <c r="C127" s="276"/>
      <c r="D127" s="205"/>
      <c r="E127" s="206"/>
      <c r="F127" s="206"/>
      <c r="G127" s="207"/>
      <c r="H127" s="207"/>
      <c r="I127" s="208"/>
      <c r="J127" s="208"/>
      <c r="K127" s="209"/>
      <c r="L127" s="209"/>
      <c r="M127" s="210"/>
      <c r="N127" s="210"/>
      <c r="O127" s="211"/>
      <c r="P127" s="211"/>
      <c r="Q127" s="212"/>
      <c r="R127" s="212"/>
      <c r="S127" s="213"/>
      <c r="T127" s="213"/>
    </row>
    <row r="128" spans="2:20" ht="15.75">
      <c r="B128" s="204"/>
      <c r="C128" s="276"/>
      <c r="D128" s="205"/>
      <c r="E128" s="206"/>
      <c r="F128" s="206"/>
      <c r="G128" s="207"/>
      <c r="H128" s="207"/>
      <c r="I128" s="208"/>
      <c r="J128" s="208"/>
      <c r="K128" s="209"/>
      <c r="L128" s="209"/>
      <c r="M128" s="210"/>
      <c r="N128" s="210"/>
      <c r="O128" s="211"/>
      <c r="P128" s="211"/>
      <c r="Q128" s="212"/>
      <c r="R128" s="212"/>
      <c r="S128" s="213"/>
      <c r="T128" s="213"/>
    </row>
    <row r="129" spans="1:20" ht="15.75">
      <c r="B129" s="204"/>
      <c r="C129" s="276"/>
      <c r="D129" s="205"/>
      <c r="E129" s="206"/>
      <c r="F129" s="206"/>
      <c r="G129" s="207"/>
      <c r="H129" s="207"/>
      <c r="I129" s="208"/>
      <c r="J129" s="208"/>
      <c r="K129" s="209"/>
      <c r="L129" s="209"/>
      <c r="M129" s="210"/>
      <c r="N129" s="210"/>
      <c r="O129" s="211"/>
      <c r="P129" s="211"/>
      <c r="Q129" s="212"/>
      <c r="R129" s="212"/>
      <c r="S129" s="213"/>
      <c r="T129" s="213"/>
    </row>
    <row r="130" spans="1:20" ht="15.75">
      <c r="B130" s="204"/>
      <c r="C130" s="276"/>
      <c r="D130" s="205"/>
      <c r="E130" s="206"/>
      <c r="F130" s="206"/>
      <c r="G130" s="207"/>
      <c r="H130" s="207"/>
      <c r="I130" s="208"/>
      <c r="J130" s="208"/>
      <c r="K130" s="209"/>
      <c r="L130" s="209"/>
      <c r="M130" s="210"/>
      <c r="N130" s="210"/>
      <c r="O130" s="211"/>
      <c r="P130" s="211"/>
      <c r="Q130" s="212"/>
      <c r="R130" s="212"/>
      <c r="S130" s="213"/>
      <c r="T130" s="213"/>
    </row>
    <row r="131" spans="1:20" ht="15.75">
      <c r="B131" s="214"/>
      <c r="C131" s="215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</row>
    <row r="132" spans="1:20" ht="15.75">
      <c r="B132" s="214"/>
      <c r="C132" s="219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</row>
    <row r="133" spans="1:20">
      <c r="B133" s="199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</row>
    <row r="134" spans="1:20"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</row>
    <row r="135" spans="1:20"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</row>
    <row r="136" spans="1:20"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</row>
    <row r="137" spans="1:20"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</row>
    <row r="138" spans="1:20"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</row>
    <row r="139" spans="1:20"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</row>
    <row r="140" spans="1:20" ht="15.75">
      <c r="A140" s="13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199"/>
      <c r="T140" s="199"/>
    </row>
    <row r="141" spans="1:20">
      <c r="A141" s="228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</row>
    <row r="142" spans="1:20" ht="15.75" customHeight="1">
      <c r="A142" s="229"/>
      <c r="B142" s="317"/>
      <c r="C142" s="318"/>
      <c r="D142" s="319"/>
      <c r="E142" s="319"/>
      <c r="F142" s="320"/>
      <c r="G142" s="320"/>
      <c r="H142" s="322"/>
      <c r="I142" s="322"/>
      <c r="J142" s="323"/>
      <c r="K142" s="323"/>
      <c r="L142" s="301"/>
      <c r="M142" s="301"/>
      <c r="N142" s="302"/>
      <c r="O142" s="302"/>
      <c r="P142" s="284"/>
      <c r="Q142" s="284"/>
      <c r="R142" s="285"/>
      <c r="S142" s="199"/>
      <c r="T142" s="199"/>
    </row>
    <row r="143" spans="1:20" ht="15.75" customHeight="1">
      <c r="A143" s="229"/>
      <c r="B143" s="317"/>
      <c r="C143" s="318"/>
      <c r="D143" s="319"/>
      <c r="E143" s="319"/>
      <c r="F143" s="320"/>
      <c r="G143" s="320"/>
      <c r="H143" s="322"/>
      <c r="I143" s="322"/>
      <c r="J143" s="323"/>
      <c r="K143" s="323"/>
      <c r="L143" s="301"/>
      <c r="M143" s="301"/>
      <c r="N143" s="302"/>
      <c r="O143" s="302"/>
      <c r="P143" s="284"/>
      <c r="Q143" s="284"/>
      <c r="R143" s="285"/>
      <c r="S143" s="199"/>
      <c r="T143" s="199"/>
    </row>
    <row r="144" spans="1:20" ht="15.75">
      <c r="A144" s="230"/>
      <c r="B144" s="276"/>
      <c r="C144" s="205"/>
      <c r="D144" s="269"/>
      <c r="E144" s="269"/>
      <c r="F144" s="253"/>
      <c r="G144" s="253"/>
      <c r="H144" s="254"/>
      <c r="I144" s="254"/>
      <c r="J144" s="248"/>
      <c r="K144" s="248"/>
      <c r="L144" s="249"/>
      <c r="M144" s="249"/>
      <c r="N144" s="258"/>
      <c r="O144" s="258"/>
      <c r="P144" s="247"/>
      <c r="Q144" s="247"/>
      <c r="R144" s="221"/>
      <c r="S144" s="199"/>
      <c r="T144" s="199"/>
    </row>
    <row r="145" spans="1:20" ht="15.75">
      <c r="A145" s="230"/>
      <c r="B145" s="276"/>
      <c r="C145" s="205"/>
      <c r="D145" s="269"/>
      <c r="E145" s="269"/>
      <c r="F145" s="253"/>
      <c r="G145" s="253"/>
      <c r="H145" s="254"/>
      <c r="I145" s="254"/>
      <c r="J145" s="248"/>
      <c r="K145" s="248"/>
      <c r="L145" s="249"/>
      <c r="M145" s="249"/>
      <c r="N145" s="258"/>
      <c r="O145" s="258"/>
      <c r="P145" s="247"/>
      <c r="Q145" s="247"/>
      <c r="R145" s="221"/>
      <c r="S145" s="199"/>
      <c r="T145" s="199"/>
    </row>
    <row r="146" spans="1:20" ht="15.75">
      <c r="A146" s="230"/>
      <c r="B146" s="276"/>
      <c r="C146" s="205"/>
      <c r="D146" s="269"/>
      <c r="E146" s="269"/>
      <c r="F146" s="253"/>
      <c r="G146" s="253"/>
      <c r="H146" s="254"/>
      <c r="I146" s="254"/>
      <c r="J146" s="248"/>
      <c r="K146" s="248"/>
      <c r="L146" s="249"/>
      <c r="M146" s="249"/>
      <c r="N146" s="258"/>
      <c r="O146" s="258"/>
      <c r="P146" s="247"/>
      <c r="Q146" s="247"/>
      <c r="R146" s="221"/>
      <c r="S146" s="199"/>
      <c r="T146" s="199"/>
    </row>
    <row r="147" spans="1:20" ht="15.75">
      <c r="A147" s="230"/>
      <c r="B147" s="276"/>
      <c r="C147" s="205"/>
      <c r="D147" s="269"/>
      <c r="E147" s="269"/>
      <c r="F147" s="253"/>
      <c r="G147" s="253"/>
      <c r="H147" s="254"/>
      <c r="I147" s="254"/>
      <c r="J147" s="248"/>
      <c r="K147" s="248"/>
      <c r="L147" s="249"/>
      <c r="M147" s="249"/>
      <c r="N147" s="258"/>
      <c r="O147" s="258"/>
      <c r="P147" s="247"/>
      <c r="Q147" s="247"/>
      <c r="R147" s="221"/>
      <c r="S147" s="199"/>
      <c r="T147" s="199"/>
    </row>
    <row r="148" spans="1:20" ht="15.75">
      <c r="A148" s="230"/>
      <c r="B148" s="276"/>
      <c r="C148" s="205"/>
      <c r="D148" s="269"/>
      <c r="E148" s="269"/>
      <c r="F148" s="253"/>
      <c r="G148" s="253"/>
      <c r="H148" s="254"/>
      <c r="I148" s="254"/>
      <c r="J148" s="248"/>
      <c r="K148" s="248"/>
      <c r="L148" s="249"/>
      <c r="M148" s="249"/>
      <c r="N148" s="258"/>
      <c r="O148" s="258"/>
      <c r="P148" s="247"/>
      <c r="Q148" s="247"/>
      <c r="R148" s="221"/>
      <c r="S148" s="199"/>
      <c r="T148" s="199"/>
    </row>
    <row r="149" spans="1:20" ht="15.75">
      <c r="A149" s="230"/>
      <c r="B149" s="276"/>
      <c r="C149" s="205"/>
      <c r="D149" s="269"/>
      <c r="E149" s="269"/>
      <c r="F149" s="253"/>
      <c r="G149" s="253"/>
      <c r="H149" s="254"/>
      <c r="I149" s="254"/>
      <c r="J149" s="248"/>
      <c r="K149" s="248"/>
      <c r="L149" s="249"/>
      <c r="M149" s="249"/>
      <c r="N149" s="258"/>
      <c r="O149" s="258"/>
      <c r="P149" s="247"/>
      <c r="Q149" s="247"/>
      <c r="R149" s="221"/>
      <c r="S149" s="199"/>
      <c r="T149" s="199"/>
    </row>
    <row r="150" spans="1:20" ht="15.75">
      <c r="A150" s="230"/>
      <c r="B150" s="276"/>
      <c r="C150" s="205"/>
      <c r="D150" s="269"/>
      <c r="E150" s="269"/>
      <c r="F150" s="253"/>
      <c r="G150" s="253"/>
      <c r="H150" s="254"/>
      <c r="I150" s="254"/>
      <c r="J150" s="248"/>
      <c r="K150" s="248"/>
      <c r="L150" s="249"/>
      <c r="M150" s="249"/>
      <c r="N150" s="258"/>
      <c r="O150" s="258"/>
      <c r="P150" s="247"/>
      <c r="Q150" s="247"/>
      <c r="R150" s="221"/>
      <c r="S150" s="199"/>
      <c r="T150" s="199"/>
    </row>
    <row r="151" spans="1:20" ht="15.75">
      <c r="A151" s="230"/>
      <c r="B151" s="276"/>
      <c r="C151" s="205"/>
      <c r="D151" s="269"/>
      <c r="E151" s="269"/>
      <c r="F151" s="253"/>
      <c r="G151" s="253"/>
      <c r="H151" s="254"/>
      <c r="I151" s="254"/>
      <c r="J151" s="248"/>
      <c r="K151" s="248"/>
      <c r="L151" s="249"/>
      <c r="M151" s="249"/>
      <c r="N151" s="258"/>
      <c r="O151" s="258"/>
      <c r="P151" s="247"/>
      <c r="Q151" s="247"/>
      <c r="R151" s="221"/>
      <c r="S151" s="199"/>
      <c r="T151" s="199"/>
    </row>
    <row r="152" spans="1:20" ht="15.75">
      <c r="A152" s="230"/>
      <c r="B152" s="276"/>
      <c r="C152" s="205"/>
      <c r="D152" s="269"/>
      <c r="E152" s="269"/>
      <c r="F152" s="253"/>
      <c r="G152" s="253"/>
      <c r="H152" s="254"/>
      <c r="I152" s="254"/>
      <c r="J152" s="248"/>
      <c r="K152" s="248"/>
      <c r="L152" s="249"/>
      <c r="M152" s="249"/>
      <c r="N152" s="258"/>
      <c r="O152" s="258"/>
      <c r="P152" s="247"/>
      <c r="Q152" s="247"/>
      <c r="R152" s="221"/>
      <c r="S152" s="199"/>
      <c r="T152" s="199"/>
    </row>
    <row r="153" spans="1:20" ht="15.75">
      <c r="A153" s="231"/>
      <c r="B153" s="276"/>
      <c r="C153" s="216"/>
      <c r="D153" s="263"/>
      <c r="E153" s="263"/>
      <c r="F153" s="263"/>
      <c r="G153" s="263"/>
      <c r="H153" s="263"/>
      <c r="I153" s="263"/>
      <c r="J153" s="263"/>
      <c r="K153" s="263"/>
      <c r="L153" s="263"/>
      <c r="M153" s="263"/>
      <c r="N153" s="263"/>
      <c r="O153" s="263"/>
      <c r="P153" s="263"/>
      <c r="Q153" s="263"/>
      <c r="R153" s="222"/>
      <c r="S153" s="199"/>
      <c r="T153" s="199"/>
    </row>
    <row r="154" spans="1:20" ht="15.75">
      <c r="A154" s="230"/>
      <c r="B154" s="276"/>
      <c r="C154" s="205"/>
      <c r="D154" s="269"/>
      <c r="E154" s="269"/>
      <c r="F154" s="253"/>
      <c r="G154" s="253"/>
      <c r="H154" s="254"/>
      <c r="I154" s="254"/>
      <c r="J154" s="248"/>
      <c r="K154" s="248"/>
      <c r="L154" s="249"/>
      <c r="M154" s="249"/>
      <c r="N154" s="258"/>
      <c r="O154" s="258"/>
      <c r="P154" s="247"/>
      <c r="Q154" s="247"/>
      <c r="R154" s="221"/>
      <c r="S154" s="199"/>
      <c r="T154" s="199"/>
    </row>
    <row r="155" spans="1:20" ht="15.75">
      <c r="A155" s="230"/>
      <c r="B155" s="276"/>
      <c r="C155" s="205"/>
      <c r="D155" s="269"/>
      <c r="E155" s="269"/>
      <c r="F155" s="253"/>
      <c r="G155" s="253"/>
      <c r="H155" s="254"/>
      <c r="I155" s="254"/>
      <c r="J155" s="248"/>
      <c r="K155" s="248"/>
      <c r="L155" s="249"/>
      <c r="M155" s="249"/>
      <c r="N155" s="258"/>
      <c r="O155" s="258"/>
      <c r="P155" s="247"/>
      <c r="Q155" s="247"/>
      <c r="R155" s="221"/>
      <c r="S155" s="199"/>
      <c r="T155" s="199"/>
    </row>
    <row r="156" spans="1:20" ht="15.75">
      <c r="A156" s="230"/>
      <c r="B156" s="276"/>
      <c r="C156" s="205"/>
      <c r="D156" s="269"/>
      <c r="E156" s="269"/>
      <c r="F156" s="253"/>
      <c r="G156" s="253"/>
      <c r="H156" s="254"/>
      <c r="I156" s="254"/>
      <c r="J156" s="248"/>
      <c r="K156" s="248"/>
      <c r="L156" s="249"/>
      <c r="M156" s="249"/>
      <c r="N156" s="258"/>
      <c r="O156" s="258"/>
      <c r="P156" s="247"/>
      <c r="Q156" s="247"/>
      <c r="R156" s="221"/>
      <c r="S156" s="199"/>
      <c r="T156" s="199"/>
    </row>
    <row r="157" spans="1:20" ht="15.75">
      <c r="A157" s="230"/>
      <c r="B157" s="276"/>
      <c r="C157" s="205"/>
      <c r="D157" s="269"/>
      <c r="E157" s="269"/>
      <c r="F157" s="253"/>
      <c r="G157" s="253"/>
      <c r="H157" s="254"/>
      <c r="I157" s="254"/>
      <c r="J157" s="248"/>
      <c r="K157" s="248"/>
      <c r="L157" s="249"/>
      <c r="M157" s="249"/>
      <c r="N157" s="258"/>
      <c r="O157" s="258"/>
      <c r="P157" s="247"/>
      <c r="Q157" s="247"/>
      <c r="R157" s="221"/>
      <c r="S157" s="199"/>
      <c r="T157" s="199"/>
    </row>
    <row r="158" spans="1:20" ht="15.75">
      <c r="A158" s="230"/>
      <c r="B158" s="276"/>
      <c r="C158" s="205"/>
      <c r="D158" s="269"/>
      <c r="E158" s="269"/>
      <c r="F158" s="253"/>
      <c r="G158" s="253"/>
      <c r="H158" s="254"/>
      <c r="I158" s="254"/>
      <c r="J158" s="248"/>
      <c r="K158" s="248"/>
      <c r="L158" s="249"/>
      <c r="M158" s="249"/>
      <c r="N158" s="258"/>
      <c r="O158" s="258"/>
      <c r="P158" s="247"/>
      <c r="Q158" s="247"/>
      <c r="R158" s="221"/>
      <c r="S158" s="199"/>
      <c r="T158" s="199"/>
    </row>
    <row r="159" spans="1:20" ht="15.75">
      <c r="A159" s="230"/>
      <c r="B159" s="276"/>
      <c r="C159" s="205"/>
      <c r="D159" s="269"/>
      <c r="E159" s="269"/>
      <c r="F159" s="253"/>
      <c r="G159" s="253"/>
      <c r="H159" s="254"/>
      <c r="I159" s="254"/>
      <c r="J159" s="248"/>
      <c r="K159" s="248"/>
      <c r="L159" s="249"/>
      <c r="M159" s="249"/>
      <c r="N159" s="258"/>
      <c r="O159" s="258"/>
      <c r="P159" s="247"/>
      <c r="Q159" s="247"/>
      <c r="R159" s="221"/>
      <c r="S159" s="199"/>
      <c r="T159" s="199"/>
    </row>
    <row r="160" spans="1:20" ht="15.75">
      <c r="A160" s="231"/>
      <c r="B160" s="276"/>
      <c r="C160" s="223"/>
      <c r="D160" s="252"/>
      <c r="E160" s="252"/>
      <c r="F160" s="252"/>
      <c r="G160" s="252"/>
      <c r="H160" s="252"/>
      <c r="I160" s="252"/>
      <c r="J160" s="252"/>
      <c r="K160" s="252"/>
      <c r="L160" s="252"/>
      <c r="M160" s="252"/>
      <c r="N160" s="252"/>
      <c r="O160" s="252"/>
      <c r="P160" s="252"/>
      <c r="Q160" s="252"/>
      <c r="R160" s="224"/>
      <c r="S160" s="199"/>
      <c r="T160" s="199"/>
    </row>
    <row r="161" spans="1:20" ht="15.75">
      <c r="A161" s="231"/>
      <c r="B161" s="225"/>
      <c r="C161" s="223"/>
      <c r="D161" s="252"/>
      <c r="E161" s="252"/>
      <c r="F161" s="252"/>
      <c r="G161" s="252"/>
      <c r="H161" s="252"/>
      <c r="I161" s="252"/>
      <c r="J161" s="252"/>
      <c r="K161" s="252"/>
      <c r="L161" s="252"/>
      <c r="M161" s="252"/>
      <c r="N161" s="252"/>
      <c r="O161" s="252"/>
      <c r="P161" s="252"/>
      <c r="Q161" s="252"/>
      <c r="R161" s="223"/>
      <c r="S161" s="199"/>
      <c r="T161" s="199"/>
    </row>
    <row r="162" spans="1:20">
      <c r="A162" s="228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</row>
    <row r="163" spans="1:20" ht="15.75">
      <c r="A163" s="232"/>
      <c r="B163" s="226"/>
      <c r="C163" s="227"/>
      <c r="D163" s="261"/>
      <c r="E163" s="261"/>
      <c r="F163" s="261"/>
      <c r="G163" s="261"/>
      <c r="H163" s="262"/>
      <c r="I163" s="262"/>
      <c r="J163" s="268"/>
      <c r="K163" s="268"/>
      <c r="L163" s="267"/>
      <c r="M163" s="267"/>
      <c r="N163" s="259"/>
      <c r="O163" s="259"/>
      <c r="P163" s="260"/>
      <c r="Q163" s="260"/>
      <c r="R163" s="223"/>
      <c r="S163" s="199"/>
      <c r="T163" s="199"/>
    </row>
    <row r="164" spans="1:20">
      <c r="A164" s="228"/>
    </row>
    <row r="165" spans="1:20">
      <c r="A165" s="228"/>
    </row>
  </sheetData>
  <mergeCells count="438">
    <mergeCell ref="N54:R54"/>
    <mergeCell ref="N51:O51"/>
    <mergeCell ref="P51:Q51"/>
    <mergeCell ref="F52:G52"/>
    <mergeCell ref="H52:I52"/>
    <mergeCell ref="J52:K52"/>
    <mergeCell ref="L52:M52"/>
    <mergeCell ref="N52:O52"/>
    <mergeCell ref="P52:Q52"/>
    <mergeCell ref="P32:Q33"/>
    <mergeCell ref="N32:O33"/>
    <mergeCell ref="L32:M33"/>
    <mergeCell ref="J32:K33"/>
    <mergeCell ref="H32:I33"/>
    <mergeCell ref="F32:G33"/>
    <mergeCell ref="D51:E51"/>
    <mergeCell ref="D52:E52"/>
    <mergeCell ref="F51:G51"/>
    <mergeCell ref="H51:I51"/>
    <mergeCell ref="J51:K51"/>
    <mergeCell ref="L51:M51"/>
    <mergeCell ref="P50:Q50"/>
    <mergeCell ref="J50:K50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A30:R30"/>
    <mergeCell ref="N44:O44"/>
    <mergeCell ref="N45:O45"/>
    <mergeCell ref="N46:O46"/>
    <mergeCell ref="N47:O47"/>
    <mergeCell ref="N48:O48"/>
    <mergeCell ref="N49:O49"/>
    <mergeCell ref="N50:O50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L44:M44"/>
    <mergeCell ref="L45:M45"/>
    <mergeCell ref="L46:M46"/>
    <mergeCell ref="L47:M47"/>
    <mergeCell ref="L48:M48"/>
    <mergeCell ref="L49:M49"/>
    <mergeCell ref="L50:M50"/>
    <mergeCell ref="H43:I43"/>
    <mergeCell ref="H44:I44"/>
    <mergeCell ref="H45:I45"/>
    <mergeCell ref="H46:I46"/>
    <mergeCell ref="H47:I47"/>
    <mergeCell ref="H48:I48"/>
    <mergeCell ref="H49:I49"/>
    <mergeCell ref="H50:I50"/>
    <mergeCell ref="J43:K43"/>
    <mergeCell ref="J44:K44"/>
    <mergeCell ref="J45:K45"/>
    <mergeCell ref="J46:K46"/>
    <mergeCell ref="J47:K47"/>
    <mergeCell ref="J48:K48"/>
    <mergeCell ref="J49:K49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F45:G45"/>
    <mergeCell ref="F46:G46"/>
    <mergeCell ref="F47:G47"/>
    <mergeCell ref="F48:G48"/>
    <mergeCell ref="F49:G49"/>
    <mergeCell ref="F50:G50"/>
    <mergeCell ref="D41:E41"/>
    <mergeCell ref="H34:I34"/>
    <mergeCell ref="H35:I35"/>
    <mergeCell ref="H36:I36"/>
    <mergeCell ref="H37:I37"/>
    <mergeCell ref="H38:I38"/>
    <mergeCell ref="H39:I39"/>
    <mergeCell ref="H40:I40"/>
    <mergeCell ref="H41:I41"/>
    <mergeCell ref="H42:I42"/>
    <mergeCell ref="D43:E43"/>
    <mergeCell ref="D44:E44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D112:D113"/>
    <mergeCell ref="F112:F113"/>
    <mergeCell ref="H112:H113"/>
    <mergeCell ref="J112:J113"/>
    <mergeCell ref="L112:L113"/>
    <mergeCell ref="B34:B43"/>
    <mergeCell ref="B45:B50"/>
    <mergeCell ref="B32:B33"/>
    <mergeCell ref="C32:C33"/>
    <mergeCell ref="D32:E33"/>
    <mergeCell ref="D34:E34"/>
    <mergeCell ref="D35:E35"/>
    <mergeCell ref="D36:E36"/>
    <mergeCell ref="D37:E37"/>
    <mergeCell ref="D38:E38"/>
    <mergeCell ref="D39:E39"/>
    <mergeCell ref="D40:E40"/>
    <mergeCell ref="D45:E45"/>
    <mergeCell ref="D46:E46"/>
    <mergeCell ref="D47:E47"/>
    <mergeCell ref="D48:E48"/>
    <mergeCell ref="D49:E49"/>
    <mergeCell ref="D50:E50"/>
    <mergeCell ref="D42:E42"/>
    <mergeCell ref="J147:K147"/>
    <mergeCell ref="L147:M147"/>
    <mergeCell ref="P151:Q151"/>
    <mergeCell ref="O2:Q2"/>
    <mergeCell ref="B99:C99"/>
    <mergeCell ref="H142:I143"/>
    <mergeCell ref="J142:K143"/>
    <mergeCell ref="L142:M143"/>
    <mergeCell ref="D144:E144"/>
    <mergeCell ref="F144:G144"/>
    <mergeCell ref="H144:I144"/>
    <mergeCell ref="J144:K144"/>
    <mergeCell ref="L144:M144"/>
    <mergeCell ref="B144:B153"/>
    <mergeCell ref="D149:E149"/>
    <mergeCell ref="F149:G149"/>
    <mergeCell ref="H149:I149"/>
    <mergeCell ref="J149:K149"/>
    <mergeCell ref="D146:E146"/>
    <mergeCell ref="F146:G146"/>
    <mergeCell ref="H146:I146"/>
    <mergeCell ref="C114:C123"/>
    <mergeCell ref="C125:C130"/>
    <mergeCell ref="B112:B113"/>
    <mergeCell ref="A1:Q1"/>
    <mergeCell ref="F59:J59"/>
    <mergeCell ref="F60:J60"/>
    <mergeCell ref="F61:J61"/>
    <mergeCell ref="F62:J62"/>
    <mergeCell ref="M59:Q59"/>
    <mergeCell ref="N147:O147"/>
    <mergeCell ref="P147:Q147"/>
    <mergeCell ref="D148:E148"/>
    <mergeCell ref="F148:G148"/>
    <mergeCell ref="P144:Q144"/>
    <mergeCell ref="B142:B143"/>
    <mergeCell ref="C142:C143"/>
    <mergeCell ref="D142:E143"/>
    <mergeCell ref="F142:G143"/>
    <mergeCell ref="F147:G147"/>
    <mergeCell ref="J146:K146"/>
    <mergeCell ref="P146:Q146"/>
    <mergeCell ref="D147:E147"/>
    <mergeCell ref="F63:J63"/>
    <mergeCell ref="F64:J64"/>
    <mergeCell ref="M66:Q66"/>
    <mergeCell ref="P99:Q99"/>
    <mergeCell ref="H147:I147"/>
    <mergeCell ref="N156:O156"/>
    <mergeCell ref="P156:Q156"/>
    <mergeCell ref="N146:O146"/>
    <mergeCell ref="A32:A33"/>
    <mergeCell ref="M65:Q65"/>
    <mergeCell ref="M64:Q64"/>
    <mergeCell ref="M63:Q63"/>
    <mergeCell ref="M62:Q62"/>
    <mergeCell ref="M60:Q60"/>
    <mergeCell ref="M61:Q61"/>
    <mergeCell ref="D145:E145"/>
    <mergeCell ref="F145:G145"/>
    <mergeCell ref="H145:I145"/>
    <mergeCell ref="J145:K145"/>
    <mergeCell ref="L145:M145"/>
    <mergeCell ref="N145:O145"/>
    <mergeCell ref="P145:Q145"/>
    <mergeCell ref="L148:M148"/>
    <mergeCell ref="L149:M149"/>
    <mergeCell ref="L153:M153"/>
    <mergeCell ref="L152:M152"/>
    <mergeCell ref="L154:M154"/>
    <mergeCell ref="N142:O143"/>
    <mergeCell ref="J152:K152"/>
    <mergeCell ref="N144:O144"/>
    <mergeCell ref="O28:Q28"/>
    <mergeCell ref="R104:S104"/>
    <mergeCell ref="R105:S105"/>
    <mergeCell ref="P100:Q100"/>
    <mergeCell ref="P101:Q101"/>
    <mergeCell ref="P103:Q103"/>
    <mergeCell ref="K99:O99"/>
    <mergeCell ref="K100:O100"/>
    <mergeCell ref="N112:N113"/>
    <mergeCell ref="P112:P113"/>
    <mergeCell ref="R112:R113"/>
    <mergeCell ref="R81:S81"/>
    <mergeCell ref="K102:O102"/>
    <mergeCell ref="P102:Q102"/>
    <mergeCell ref="R99:S99"/>
    <mergeCell ref="R100:S100"/>
    <mergeCell ref="R101:S101"/>
    <mergeCell ref="R102:S102"/>
    <mergeCell ref="J98:O98"/>
    <mergeCell ref="P97:Q97"/>
    <mergeCell ref="N97:O97"/>
    <mergeCell ref="A56:R56"/>
    <mergeCell ref="R32:R33"/>
    <mergeCell ref="P3:Q3"/>
    <mergeCell ref="A63:B63"/>
    <mergeCell ref="A64:B64"/>
    <mergeCell ref="K86:L86"/>
    <mergeCell ref="O109:P109"/>
    <mergeCell ref="A95:C95"/>
    <mergeCell ref="A94:C94"/>
    <mergeCell ref="A75:C75"/>
    <mergeCell ref="B88:C88"/>
    <mergeCell ref="E86:I86"/>
    <mergeCell ref="E87:F87"/>
    <mergeCell ref="E98:G98"/>
    <mergeCell ref="A96:C96"/>
    <mergeCell ref="E101:G101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A3:A4"/>
    <mergeCell ref="B3:B4"/>
    <mergeCell ref="C3:C4"/>
    <mergeCell ref="D3:E3"/>
    <mergeCell ref="F3:G3"/>
    <mergeCell ref="H3:I3"/>
    <mergeCell ref="J3:K3"/>
    <mergeCell ref="L3:M3"/>
    <mergeCell ref="N3:O3"/>
    <mergeCell ref="R3:R4"/>
    <mergeCell ref="H148:I148"/>
    <mergeCell ref="J148:K148"/>
    <mergeCell ref="P142:Q143"/>
    <mergeCell ref="R142:R143"/>
    <mergeCell ref="D163:E163"/>
    <mergeCell ref="D160:E160"/>
    <mergeCell ref="D161:E161"/>
    <mergeCell ref="D155:E155"/>
    <mergeCell ref="D158:E158"/>
    <mergeCell ref="D159:E159"/>
    <mergeCell ref="H155:I155"/>
    <mergeCell ref="J155:K155"/>
    <mergeCell ref="F156:G156"/>
    <mergeCell ref="J156:K156"/>
    <mergeCell ref="F155:G155"/>
    <mergeCell ref="H156:I156"/>
    <mergeCell ref="H157:I157"/>
    <mergeCell ref="J157:K157"/>
    <mergeCell ref="L157:M157"/>
    <mergeCell ref="N157:O157"/>
    <mergeCell ref="N158:O158"/>
    <mergeCell ref="P158:Q158"/>
    <mergeCell ref="D157:E157"/>
    <mergeCell ref="A60:B60"/>
    <mergeCell ref="A61:B61"/>
    <mergeCell ref="A62:B62"/>
    <mergeCell ref="B154:B160"/>
    <mergeCell ref="D152:E152"/>
    <mergeCell ref="D153:E153"/>
    <mergeCell ref="F153:G153"/>
    <mergeCell ref="E90:I90"/>
    <mergeCell ref="E93:F93"/>
    <mergeCell ref="G93:H93"/>
    <mergeCell ref="E89:I89"/>
    <mergeCell ref="A66:B66"/>
    <mergeCell ref="A67:B67"/>
    <mergeCell ref="A68:B68"/>
    <mergeCell ref="A90:C91"/>
    <mergeCell ref="A92:C93"/>
    <mergeCell ref="B89:C89"/>
    <mergeCell ref="A87:C87"/>
    <mergeCell ref="B86:C86"/>
    <mergeCell ref="G87:H87"/>
    <mergeCell ref="E88:F88"/>
    <mergeCell ref="G88:H88"/>
    <mergeCell ref="H151:I151"/>
    <mergeCell ref="C112:C113"/>
    <mergeCell ref="D154:E154"/>
    <mergeCell ref="F154:G154"/>
    <mergeCell ref="H154:I154"/>
    <mergeCell ref="A58:C58"/>
    <mergeCell ref="A65:B65"/>
    <mergeCell ref="O110:P110"/>
    <mergeCell ref="P105:Q105"/>
    <mergeCell ref="P104:Q104"/>
    <mergeCell ref="O106:P106"/>
    <mergeCell ref="O108:P108"/>
    <mergeCell ref="K104:O104"/>
    <mergeCell ref="K105:O105"/>
    <mergeCell ref="E76:I76"/>
    <mergeCell ref="K77:L77"/>
    <mergeCell ref="K78:L78"/>
    <mergeCell ref="K93:L93"/>
    <mergeCell ref="E83:F83"/>
    <mergeCell ref="E92:F92"/>
    <mergeCell ref="G92:H92"/>
    <mergeCell ref="G77:H77"/>
    <mergeCell ref="M78:N78"/>
    <mergeCell ref="K85:L85"/>
    <mergeCell ref="P149:Q149"/>
    <mergeCell ref="A59:B59"/>
    <mergeCell ref="E102:F102"/>
    <mergeCell ref="M77:N77"/>
    <mergeCell ref="K76:O76"/>
    <mergeCell ref="L163:M163"/>
    <mergeCell ref="L159:M159"/>
    <mergeCell ref="H160:I160"/>
    <mergeCell ref="J160:K160"/>
    <mergeCell ref="F161:G161"/>
    <mergeCell ref="J163:K163"/>
    <mergeCell ref="N160:O160"/>
    <mergeCell ref="H150:I150"/>
    <mergeCell ref="J150:K150"/>
    <mergeCell ref="L150:M150"/>
    <mergeCell ref="N150:O150"/>
    <mergeCell ref="G78:H78"/>
    <mergeCell ref="D156:E156"/>
    <mergeCell ref="G83:H83"/>
    <mergeCell ref="K94:L94"/>
    <mergeCell ref="D151:E151"/>
    <mergeCell ref="L146:M146"/>
    <mergeCell ref="D150:E150"/>
    <mergeCell ref="F150:G150"/>
    <mergeCell ref="E78:F78"/>
    <mergeCell ref="K101:O101"/>
    <mergeCell ref="P160:Q160"/>
    <mergeCell ref="N159:O159"/>
    <mergeCell ref="P159:Q159"/>
    <mergeCell ref="N163:O163"/>
    <mergeCell ref="P163:Q163"/>
    <mergeCell ref="F163:G163"/>
    <mergeCell ref="H163:I163"/>
    <mergeCell ref="J154:K154"/>
    <mergeCell ref="F152:G152"/>
    <mergeCell ref="N153:O153"/>
    <mergeCell ref="P153:Q153"/>
    <mergeCell ref="P154:Q154"/>
    <mergeCell ref="L155:M155"/>
    <mergeCell ref="N155:O155"/>
    <mergeCell ref="P155:Q155"/>
    <mergeCell ref="N152:O152"/>
    <mergeCell ref="P152:Q152"/>
    <mergeCell ref="N154:O154"/>
    <mergeCell ref="L156:M156"/>
    <mergeCell ref="H152:I152"/>
    <mergeCell ref="H153:I153"/>
    <mergeCell ref="J153:K153"/>
    <mergeCell ref="F157:G157"/>
    <mergeCell ref="P157:Q157"/>
    <mergeCell ref="P150:Q150"/>
    <mergeCell ref="J151:K151"/>
    <mergeCell ref="L151:M151"/>
    <mergeCell ref="F58:K58"/>
    <mergeCell ref="H161:I161"/>
    <mergeCell ref="J161:K161"/>
    <mergeCell ref="L161:M161"/>
    <mergeCell ref="N161:O161"/>
    <mergeCell ref="P161:Q161"/>
    <mergeCell ref="F158:G158"/>
    <mergeCell ref="H158:I158"/>
    <mergeCell ref="J158:K158"/>
    <mergeCell ref="L158:M158"/>
    <mergeCell ref="L160:M160"/>
    <mergeCell ref="F159:G159"/>
    <mergeCell ref="H159:I159"/>
    <mergeCell ref="J159:K159"/>
    <mergeCell ref="M58:R58"/>
    <mergeCell ref="F160:G160"/>
    <mergeCell ref="N151:O151"/>
    <mergeCell ref="F151:G151"/>
    <mergeCell ref="N148:O148"/>
    <mergeCell ref="P148:Q148"/>
    <mergeCell ref="N149:O149"/>
    <mergeCell ref="A73:C73"/>
    <mergeCell ref="E94:F94"/>
    <mergeCell ref="G94:H94"/>
    <mergeCell ref="O70:Q70"/>
    <mergeCell ref="P107:R107"/>
    <mergeCell ref="E77:F77"/>
    <mergeCell ref="E81:I81"/>
    <mergeCell ref="E82:F82"/>
    <mergeCell ref="K79:L79"/>
    <mergeCell ref="M79:N79"/>
    <mergeCell ref="K83:O83"/>
    <mergeCell ref="K82:N82"/>
    <mergeCell ref="G82:H82"/>
    <mergeCell ref="R78:S78"/>
    <mergeCell ref="K103:O103"/>
    <mergeCell ref="K87:L87"/>
    <mergeCell ref="K88:L88"/>
    <mergeCell ref="K89:L89"/>
    <mergeCell ref="K90:L90"/>
    <mergeCell ref="K91:L91"/>
    <mergeCell ref="K92:L92"/>
    <mergeCell ref="R82:S82"/>
    <mergeCell ref="R103:S103"/>
    <mergeCell ref="J84:N84"/>
  </mergeCells>
  <printOptions horizontalCentered="1" verticalCentered="1"/>
  <pageMargins left="0.19685039370078741" right="0.19685039370078741" top="0.39370078740157483" bottom="0.39370078740157483" header="0.51181102362204722" footer="0.51181102362204722"/>
  <pageSetup paperSize="9" scale="30" firstPageNumber="0" orientation="landscape" horizontalDpi="300" verticalDpi="300" r:id="rId1"/>
  <rowBreaks count="3" manualBreakCount="3">
    <brk id="29" max="18" man="1"/>
    <brk id="55" max="18" man="1"/>
    <brk id="73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24"/>
  <sheetViews>
    <sheetView workbookViewId="0">
      <selection activeCell="F17" sqref="F17"/>
    </sheetView>
  </sheetViews>
  <sheetFormatPr defaultRowHeight="15"/>
  <cols>
    <col min="1" max="2" width="9.140625" style="129"/>
    <col min="3" max="3" width="39.28515625" style="129" customWidth="1"/>
    <col min="4" max="4" width="17.28515625" style="129" customWidth="1"/>
    <col min="5" max="5" width="15.5703125" style="129" customWidth="1"/>
    <col min="6" max="6" width="43.7109375" style="129" customWidth="1"/>
    <col min="7" max="7" width="12.5703125" style="129" customWidth="1"/>
    <col min="8" max="8" width="10.7109375" style="129" customWidth="1"/>
    <col min="9" max="9" width="12.85546875" style="129" customWidth="1"/>
    <col min="10" max="11" width="9.140625" style="129"/>
    <col min="12" max="12" width="19.28515625" style="129" customWidth="1"/>
    <col min="13" max="13" width="17.140625" style="129" customWidth="1"/>
    <col min="14" max="14" width="9.7109375" style="129" customWidth="1"/>
    <col min="15" max="15" width="13.42578125" style="129" customWidth="1"/>
    <col min="16" max="16" width="11.85546875" style="129" customWidth="1"/>
    <col min="17" max="17" width="11.7109375" style="129" customWidth="1"/>
    <col min="18" max="18" width="10.7109375" style="129" hidden="1" customWidth="1"/>
    <col min="19" max="19" width="10.7109375" style="129" customWidth="1"/>
    <col min="20" max="20" width="10.7109375" style="129" hidden="1" customWidth="1"/>
    <col min="21" max="21" width="10.7109375" style="129" customWidth="1"/>
    <col min="22" max="22" width="10.7109375" style="129" hidden="1" customWidth="1"/>
    <col min="23" max="23" width="10.7109375" style="129" customWidth="1"/>
    <col min="24" max="24" width="10.7109375" style="129" hidden="1" customWidth="1"/>
    <col min="25" max="25" width="10.7109375" style="129" customWidth="1"/>
    <col min="26" max="26" width="10.7109375" style="129" hidden="1" customWidth="1"/>
    <col min="27" max="27" width="10.7109375" style="129" customWidth="1"/>
    <col min="28" max="28" width="10.7109375" style="129" hidden="1" customWidth="1"/>
    <col min="29" max="29" width="10.7109375" style="129" customWidth="1"/>
    <col min="30" max="30" width="10.7109375" style="129" hidden="1" customWidth="1"/>
    <col min="31" max="31" width="10.7109375" style="129" customWidth="1"/>
    <col min="32" max="32" width="10.7109375" style="129" hidden="1" customWidth="1"/>
    <col min="33" max="33" width="10.7109375" style="129" customWidth="1"/>
    <col min="34" max="34" width="18.140625" style="129" customWidth="1"/>
    <col min="35" max="35" width="12.42578125" style="129" customWidth="1"/>
    <col min="36" max="36" width="15.140625" style="129" customWidth="1"/>
    <col min="37" max="37" width="17.85546875" style="129" customWidth="1"/>
    <col min="38" max="38" width="13.28515625" style="129" customWidth="1"/>
    <col min="39" max="39" width="33.42578125" style="129" customWidth="1"/>
    <col min="40" max="16384" width="9.140625" style="129"/>
  </cols>
  <sheetData>
    <row r="1" spans="1:39" s="131" customFormat="1" ht="15.75" thickBot="1"/>
    <row r="2" spans="1:39" ht="15.75" customHeight="1" thickBot="1">
      <c r="C2" s="181" t="s">
        <v>190</v>
      </c>
      <c r="D2" s="182">
        <v>2</v>
      </c>
      <c r="E2" s="183" t="s">
        <v>191</v>
      </c>
    </row>
    <row r="3" spans="1:39" ht="15.75">
      <c r="G3" s="376" t="s">
        <v>150</v>
      </c>
      <c r="H3" s="376"/>
      <c r="I3" s="180">
        <f ca="1">TODAY()</f>
        <v>45169</v>
      </c>
    </row>
    <row r="4" spans="1:39" s="141" customFormat="1" ht="15.75">
      <c r="A4" s="129"/>
      <c r="B4" s="140" t="s">
        <v>0</v>
      </c>
      <c r="C4" s="140" t="s">
        <v>146</v>
      </c>
      <c r="D4" s="140" t="s">
        <v>147</v>
      </c>
      <c r="E4" s="140" t="s">
        <v>148</v>
      </c>
      <c r="F4" s="140" t="s">
        <v>149</v>
      </c>
      <c r="G4" s="140" t="s">
        <v>186</v>
      </c>
      <c r="H4" s="140" t="s">
        <v>187</v>
      </c>
      <c r="I4" s="140" t="s">
        <v>188</v>
      </c>
      <c r="J4" s="140"/>
      <c r="L4" s="143" t="s">
        <v>147</v>
      </c>
      <c r="M4" s="143" t="s">
        <v>121</v>
      </c>
      <c r="O4" s="311" t="s">
        <v>0</v>
      </c>
      <c r="P4" s="326" t="s">
        <v>15</v>
      </c>
      <c r="Q4" s="327" t="s">
        <v>16</v>
      </c>
      <c r="R4" s="141" t="s">
        <v>189</v>
      </c>
      <c r="S4" s="332" t="str">
        <f>AK5</f>
        <v>Cmdo</v>
      </c>
      <c r="T4" s="141" t="s">
        <v>189</v>
      </c>
      <c r="U4" s="335" t="str">
        <f>AK6</f>
        <v>Sub Cmdo</v>
      </c>
      <c r="V4" s="141" t="s">
        <v>189</v>
      </c>
      <c r="W4" s="336" t="str">
        <f>AK7</f>
        <v>Gab</v>
      </c>
      <c r="X4" s="141" t="s">
        <v>189</v>
      </c>
      <c r="Y4" s="337" t="str">
        <f>AK11</f>
        <v>Ch Emp</v>
      </c>
      <c r="Z4" s="141" t="s">
        <v>189</v>
      </c>
      <c r="AA4" s="338" t="str">
        <f>AK9</f>
        <v>Ch Prep</v>
      </c>
      <c r="AB4" s="141" t="s">
        <v>189</v>
      </c>
      <c r="AC4" s="297" t="str">
        <f>AK10</f>
        <v>IGPM</v>
      </c>
      <c r="AD4" s="141" t="s">
        <v>189</v>
      </c>
      <c r="AE4" s="340" t="str">
        <f>AK8</f>
        <v>C Dout Ex</v>
      </c>
      <c r="AF4" s="141" t="s">
        <v>189</v>
      </c>
      <c r="AG4" s="377" t="str">
        <f>AK12</f>
        <v>Fora COTER</v>
      </c>
      <c r="AH4" s="129"/>
      <c r="AI4" s="132" t="s">
        <v>0</v>
      </c>
      <c r="AJ4" s="134" t="s">
        <v>151</v>
      </c>
      <c r="AK4" s="134" t="s">
        <v>27</v>
      </c>
      <c r="AL4" s="134" t="s">
        <v>152</v>
      </c>
      <c r="AM4" s="134" t="s">
        <v>153</v>
      </c>
    </row>
    <row r="5" spans="1:39" ht="15.75">
      <c r="A5" s="129">
        <v>1</v>
      </c>
      <c r="B5" s="127" t="s">
        <v>2</v>
      </c>
      <c r="C5" s="127"/>
      <c r="D5" s="127" t="s">
        <v>182</v>
      </c>
      <c r="E5" s="142">
        <v>44197</v>
      </c>
      <c r="F5" s="127"/>
      <c r="G5" s="127">
        <f ca="1">IF(E5&lt;&gt;"",DATEDIF(E5,$I$3,"Y"),"")</f>
        <v>2</v>
      </c>
      <c r="H5" s="127">
        <f ca="1">IF(E5&lt;&gt;"",DATEDIF(E5,$I$3,"YM"),"")</f>
        <v>7</v>
      </c>
      <c r="I5" s="127">
        <f ca="1">IF(E5&lt;&gt;"",DATEDIF(E5,$I$3,"MD"),"")</f>
        <v>30</v>
      </c>
      <c r="J5" s="127"/>
      <c r="L5" s="137" t="str">
        <f>AK5</f>
        <v>Cmdo</v>
      </c>
      <c r="M5" s="127">
        <f>COUNTIF($D$5:$D$114,L5)</f>
        <v>2</v>
      </c>
      <c r="O5" s="311"/>
      <c r="P5" s="326"/>
      <c r="Q5" s="327"/>
      <c r="S5" s="332"/>
      <c r="U5" s="335"/>
      <c r="W5" s="336"/>
      <c r="Y5" s="337"/>
      <c r="AA5" s="338"/>
      <c r="AC5" s="297"/>
      <c r="AE5" s="340"/>
      <c r="AG5" s="377"/>
      <c r="AI5" s="135" t="s">
        <v>1</v>
      </c>
      <c r="AJ5" s="137" t="s">
        <v>154</v>
      </c>
      <c r="AK5" s="137" t="s">
        <v>28</v>
      </c>
      <c r="AL5" s="138" t="s">
        <v>155</v>
      </c>
      <c r="AM5" s="139" t="s">
        <v>156</v>
      </c>
    </row>
    <row r="6" spans="1:39" ht="15.75">
      <c r="A6" s="129">
        <v>2</v>
      </c>
      <c r="B6" s="127"/>
      <c r="C6" s="127"/>
      <c r="D6" s="127"/>
      <c r="E6" s="142"/>
      <c r="F6" s="127"/>
      <c r="G6" s="127" t="str">
        <f>IF(E6&lt;&gt;"",DATEDIF(E6,$I$3,"Y"),"")</f>
        <v/>
      </c>
      <c r="H6" s="127" t="str">
        <f>IF(E6&lt;&gt;"",DATEDIF(E6,$I$3,"YM"),"")</f>
        <v/>
      </c>
      <c r="I6" s="127" t="str">
        <f>IF(E6&lt;&gt;"",DATEDIF(E6,$I$3,"MD"),"")</f>
        <v/>
      </c>
      <c r="J6" s="127"/>
      <c r="L6" s="137" t="str">
        <f t="shared" ref="L6:L12" si="0">AK6</f>
        <v>Sub Cmdo</v>
      </c>
      <c r="M6" s="127">
        <f t="shared" ref="M6:M7" si="1">COUNTIF($D$5:$D$114,L6)</f>
        <v>4</v>
      </c>
      <c r="O6" s="135" t="str">
        <f>AI5</f>
        <v>Gen Ex</v>
      </c>
      <c r="P6" s="325">
        <v>95</v>
      </c>
      <c r="Q6" s="145">
        <f t="shared" ref="Q6:Q15" si="2">R6+T6+V6+X6+Z6+AB6+AD6+AF6</f>
        <v>2</v>
      </c>
      <c r="R6" s="146">
        <f>COUNTIFS(PTTC_Posto,O6,PTTC_Local,S$4)</f>
        <v>0</v>
      </c>
      <c r="S6" s="146" t="str">
        <f>IF(R6=0,"",R6)</f>
        <v/>
      </c>
      <c r="T6" s="147">
        <f t="shared" ref="T6:T15" si="3">COUNTIFS($B$5:$B$124,O6,$D$5:$D$124,U$4)</f>
        <v>0</v>
      </c>
      <c r="U6" s="147" t="str">
        <f>IF(T6=0,"",T6)</f>
        <v/>
      </c>
      <c r="V6" s="148">
        <f t="shared" ref="V6:V15" si="4">COUNTIFS($B$5:$B$124,O6,$D$5:$D$124,W$4)</f>
        <v>0</v>
      </c>
      <c r="W6" s="148" t="str">
        <f>IF(V6=0,"",V6)</f>
        <v/>
      </c>
      <c r="X6" s="149">
        <f t="shared" ref="X6:X15" si="5">COUNTIFS($B$5:$B$124,O6,$D$5:$D$124,Y$4)</f>
        <v>0</v>
      </c>
      <c r="Y6" s="149" t="str">
        <f>IF(X6=0,"",X6)</f>
        <v/>
      </c>
      <c r="Z6" s="150">
        <f t="shared" ref="Z6:Z15" si="6">COUNTIFS($B$5:$B$124,O6,$D$5:$D$124,AA$4)</f>
        <v>0</v>
      </c>
      <c r="AA6" s="150" t="str">
        <f>IF(Z6=0,"",Z6)</f>
        <v/>
      </c>
      <c r="AB6" s="151">
        <f t="shared" ref="AB6:AB15" si="7">COUNTIFS($B$5:$B$124,O6,$D$5:$D$124,AC$4)</f>
        <v>1</v>
      </c>
      <c r="AC6" s="151">
        <f>IF(AB6=0,"",AB6)</f>
        <v>1</v>
      </c>
      <c r="AD6" s="152">
        <f t="shared" ref="AD6:AD15" si="8">COUNTIFS($B$5:$B$124,O6,$D$5:$D$124,AE$4)</f>
        <v>0</v>
      </c>
      <c r="AE6" s="152" t="str">
        <f>IF(AD6=0,"",AD6)</f>
        <v/>
      </c>
      <c r="AF6" s="153">
        <f t="shared" ref="AF6:AF15" si="9">COUNTIFS($B$5:$B$124,O6,$D$5:$D$124,$AG$4)</f>
        <v>1</v>
      </c>
      <c r="AG6" s="153">
        <f>IF(AF6=0,"",AF6)</f>
        <v>1</v>
      </c>
      <c r="AI6" s="135" t="s">
        <v>7</v>
      </c>
      <c r="AJ6" s="137" t="s">
        <v>157</v>
      </c>
      <c r="AK6" s="137" t="s">
        <v>182</v>
      </c>
      <c r="AL6" s="138" t="s">
        <v>158</v>
      </c>
      <c r="AM6" s="137" t="s">
        <v>159</v>
      </c>
    </row>
    <row r="7" spans="1:39" ht="15.75">
      <c r="A7" s="129">
        <v>3</v>
      </c>
      <c r="B7" s="127" t="s">
        <v>166</v>
      </c>
      <c r="C7" s="127"/>
      <c r="D7" s="127" t="s">
        <v>23</v>
      </c>
      <c r="E7" s="142">
        <v>44958</v>
      </c>
      <c r="F7" s="127"/>
      <c r="G7" s="127">
        <f t="shared" ref="G7:G70" ca="1" si="10">IF(E7&lt;&gt;"",DATEDIF(E7,$I$3,"Y"),"")</f>
        <v>0</v>
      </c>
      <c r="H7" s="127">
        <f t="shared" ref="H7:H70" ca="1" si="11">IF(E7&lt;&gt;"",DATEDIF(E7,$I$3,"YM"),"")</f>
        <v>6</v>
      </c>
      <c r="I7" s="127">
        <f t="shared" ref="I7:I70" ca="1" si="12">IF(E7&lt;&gt;"",DATEDIF(E7,$I$3,"MD"),"")</f>
        <v>30</v>
      </c>
      <c r="J7" s="127"/>
      <c r="L7" s="137" t="str">
        <f t="shared" si="0"/>
        <v>Gab</v>
      </c>
      <c r="M7" s="127">
        <f t="shared" si="1"/>
        <v>4</v>
      </c>
      <c r="O7" s="135" t="str">
        <f t="shared" ref="O7:O15" si="13">AI6</f>
        <v>Gen Div</v>
      </c>
      <c r="P7" s="325"/>
      <c r="Q7" s="145">
        <f t="shared" si="2"/>
        <v>3</v>
      </c>
      <c r="R7" s="146">
        <f t="shared" ref="R7:R15" si="14">COUNTIFS($B$5:$B$124,O7,$D$5:$D$124,S$4)</f>
        <v>1</v>
      </c>
      <c r="S7" s="146">
        <f t="shared" ref="S7:S24" si="15">IF(R7=0,"",R7)</f>
        <v>1</v>
      </c>
      <c r="T7" s="147">
        <f t="shared" si="3"/>
        <v>0</v>
      </c>
      <c r="U7" s="147" t="str">
        <f t="shared" ref="U7:U24" si="16">IF(T7=0,"",T7)</f>
        <v/>
      </c>
      <c r="V7" s="148">
        <f t="shared" si="4"/>
        <v>0</v>
      </c>
      <c r="W7" s="148" t="str">
        <f t="shared" ref="W7:W24" si="17">IF(V7=0,"",V7)</f>
        <v/>
      </c>
      <c r="X7" s="149">
        <f t="shared" si="5"/>
        <v>1</v>
      </c>
      <c r="Y7" s="149">
        <f t="shared" ref="Y7:Y24" si="18">IF(X7=0,"",X7)</f>
        <v>1</v>
      </c>
      <c r="Z7" s="150">
        <f t="shared" si="6"/>
        <v>0</v>
      </c>
      <c r="AA7" s="150" t="str">
        <f t="shared" ref="AA7:AA24" si="19">IF(Z7=0,"",Z7)</f>
        <v/>
      </c>
      <c r="AB7" s="151">
        <f t="shared" si="7"/>
        <v>0</v>
      </c>
      <c r="AC7" s="151" t="str">
        <f t="shared" ref="AC7:AC24" si="20">IF(AB7=0,"",AB7)</f>
        <v/>
      </c>
      <c r="AD7" s="152">
        <f t="shared" si="8"/>
        <v>0</v>
      </c>
      <c r="AE7" s="152" t="str">
        <f t="shared" ref="AE7:AE24" si="21">IF(AD7=0,"",AD7)</f>
        <v/>
      </c>
      <c r="AF7" s="153">
        <f t="shared" si="9"/>
        <v>1</v>
      </c>
      <c r="AG7" s="153">
        <f t="shared" ref="AG7:AG24" si="22">IF(AF7=0,"",AF7)</f>
        <v>1</v>
      </c>
      <c r="AI7" s="135" t="s">
        <v>12</v>
      </c>
      <c r="AJ7" s="137" t="s">
        <v>160</v>
      </c>
      <c r="AK7" s="129" t="s">
        <v>31</v>
      </c>
      <c r="AL7" s="133"/>
      <c r="AM7" s="137" t="s">
        <v>161</v>
      </c>
    </row>
    <row r="8" spans="1:39" ht="15.75">
      <c r="A8" s="129">
        <v>4</v>
      </c>
      <c r="B8" s="127" t="s">
        <v>1</v>
      </c>
      <c r="C8" s="127"/>
      <c r="D8" s="127" t="s">
        <v>184</v>
      </c>
      <c r="E8" s="142"/>
      <c r="F8" s="127"/>
      <c r="G8" s="127" t="str">
        <f t="shared" si="10"/>
        <v/>
      </c>
      <c r="H8" s="127" t="str">
        <f t="shared" si="11"/>
        <v/>
      </c>
      <c r="I8" s="127" t="str">
        <f t="shared" si="12"/>
        <v/>
      </c>
      <c r="J8" s="127"/>
      <c r="L8" s="137" t="str">
        <f t="shared" si="0"/>
        <v>C Dout Ex</v>
      </c>
      <c r="M8" s="127">
        <f>COUNTIF($D$5:$D$114,L8)</f>
        <v>4</v>
      </c>
      <c r="O8" s="135" t="str">
        <f t="shared" si="13"/>
        <v>Gen Bda</v>
      </c>
      <c r="P8" s="325"/>
      <c r="Q8" s="145">
        <f t="shared" si="2"/>
        <v>2</v>
      </c>
      <c r="R8" s="146">
        <f t="shared" si="14"/>
        <v>0</v>
      </c>
      <c r="S8" s="146" t="str">
        <f t="shared" si="15"/>
        <v/>
      </c>
      <c r="T8" s="147">
        <f t="shared" si="3"/>
        <v>1</v>
      </c>
      <c r="U8" s="147">
        <f t="shared" si="16"/>
        <v>1</v>
      </c>
      <c r="V8" s="148">
        <f t="shared" si="4"/>
        <v>0</v>
      </c>
      <c r="W8" s="148" t="str">
        <f t="shared" si="17"/>
        <v/>
      </c>
      <c r="X8" s="149">
        <f t="shared" si="5"/>
        <v>0</v>
      </c>
      <c r="Y8" s="149" t="str">
        <f t="shared" si="18"/>
        <v/>
      </c>
      <c r="Z8" s="150">
        <f t="shared" si="6"/>
        <v>1</v>
      </c>
      <c r="AA8" s="150">
        <f t="shared" si="19"/>
        <v>1</v>
      </c>
      <c r="AB8" s="151">
        <f t="shared" si="7"/>
        <v>0</v>
      </c>
      <c r="AC8" s="151" t="str">
        <f t="shared" si="20"/>
        <v/>
      </c>
      <c r="AD8" s="152">
        <f t="shared" si="8"/>
        <v>0</v>
      </c>
      <c r="AE8" s="152" t="str">
        <f t="shared" si="21"/>
        <v/>
      </c>
      <c r="AF8" s="153">
        <f t="shared" si="9"/>
        <v>0</v>
      </c>
      <c r="AG8" s="153" t="str">
        <f t="shared" si="22"/>
        <v/>
      </c>
      <c r="AI8" s="135" t="s">
        <v>2</v>
      </c>
      <c r="AJ8" s="137" t="s">
        <v>162</v>
      </c>
      <c r="AK8" s="137" t="s">
        <v>23</v>
      </c>
      <c r="AL8" s="133"/>
      <c r="AM8" s="137" t="s">
        <v>163</v>
      </c>
    </row>
    <row r="9" spans="1:39" ht="15.75">
      <c r="A9" s="129">
        <v>5</v>
      </c>
      <c r="B9" s="127" t="s">
        <v>7</v>
      </c>
      <c r="C9" s="127"/>
      <c r="D9" s="127" t="s">
        <v>54</v>
      </c>
      <c r="E9" s="142">
        <v>42047</v>
      </c>
      <c r="F9" s="127"/>
      <c r="G9" s="127">
        <f t="shared" ca="1" si="10"/>
        <v>8</v>
      </c>
      <c r="H9" s="127">
        <f t="shared" ca="1" si="11"/>
        <v>6</v>
      </c>
      <c r="I9" s="127">
        <f t="shared" ca="1" si="12"/>
        <v>19</v>
      </c>
      <c r="J9" s="127"/>
      <c r="L9" s="137" t="str">
        <f t="shared" si="0"/>
        <v>Ch Prep</v>
      </c>
      <c r="M9" s="127">
        <f>COUNTIF($D$5:$D$114,L9)</f>
        <v>4</v>
      </c>
      <c r="O9" s="135" t="str">
        <f t="shared" si="13"/>
        <v>Cel</v>
      </c>
      <c r="P9" s="325"/>
      <c r="Q9" s="145">
        <f t="shared" si="2"/>
        <v>2</v>
      </c>
      <c r="R9" s="146">
        <f t="shared" si="14"/>
        <v>0</v>
      </c>
      <c r="S9" s="146" t="str">
        <f t="shared" si="15"/>
        <v/>
      </c>
      <c r="T9" s="147">
        <f t="shared" si="3"/>
        <v>1</v>
      </c>
      <c r="U9" s="147">
        <f t="shared" si="16"/>
        <v>1</v>
      </c>
      <c r="V9" s="148">
        <f t="shared" si="4"/>
        <v>1</v>
      </c>
      <c r="W9" s="148">
        <f t="shared" si="17"/>
        <v>1</v>
      </c>
      <c r="X9" s="149">
        <f t="shared" si="5"/>
        <v>0</v>
      </c>
      <c r="Y9" s="149" t="str">
        <f t="shared" si="18"/>
        <v/>
      </c>
      <c r="Z9" s="150">
        <f t="shared" si="6"/>
        <v>0</v>
      </c>
      <c r="AA9" s="150" t="str">
        <f t="shared" si="19"/>
        <v/>
      </c>
      <c r="AB9" s="151">
        <f t="shared" si="7"/>
        <v>0</v>
      </c>
      <c r="AC9" s="151" t="str">
        <f t="shared" si="20"/>
        <v/>
      </c>
      <c r="AD9" s="152">
        <f t="shared" si="8"/>
        <v>0</v>
      </c>
      <c r="AE9" s="152" t="str">
        <f t="shared" si="21"/>
        <v/>
      </c>
      <c r="AF9" s="153">
        <f t="shared" si="9"/>
        <v>0</v>
      </c>
      <c r="AG9" s="153" t="str">
        <f t="shared" si="22"/>
        <v/>
      </c>
      <c r="AI9" s="136" t="s">
        <v>3</v>
      </c>
      <c r="AJ9" s="137" t="s">
        <v>164</v>
      </c>
      <c r="AK9" s="137" t="s">
        <v>183</v>
      </c>
      <c r="AL9" s="133"/>
      <c r="AM9" s="137" t="s">
        <v>165</v>
      </c>
    </row>
    <row r="10" spans="1:39" ht="15.75">
      <c r="A10" s="129">
        <v>6</v>
      </c>
      <c r="B10" s="127" t="s">
        <v>9</v>
      </c>
      <c r="C10" s="127"/>
      <c r="D10" s="127" t="s">
        <v>54</v>
      </c>
      <c r="E10" s="142"/>
      <c r="F10" s="127"/>
      <c r="G10" s="127" t="str">
        <f t="shared" si="10"/>
        <v/>
      </c>
      <c r="H10" s="127" t="str">
        <f t="shared" si="11"/>
        <v/>
      </c>
      <c r="I10" s="127" t="str">
        <f t="shared" si="12"/>
        <v/>
      </c>
      <c r="J10" s="127"/>
      <c r="L10" s="137" t="str">
        <f t="shared" si="0"/>
        <v>IGPM</v>
      </c>
      <c r="M10" s="127">
        <f>COUNTIF($D$5:$D$114,L10)</f>
        <v>3</v>
      </c>
      <c r="O10" s="135" t="str">
        <f t="shared" si="13"/>
        <v>Ten Cel</v>
      </c>
      <c r="P10" s="325"/>
      <c r="Q10" s="145">
        <f t="shared" si="2"/>
        <v>3</v>
      </c>
      <c r="R10" s="146">
        <f t="shared" si="14"/>
        <v>0</v>
      </c>
      <c r="S10" s="146" t="str">
        <f t="shared" si="15"/>
        <v/>
      </c>
      <c r="T10" s="147">
        <f t="shared" si="3"/>
        <v>0</v>
      </c>
      <c r="U10" s="147" t="str">
        <f t="shared" si="16"/>
        <v/>
      </c>
      <c r="V10" s="148">
        <f t="shared" si="4"/>
        <v>0</v>
      </c>
      <c r="W10" s="148" t="str">
        <f t="shared" si="17"/>
        <v/>
      </c>
      <c r="X10" s="149">
        <f t="shared" si="5"/>
        <v>0</v>
      </c>
      <c r="Y10" s="149" t="str">
        <f t="shared" si="18"/>
        <v/>
      </c>
      <c r="Z10" s="150">
        <f t="shared" si="6"/>
        <v>1</v>
      </c>
      <c r="AA10" s="150">
        <f t="shared" si="19"/>
        <v>1</v>
      </c>
      <c r="AB10" s="151">
        <f t="shared" si="7"/>
        <v>0</v>
      </c>
      <c r="AC10" s="151" t="str">
        <f t="shared" si="20"/>
        <v/>
      </c>
      <c r="AD10" s="152">
        <f t="shared" si="8"/>
        <v>2</v>
      </c>
      <c r="AE10" s="152">
        <f t="shared" si="21"/>
        <v>2</v>
      </c>
      <c r="AF10" s="153">
        <f t="shared" si="9"/>
        <v>0</v>
      </c>
      <c r="AG10" s="153" t="str">
        <f t="shared" si="22"/>
        <v/>
      </c>
      <c r="AI10" s="135" t="s">
        <v>166</v>
      </c>
      <c r="AJ10" s="137" t="s">
        <v>167</v>
      </c>
      <c r="AK10" s="137" t="s">
        <v>184</v>
      </c>
      <c r="AL10" s="133"/>
      <c r="AM10" s="137" t="s">
        <v>168</v>
      </c>
    </row>
    <row r="11" spans="1:39" ht="15.75">
      <c r="A11" s="129">
        <v>7</v>
      </c>
      <c r="B11" s="127" t="s">
        <v>144</v>
      </c>
      <c r="C11" s="127"/>
      <c r="D11" s="127" t="s">
        <v>31</v>
      </c>
      <c r="E11" s="142">
        <v>41670</v>
      </c>
      <c r="F11" s="127"/>
      <c r="G11" s="127">
        <f t="shared" ca="1" si="10"/>
        <v>9</v>
      </c>
      <c r="H11" s="127">
        <f t="shared" ca="1" si="11"/>
        <v>7</v>
      </c>
      <c r="I11" s="127">
        <f t="shared" ca="1" si="12"/>
        <v>0</v>
      </c>
      <c r="J11" s="127"/>
      <c r="L11" s="137" t="str">
        <f t="shared" si="0"/>
        <v>Ch Emp</v>
      </c>
      <c r="M11" s="127">
        <f>COUNTIF($D$5:$D$114,L11)</f>
        <v>1</v>
      </c>
      <c r="O11" s="135" t="str">
        <f t="shared" si="13"/>
        <v>Maj</v>
      </c>
      <c r="P11" s="325"/>
      <c r="Q11" s="145">
        <f t="shared" si="2"/>
        <v>2</v>
      </c>
      <c r="R11" s="146">
        <f t="shared" si="14"/>
        <v>0</v>
      </c>
      <c r="S11" s="146" t="str">
        <f t="shared" si="15"/>
        <v/>
      </c>
      <c r="T11" s="147">
        <f t="shared" si="3"/>
        <v>0</v>
      </c>
      <c r="U11" s="147" t="str">
        <f t="shared" si="16"/>
        <v/>
      </c>
      <c r="V11" s="148">
        <f t="shared" si="4"/>
        <v>0</v>
      </c>
      <c r="W11" s="148" t="str">
        <f t="shared" si="17"/>
        <v/>
      </c>
      <c r="X11" s="149">
        <f t="shared" si="5"/>
        <v>0</v>
      </c>
      <c r="Y11" s="149" t="str">
        <f t="shared" si="18"/>
        <v/>
      </c>
      <c r="Z11" s="150">
        <f t="shared" si="6"/>
        <v>0</v>
      </c>
      <c r="AA11" s="150" t="str">
        <f t="shared" si="19"/>
        <v/>
      </c>
      <c r="AB11" s="151">
        <f t="shared" si="7"/>
        <v>0</v>
      </c>
      <c r="AC11" s="151" t="str">
        <f t="shared" si="20"/>
        <v/>
      </c>
      <c r="AD11" s="152">
        <f t="shared" si="8"/>
        <v>2</v>
      </c>
      <c r="AE11" s="152">
        <f t="shared" si="21"/>
        <v>2</v>
      </c>
      <c r="AF11" s="153">
        <f t="shared" si="9"/>
        <v>0</v>
      </c>
      <c r="AG11" s="153" t="str">
        <f t="shared" si="22"/>
        <v/>
      </c>
      <c r="AI11" s="135" t="s">
        <v>9</v>
      </c>
      <c r="AJ11" s="137" t="s">
        <v>169</v>
      </c>
      <c r="AK11" s="137" t="s">
        <v>185</v>
      </c>
      <c r="AL11" s="133"/>
      <c r="AM11" s="137" t="s">
        <v>170</v>
      </c>
    </row>
    <row r="12" spans="1:39" ht="15.75">
      <c r="A12" s="129">
        <v>8</v>
      </c>
      <c r="B12" s="127" t="s">
        <v>3</v>
      </c>
      <c r="C12" s="127"/>
      <c r="D12" s="127" t="s">
        <v>183</v>
      </c>
      <c r="E12" s="142"/>
      <c r="F12" s="127"/>
      <c r="G12" s="127" t="str">
        <f t="shared" si="10"/>
        <v/>
      </c>
      <c r="H12" s="127" t="str">
        <f t="shared" si="11"/>
        <v/>
      </c>
      <c r="I12" s="127" t="str">
        <f t="shared" si="12"/>
        <v/>
      </c>
      <c r="J12" s="127"/>
      <c r="L12" s="137" t="str">
        <f t="shared" si="0"/>
        <v>Fora COTER</v>
      </c>
      <c r="M12" s="127">
        <f>COUNTIF($D$5:$D$114,L12)</f>
        <v>4</v>
      </c>
      <c r="O12" s="135" t="str">
        <f t="shared" si="13"/>
        <v>Cap</v>
      </c>
      <c r="P12" s="325"/>
      <c r="Q12" s="145">
        <f t="shared" si="2"/>
        <v>2</v>
      </c>
      <c r="R12" s="146">
        <f t="shared" si="14"/>
        <v>0</v>
      </c>
      <c r="S12" s="146" t="str">
        <f t="shared" si="15"/>
        <v/>
      </c>
      <c r="T12" s="147">
        <f t="shared" si="3"/>
        <v>0</v>
      </c>
      <c r="U12" s="147" t="str">
        <f t="shared" si="16"/>
        <v/>
      </c>
      <c r="V12" s="148">
        <f t="shared" si="4"/>
        <v>1</v>
      </c>
      <c r="W12" s="148">
        <f t="shared" si="17"/>
        <v>1</v>
      </c>
      <c r="X12" s="149">
        <f t="shared" si="5"/>
        <v>0</v>
      </c>
      <c r="Y12" s="149" t="str">
        <f t="shared" si="18"/>
        <v/>
      </c>
      <c r="Z12" s="150">
        <f t="shared" si="6"/>
        <v>0</v>
      </c>
      <c r="AA12" s="150" t="str">
        <f t="shared" si="19"/>
        <v/>
      </c>
      <c r="AB12" s="151">
        <f t="shared" si="7"/>
        <v>0</v>
      </c>
      <c r="AC12" s="151" t="str">
        <f t="shared" si="20"/>
        <v/>
      </c>
      <c r="AD12" s="152">
        <f t="shared" si="8"/>
        <v>0</v>
      </c>
      <c r="AE12" s="152" t="str">
        <f t="shared" si="21"/>
        <v/>
      </c>
      <c r="AF12" s="153">
        <f t="shared" si="9"/>
        <v>1</v>
      </c>
      <c r="AG12" s="153">
        <f t="shared" si="22"/>
        <v>1</v>
      </c>
      <c r="AI12" s="136" t="s">
        <v>4</v>
      </c>
      <c r="AJ12" s="137" t="s">
        <v>171</v>
      </c>
      <c r="AK12" s="137" t="s">
        <v>54</v>
      </c>
      <c r="AL12" s="133"/>
      <c r="AM12" s="137"/>
    </row>
    <row r="13" spans="1:39" ht="15.75">
      <c r="A13" s="129">
        <v>9</v>
      </c>
      <c r="B13" s="127" t="s">
        <v>166</v>
      </c>
      <c r="C13" s="127"/>
      <c r="D13" s="127" t="s">
        <v>23</v>
      </c>
      <c r="E13" s="142">
        <v>43576</v>
      </c>
      <c r="F13" s="127"/>
      <c r="G13" s="127">
        <f t="shared" ca="1" si="10"/>
        <v>4</v>
      </c>
      <c r="H13" s="127">
        <f t="shared" ca="1" si="11"/>
        <v>4</v>
      </c>
      <c r="I13" s="127">
        <f t="shared" ca="1" si="12"/>
        <v>10</v>
      </c>
      <c r="J13" s="127"/>
      <c r="L13" s="127" t="s">
        <v>46</v>
      </c>
      <c r="M13" s="127">
        <f>SUM(M5:M12)</f>
        <v>26</v>
      </c>
      <c r="O13" s="135" t="str">
        <f t="shared" si="13"/>
        <v>1º Ten</v>
      </c>
      <c r="P13" s="325"/>
      <c r="Q13" s="145">
        <f t="shared" si="2"/>
        <v>1</v>
      </c>
      <c r="R13" s="146">
        <f t="shared" si="14"/>
        <v>0</v>
      </c>
      <c r="S13" s="146" t="str">
        <f t="shared" si="15"/>
        <v/>
      </c>
      <c r="T13" s="147">
        <f t="shared" si="3"/>
        <v>0</v>
      </c>
      <c r="U13" s="147" t="str">
        <f t="shared" si="16"/>
        <v/>
      </c>
      <c r="V13" s="148">
        <f t="shared" si="4"/>
        <v>0</v>
      </c>
      <c r="W13" s="148" t="str">
        <f t="shared" si="17"/>
        <v/>
      </c>
      <c r="X13" s="149">
        <f t="shared" si="5"/>
        <v>0</v>
      </c>
      <c r="Y13" s="149" t="str">
        <f t="shared" si="18"/>
        <v/>
      </c>
      <c r="Z13" s="150">
        <f t="shared" si="6"/>
        <v>0</v>
      </c>
      <c r="AA13" s="150" t="str">
        <f t="shared" si="19"/>
        <v/>
      </c>
      <c r="AB13" s="151">
        <f t="shared" si="7"/>
        <v>0</v>
      </c>
      <c r="AC13" s="151" t="str">
        <f t="shared" si="20"/>
        <v/>
      </c>
      <c r="AD13" s="152">
        <f t="shared" si="8"/>
        <v>0</v>
      </c>
      <c r="AE13" s="152" t="str">
        <f t="shared" si="21"/>
        <v/>
      </c>
      <c r="AF13" s="153">
        <f t="shared" si="9"/>
        <v>1</v>
      </c>
      <c r="AG13" s="153">
        <f t="shared" si="22"/>
        <v>1</v>
      </c>
      <c r="AI13" s="135" t="s">
        <v>5</v>
      </c>
      <c r="AJ13" s="137" t="s">
        <v>172</v>
      </c>
      <c r="AK13" s="133"/>
      <c r="AL13" s="133"/>
      <c r="AM13" s="133"/>
    </row>
    <row r="14" spans="1:39" ht="15.75">
      <c r="A14" s="129">
        <v>10</v>
      </c>
      <c r="B14" s="127" t="s">
        <v>3</v>
      </c>
      <c r="C14" s="127"/>
      <c r="D14" s="127" t="s">
        <v>23</v>
      </c>
      <c r="E14" s="142"/>
      <c r="F14" s="127"/>
      <c r="G14" s="127" t="str">
        <f t="shared" si="10"/>
        <v/>
      </c>
      <c r="H14" s="127" t="str">
        <f t="shared" si="11"/>
        <v/>
      </c>
      <c r="I14" s="127" t="str">
        <f t="shared" si="12"/>
        <v/>
      </c>
      <c r="J14" s="127"/>
      <c r="O14" s="135" t="str">
        <f t="shared" si="13"/>
        <v>2º Ten</v>
      </c>
      <c r="P14" s="325"/>
      <c r="Q14" s="145">
        <f t="shared" si="2"/>
        <v>1</v>
      </c>
      <c r="R14" s="146">
        <f t="shared" si="14"/>
        <v>0</v>
      </c>
      <c r="S14" s="146" t="str">
        <f t="shared" si="15"/>
        <v/>
      </c>
      <c r="T14" s="147">
        <f t="shared" si="3"/>
        <v>0</v>
      </c>
      <c r="U14" s="147" t="str">
        <f t="shared" si="16"/>
        <v/>
      </c>
      <c r="V14" s="148">
        <f t="shared" si="4"/>
        <v>0</v>
      </c>
      <c r="W14" s="148" t="str">
        <f t="shared" si="17"/>
        <v/>
      </c>
      <c r="X14" s="149">
        <f t="shared" si="5"/>
        <v>0</v>
      </c>
      <c r="Y14" s="149" t="str">
        <f t="shared" si="18"/>
        <v/>
      </c>
      <c r="Z14" s="150">
        <f t="shared" si="6"/>
        <v>0</v>
      </c>
      <c r="AA14" s="150" t="str">
        <f t="shared" si="19"/>
        <v/>
      </c>
      <c r="AB14" s="151">
        <f t="shared" si="7"/>
        <v>1</v>
      </c>
      <c r="AC14" s="151">
        <f t="shared" si="20"/>
        <v>1</v>
      </c>
      <c r="AD14" s="152">
        <f t="shared" si="8"/>
        <v>0</v>
      </c>
      <c r="AE14" s="152" t="str">
        <f t="shared" si="21"/>
        <v/>
      </c>
      <c r="AF14" s="153">
        <f t="shared" si="9"/>
        <v>0</v>
      </c>
      <c r="AG14" s="153" t="str">
        <f t="shared" si="22"/>
        <v/>
      </c>
      <c r="AI14" s="136" t="s">
        <v>144</v>
      </c>
      <c r="AJ14" s="137" t="s">
        <v>173</v>
      </c>
      <c r="AK14" s="133"/>
      <c r="AL14" s="133"/>
      <c r="AM14" s="133"/>
    </row>
    <row r="15" spans="1:39" ht="15.75" customHeight="1">
      <c r="A15" s="129">
        <v>11</v>
      </c>
      <c r="B15" s="127" t="s">
        <v>1</v>
      </c>
      <c r="C15" s="127"/>
      <c r="D15" s="127" t="s">
        <v>54</v>
      </c>
      <c r="E15" s="142"/>
      <c r="F15" s="127"/>
      <c r="G15" s="127" t="str">
        <f t="shared" si="10"/>
        <v/>
      </c>
      <c r="H15" s="127" t="str">
        <f t="shared" si="11"/>
        <v/>
      </c>
      <c r="I15" s="127" t="str">
        <f t="shared" si="12"/>
        <v/>
      </c>
      <c r="J15" s="127"/>
      <c r="O15" s="135" t="str">
        <f t="shared" si="13"/>
        <v>Asp Of</v>
      </c>
      <c r="P15" s="325"/>
      <c r="Q15" s="145">
        <f t="shared" si="2"/>
        <v>1</v>
      </c>
      <c r="R15" s="146">
        <f t="shared" si="14"/>
        <v>0</v>
      </c>
      <c r="S15" s="146" t="str">
        <f t="shared" si="15"/>
        <v/>
      </c>
      <c r="T15" s="147">
        <f t="shared" si="3"/>
        <v>0</v>
      </c>
      <c r="U15" s="147" t="str">
        <f t="shared" si="16"/>
        <v/>
      </c>
      <c r="V15" s="148">
        <f t="shared" si="4"/>
        <v>1</v>
      </c>
      <c r="W15" s="148">
        <f t="shared" si="17"/>
        <v>1</v>
      </c>
      <c r="X15" s="149">
        <f t="shared" si="5"/>
        <v>0</v>
      </c>
      <c r="Y15" s="149" t="str">
        <f t="shared" si="18"/>
        <v/>
      </c>
      <c r="Z15" s="150">
        <f t="shared" si="6"/>
        <v>0</v>
      </c>
      <c r="AA15" s="150" t="str">
        <f t="shared" si="19"/>
        <v/>
      </c>
      <c r="AB15" s="151">
        <f t="shared" si="7"/>
        <v>0</v>
      </c>
      <c r="AC15" s="151" t="str">
        <f t="shared" si="20"/>
        <v/>
      </c>
      <c r="AD15" s="152">
        <f t="shared" si="8"/>
        <v>0</v>
      </c>
      <c r="AE15" s="152" t="str">
        <f t="shared" si="21"/>
        <v/>
      </c>
      <c r="AF15" s="153">
        <f t="shared" si="9"/>
        <v>0</v>
      </c>
      <c r="AG15" s="153" t="str">
        <f t="shared" si="22"/>
        <v/>
      </c>
      <c r="AI15" s="135" t="s">
        <v>174</v>
      </c>
      <c r="AJ15" s="137" t="s">
        <v>175</v>
      </c>
      <c r="AK15" s="133"/>
      <c r="AL15" s="133"/>
      <c r="AM15" s="133"/>
    </row>
    <row r="16" spans="1:39" ht="31.5">
      <c r="A16" s="129">
        <v>12</v>
      </c>
      <c r="B16" s="127" t="s">
        <v>10</v>
      </c>
      <c r="C16" s="127"/>
      <c r="D16" s="127" t="s">
        <v>182</v>
      </c>
      <c r="E16" s="142"/>
      <c r="F16" s="127"/>
      <c r="G16" s="127" t="str">
        <f t="shared" si="10"/>
        <v/>
      </c>
      <c r="H16" s="127" t="str">
        <f t="shared" si="11"/>
        <v/>
      </c>
      <c r="I16" s="127" t="str">
        <f t="shared" si="12"/>
        <v/>
      </c>
      <c r="J16" s="127"/>
      <c r="O16" s="132" t="s">
        <v>92</v>
      </c>
      <c r="P16" s="154"/>
      <c r="Q16" s="155">
        <f>SUM(Q6:Q15)</f>
        <v>19</v>
      </c>
      <c r="R16" s="155">
        <f>SUM(R6:R15)</f>
        <v>1</v>
      </c>
      <c r="S16" s="144">
        <f>IF(R16=0,"",R16)</f>
        <v>1</v>
      </c>
      <c r="T16" s="155">
        <f>SUM(T6:T15)</f>
        <v>2</v>
      </c>
      <c r="U16" s="144">
        <f t="shared" si="16"/>
        <v>2</v>
      </c>
      <c r="V16" s="155">
        <f>SUM(V6:V15)</f>
        <v>3</v>
      </c>
      <c r="W16" s="144">
        <f t="shared" si="17"/>
        <v>3</v>
      </c>
      <c r="X16" s="155">
        <f>SUM(X6:X15)</f>
        <v>1</v>
      </c>
      <c r="Y16" s="144">
        <f t="shared" si="18"/>
        <v>1</v>
      </c>
      <c r="Z16" s="155">
        <f>SUM(Z6:Z15)</f>
        <v>2</v>
      </c>
      <c r="AA16" s="144">
        <f t="shared" si="19"/>
        <v>2</v>
      </c>
      <c r="AB16" s="155">
        <f>SUM(AB6:AB15)</f>
        <v>2</v>
      </c>
      <c r="AC16" s="144">
        <f t="shared" si="20"/>
        <v>2</v>
      </c>
      <c r="AD16" s="155">
        <f>SUM(AD6:AD15)</f>
        <v>4</v>
      </c>
      <c r="AE16" s="144">
        <f t="shared" si="21"/>
        <v>4</v>
      </c>
      <c r="AF16" s="155">
        <f>SUM(AF6:AF15)</f>
        <v>4</v>
      </c>
      <c r="AG16" s="144">
        <f t="shared" si="22"/>
        <v>4</v>
      </c>
      <c r="AI16" s="135" t="s">
        <v>176</v>
      </c>
      <c r="AJ16" s="137" t="s">
        <v>177</v>
      </c>
      <c r="AK16" s="133"/>
      <c r="AL16" s="133"/>
      <c r="AM16" s="133"/>
    </row>
    <row r="17" spans="1:39" ht="15.75">
      <c r="A17" s="129">
        <v>13</v>
      </c>
      <c r="B17" s="127" t="s">
        <v>2</v>
      </c>
      <c r="C17" s="127"/>
      <c r="D17" s="127" t="s">
        <v>31</v>
      </c>
      <c r="E17" s="142"/>
      <c r="F17" s="127"/>
      <c r="G17" s="127" t="str">
        <f t="shared" si="10"/>
        <v/>
      </c>
      <c r="H17" s="127" t="str">
        <f t="shared" si="11"/>
        <v/>
      </c>
      <c r="I17" s="127" t="str">
        <f t="shared" si="12"/>
        <v/>
      </c>
      <c r="J17" s="127"/>
      <c r="O17" s="135" t="str">
        <f>AI15</f>
        <v>STen</v>
      </c>
      <c r="P17" s="325">
        <v>20</v>
      </c>
      <c r="Q17" s="145">
        <f t="shared" ref="Q17:Q22" si="23">R17+T17+V17+X17+Z17+AB17+AD17+AF17</f>
        <v>3</v>
      </c>
      <c r="R17" s="146">
        <f t="shared" ref="R17:R22" si="24">COUNTIFS($B$5:$B$124,O17,$D$5:$D$124,S$4)</f>
        <v>0</v>
      </c>
      <c r="S17" s="146" t="str">
        <f t="shared" si="15"/>
        <v/>
      </c>
      <c r="T17" s="147">
        <f t="shared" ref="T17:T22" si="25">COUNTIFS($B$5:$B$124,O17,$D$5:$D$124,U$4)</f>
        <v>1</v>
      </c>
      <c r="U17" s="147">
        <f t="shared" si="16"/>
        <v>1</v>
      </c>
      <c r="V17" s="148">
        <f t="shared" ref="V17:V22" si="26">COUNTIFS($B$5:$B$124,O17,$D$5:$D$124,W$4)</f>
        <v>0</v>
      </c>
      <c r="W17" s="148" t="str">
        <f t="shared" si="17"/>
        <v/>
      </c>
      <c r="X17" s="149">
        <f t="shared" ref="X17:X22" si="27">COUNTIFS($B$5:$B$124,O17,$D$5:$D$124,Y$4)</f>
        <v>0</v>
      </c>
      <c r="Y17" s="149" t="str">
        <f t="shared" si="18"/>
        <v/>
      </c>
      <c r="Z17" s="150">
        <f t="shared" ref="Z17:Z22" si="28">COUNTIFS($B$5:$B$124,O17,$D$5:$D$124,AA$4)</f>
        <v>2</v>
      </c>
      <c r="AA17" s="150">
        <f t="shared" si="19"/>
        <v>2</v>
      </c>
      <c r="AB17" s="151">
        <f t="shared" ref="AB17:AB22" si="29">COUNTIFS($B$5:$B$124,O17,$D$5:$D$124,AC$4)</f>
        <v>0</v>
      </c>
      <c r="AC17" s="151" t="str">
        <f t="shared" si="20"/>
        <v/>
      </c>
      <c r="AD17" s="152">
        <f t="shared" ref="AD17:AD22" si="30">COUNTIFS($B$5:$B$124,O17,$D$5:$D$124,AE$4)</f>
        <v>0</v>
      </c>
      <c r="AE17" s="152" t="str">
        <f t="shared" si="21"/>
        <v/>
      </c>
      <c r="AF17" s="153">
        <f t="shared" ref="AF17:AF22" si="31">COUNTIFS($B$5:$B$124,O17,$D$5:$D$124,$AG$4)</f>
        <v>0</v>
      </c>
      <c r="AG17" s="153" t="str">
        <f t="shared" si="22"/>
        <v/>
      </c>
      <c r="AI17" s="135" t="s">
        <v>6</v>
      </c>
      <c r="AJ17" s="137" t="s">
        <v>178</v>
      </c>
      <c r="AK17" s="133"/>
      <c r="AL17" s="133"/>
      <c r="AM17" s="133"/>
    </row>
    <row r="18" spans="1:39" ht="15.75">
      <c r="A18" s="129">
        <v>14</v>
      </c>
      <c r="B18" s="127" t="s">
        <v>9</v>
      </c>
      <c r="C18" s="127"/>
      <c r="D18" s="127" t="s">
        <v>31</v>
      </c>
      <c r="E18" s="142"/>
      <c r="F18" s="127"/>
      <c r="G18" s="127" t="str">
        <f t="shared" si="10"/>
        <v/>
      </c>
      <c r="H18" s="127" t="str">
        <f t="shared" si="11"/>
        <v/>
      </c>
      <c r="I18" s="127" t="str">
        <f t="shared" si="12"/>
        <v/>
      </c>
      <c r="J18" s="127"/>
      <c r="O18" s="135" t="str">
        <f t="shared" ref="O18:O22" si="32">AI16</f>
        <v>1º Sgt</v>
      </c>
      <c r="P18" s="325"/>
      <c r="Q18" s="145">
        <f t="shared" si="23"/>
        <v>1</v>
      </c>
      <c r="R18" s="146">
        <f t="shared" si="24"/>
        <v>0</v>
      </c>
      <c r="S18" s="146" t="str">
        <f t="shared" si="15"/>
        <v/>
      </c>
      <c r="T18" s="147">
        <f t="shared" si="25"/>
        <v>0</v>
      </c>
      <c r="U18" s="147" t="str">
        <f t="shared" si="16"/>
        <v/>
      </c>
      <c r="V18" s="148">
        <f t="shared" si="26"/>
        <v>1</v>
      </c>
      <c r="W18" s="148">
        <f t="shared" si="17"/>
        <v>1</v>
      </c>
      <c r="X18" s="149">
        <f t="shared" si="27"/>
        <v>0</v>
      </c>
      <c r="Y18" s="149" t="str">
        <f t="shared" si="18"/>
        <v/>
      </c>
      <c r="Z18" s="150">
        <f t="shared" si="28"/>
        <v>0</v>
      </c>
      <c r="AA18" s="150" t="str">
        <f t="shared" si="19"/>
        <v/>
      </c>
      <c r="AB18" s="151">
        <f t="shared" si="29"/>
        <v>0</v>
      </c>
      <c r="AC18" s="151" t="str">
        <f t="shared" si="20"/>
        <v/>
      </c>
      <c r="AD18" s="152">
        <f t="shared" si="30"/>
        <v>0</v>
      </c>
      <c r="AE18" s="152" t="str">
        <f t="shared" si="21"/>
        <v/>
      </c>
      <c r="AF18" s="153">
        <f t="shared" si="31"/>
        <v>0</v>
      </c>
      <c r="AG18" s="153" t="str">
        <f t="shared" si="22"/>
        <v/>
      </c>
      <c r="AI18" s="135" t="s">
        <v>10</v>
      </c>
      <c r="AJ18" s="137" t="s">
        <v>179</v>
      </c>
      <c r="AK18" s="133"/>
      <c r="AL18" s="133"/>
      <c r="AM18" s="133"/>
    </row>
    <row r="19" spans="1:39" ht="15.75">
      <c r="A19" s="129">
        <v>15</v>
      </c>
      <c r="B19" s="127" t="s">
        <v>7</v>
      </c>
      <c r="C19" s="127"/>
      <c r="D19" s="127" t="s">
        <v>28</v>
      </c>
      <c r="E19" s="142"/>
      <c r="F19" s="127"/>
      <c r="G19" s="127" t="str">
        <f t="shared" si="10"/>
        <v/>
      </c>
      <c r="H19" s="127" t="str">
        <f t="shared" si="11"/>
        <v/>
      </c>
      <c r="I19" s="127" t="str">
        <f t="shared" si="12"/>
        <v/>
      </c>
      <c r="J19" s="127"/>
      <c r="O19" s="135" t="str">
        <f t="shared" si="32"/>
        <v>2º Sgt</v>
      </c>
      <c r="P19" s="325"/>
      <c r="Q19" s="145">
        <f t="shared" si="23"/>
        <v>1</v>
      </c>
      <c r="R19" s="146">
        <f t="shared" si="24"/>
        <v>0</v>
      </c>
      <c r="S19" s="146" t="str">
        <f t="shared" si="15"/>
        <v/>
      </c>
      <c r="T19" s="147">
        <f t="shared" si="25"/>
        <v>0</v>
      </c>
      <c r="U19" s="147" t="str">
        <f t="shared" si="16"/>
        <v/>
      </c>
      <c r="V19" s="148">
        <f t="shared" si="26"/>
        <v>0</v>
      </c>
      <c r="W19" s="148" t="str">
        <f t="shared" si="17"/>
        <v/>
      </c>
      <c r="X19" s="149">
        <f t="shared" si="27"/>
        <v>0</v>
      </c>
      <c r="Y19" s="149" t="str">
        <f t="shared" si="18"/>
        <v/>
      </c>
      <c r="Z19" s="150">
        <f t="shared" si="28"/>
        <v>0</v>
      </c>
      <c r="AA19" s="150" t="str">
        <f t="shared" si="19"/>
        <v/>
      </c>
      <c r="AB19" s="151">
        <f t="shared" si="29"/>
        <v>1</v>
      </c>
      <c r="AC19" s="151">
        <f t="shared" si="20"/>
        <v>1</v>
      </c>
      <c r="AD19" s="152">
        <f t="shared" si="30"/>
        <v>0</v>
      </c>
      <c r="AE19" s="152" t="str">
        <f t="shared" si="21"/>
        <v/>
      </c>
      <c r="AF19" s="153">
        <f t="shared" si="31"/>
        <v>0</v>
      </c>
      <c r="AG19" s="153" t="str">
        <f t="shared" si="22"/>
        <v/>
      </c>
      <c r="AI19" s="136" t="s">
        <v>180</v>
      </c>
      <c r="AJ19" s="137"/>
      <c r="AK19" s="133"/>
      <c r="AL19" s="133"/>
      <c r="AM19" s="133"/>
    </row>
    <row r="20" spans="1:39" ht="15.75">
      <c r="A20" s="129">
        <v>16</v>
      </c>
      <c r="B20" s="127"/>
      <c r="C20" s="127"/>
      <c r="D20" s="127"/>
      <c r="E20" s="142"/>
      <c r="F20" s="127"/>
      <c r="G20" s="127" t="str">
        <f t="shared" si="10"/>
        <v/>
      </c>
      <c r="H20" s="127" t="str">
        <f t="shared" si="11"/>
        <v/>
      </c>
      <c r="I20" s="127" t="str">
        <f t="shared" si="12"/>
        <v/>
      </c>
      <c r="J20" s="127"/>
      <c r="O20" s="135" t="str">
        <f t="shared" si="32"/>
        <v>3º Sgt</v>
      </c>
      <c r="P20" s="325"/>
      <c r="Q20" s="145">
        <f t="shared" si="23"/>
        <v>2</v>
      </c>
      <c r="R20" s="146">
        <f t="shared" si="24"/>
        <v>1</v>
      </c>
      <c r="S20" s="146">
        <f t="shared" si="15"/>
        <v>1</v>
      </c>
      <c r="T20" s="147">
        <f t="shared" si="25"/>
        <v>1</v>
      </c>
      <c r="U20" s="147">
        <f t="shared" si="16"/>
        <v>1</v>
      </c>
      <c r="V20" s="148">
        <f t="shared" si="26"/>
        <v>0</v>
      </c>
      <c r="W20" s="148" t="str">
        <f t="shared" si="17"/>
        <v/>
      </c>
      <c r="X20" s="149">
        <f t="shared" si="27"/>
        <v>0</v>
      </c>
      <c r="Y20" s="149" t="str">
        <f t="shared" si="18"/>
        <v/>
      </c>
      <c r="Z20" s="150">
        <f t="shared" si="28"/>
        <v>0</v>
      </c>
      <c r="AA20" s="150" t="str">
        <f t="shared" si="19"/>
        <v/>
      </c>
      <c r="AB20" s="151">
        <f t="shared" si="29"/>
        <v>0</v>
      </c>
      <c r="AC20" s="151" t="str">
        <f t="shared" si="20"/>
        <v/>
      </c>
      <c r="AD20" s="152">
        <f t="shared" si="30"/>
        <v>0</v>
      </c>
      <c r="AE20" s="152" t="str">
        <f t="shared" si="21"/>
        <v/>
      </c>
      <c r="AF20" s="153">
        <f t="shared" si="31"/>
        <v>0</v>
      </c>
      <c r="AG20" s="153" t="str">
        <f t="shared" si="22"/>
        <v/>
      </c>
      <c r="AI20" s="135" t="s">
        <v>181</v>
      </c>
      <c r="AJ20" s="133"/>
      <c r="AK20" s="133"/>
      <c r="AL20" s="133"/>
      <c r="AM20" s="133"/>
    </row>
    <row r="21" spans="1:39" ht="15.75">
      <c r="A21" s="129">
        <v>17</v>
      </c>
      <c r="B21" s="127" t="s">
        <v>3</v>
      </c>
      <c r="C21" s="127"/>
      <c r="D21" s="127" t="s">
        <v>23</v>
      </c>
      <c r="E21" s="142"/>
      <c r="F21" s="127"/>
      <c r="G21" s="127" t="str">
        <f t="shared" si="10"/>
        <v/>
      </c>
      <c r="H21" s="127" t="str">
        <f t="shared" si="11"/>
        <v/>
      </c>
      <c r="I21" s="127" t="str">
        <f t="shared" si="12"/>
        <v/>
      </c>
      <c r="J21" s="127"/>
      <c r="O21" s="135" t="str">
        <f t="shared" si="32"/>
        <v>Cb</v>
      </c>
      <c r="P21" s="325"/>
      <c r="Q21" s="145">
        <f t="shared" si="23"/>
        <v>0</v>
      </c>
      <c r="R21" s="146">
        <f t="shared" si="24"/>
        <v>0</v>
      </c>
      <c r="S21" s="146" t="str">
        <f t="shared" si="15"/>
        <v/>
      </c>
      <c r="T21" s="147">
        <f t="shared" si="25"/>
        <v>0</v>
      </c>
      <c r="U21" s="147" t="str">
        <f t="shared" si="16"/>
        <v/>
      </c>
      <c r="V21" s="148">
        <f t="shared" si="26"/>
        <v>0</v>
      </c>
      <c r="W21" s="148" t="str">
        <f t="shared" si="17"/>
        <v/>
      </c>
      <c r="X21" s="149">
        <f t="shared" si="27"/>
        <v>0</v>
      </c>
      <c r="Y21" s="149" t="str">
        <f t="shared" si="18"/>
        <v/>
      </c>
      <c r="Z21" s="150">
        <f t="shared" si="28"/>
        <v>0</v>
      </c>
      <c r="AA21" s="150" t="str">
        <f t="shared" si="19"/>
        <v/>
      </c>
      <c r="AB21" s="151">
        <f t="shared" si="29"/>
        <v>0</v>
      </c>
      <c r="AC21" s="151" t="str">
        <f t="shared" si="20"/>
        <v/>
      </c>
      <c r="AD21" s="152">
        <f t="shared" si="30"/>
        <v>0</v>
      </c>
      <c r="AE21" s="152" t="str">
        <f t="shared" si="21"/>
        <v/>
      </c>
      <c r="AF21" s="153">
        <f t="shared" si="31"/>
        <v>0</v>
      </c>
      <c r="AG21" s="153" t="str">
        <f t="shared" si="22"/>
        <v/>
      </c>
      <c r="AI21" s="127"/>
      <c r="AJ21" s="133"/>
      <c r="AK21" s="133"/>
      <c r="AL21" s="133"/>
      <c r="AM21" s="133"/>
    </row>
    <row r="22" spans="1:39" ht="15.75">
      <c r="A22" s="129">
        <v>18</v>
      </c>
      <c r="B22" s="127"/>
      <c r="C22" s="127"/>
      <c r="D22" s="127"/>
      <c r="E22" s="142"/>
      <c r="F22" s="127"/>
      <c r="G22" s="127" t="str">
        <f t="shared" si="10"/>
        <v/>
      </c>
      <c r="H22" s="127" t="str">
        <f t="shared" si="11"/>
        <v/>
      </c>
      <c r="I22" s="127" t="str">
        <f t="shared" si="12"/>
        <v/>
      </c>
      <c r="J22" s="127"/>
      <c r="O22" s="135" t="str">
        <f t="shared" si="32"/>
        <v>Sd</v>
      </c>
      <c r="P22" s="325"/>
      <c r="Q22" s="145">
        <f t="shared" si="23"/>
        <v>0</v>
      </c>
      <c r="R22" s="146">
        <f t="shared" si="24"/>
        <v>0</v>
      </c>
      <c r="S22" s="146" t="str">
        <f t="shared" si="15"/>
        <v/>
      </c>
      <c r="T22" s="147">
        <f t="shared" si="25"/>
        <v>0</v>
      </c>
      <c r="U22" s="147" t="str">
        <f t="shared" si="16"/>
        <v/>
      </c>
      <c r="V22" s="148">
        <f t="shared" si="26"/>
        <v>0</v>
      </c>
      <c r="W22" s="148" t="str">
        <f t="shared" si="17"/>
        <v/>
      </c>
      <c r="X22" s="149">
        <f t="shared" si="27"/>
        <v>0</v>
      </c>
      <c r="Y22" s="149" t="str">
        <f t="shared" si="18"/>
        <v/>
      </c>
      <c r="Z22" s="150">
        <f t="shared" si="28"/>
        <v>0</v>
      </c>
      <c r="AA22" s="150" t="str">
        <f t="shared" si="19"/>
        <v/>
      </c>
      <c r="AB22" s="151">
        <f t="shared" si="29"/>
        <v>0</v>
      </c>
      <c r="AC22" s="151" t="str">
        <f t="shared" si="20"/>
        <v/>
      </c>
      <c r="AD22" s="152">
        <f t="shared" si="30"/>
        <v>0</v>
      </c>
      <c r="AE22" s="152" t="str">
        <f t="shared" si="21"/>
        <v/>
      </c>
      <c r="AF22" s="153">
        <f t="shared" si="31"/>
        <v>0</v>
      </c>
      <c r="AG22" s="153" t="str">
        <f t="shared" si="22"/>
        <v/>
      </c>
    </row>
    <row r="23" spans="1:39" ht="31.5">
      <c r="A23" s="129">
        <v>19</v>
      </c>
      <c r="B23" s="127" t="s">
        <v>5</v>
      </c>
      <c r="C23" s="127"/>
      <c r="D23" s="127" t="s">
        <v>184</v>
      </c>
      <c r="E23" s="142"/>
      <c r="F23" s="127"/>
      <c r="G23" s="127" t="str">
        <f t="shared" si="10"/>
        <v/>
      </c>
      <c r="H23" s="127" t="str">
        <f t="shared" si="11"/>
        <v/>
      </c>
      <c r="I23" s="127" t="str">
        <f t="shared" si="12"/>
        <v/>
      </c>
      <c r="J23" s="127"/>
      <c r="O23" s="132" t="s">
        <v>93</v>
      </c>
      <c r="P23" s="154"/>
      <c r="Q23" s="156">
        <f>SUM(Q17:Q22)</f>
        <v>7</v>
      </c>
      <c r="R23" s="156">
        <f>SUM(R17:R22)</f>
        <v>1</v>
      </c>
      <c r="S23" s="156">
        <f t="shared" si="15"/>
        <v>1</v>
      </c>
      <c r="T23" s="156">
        <f>SUM(T17:T22)</f>
        <v>2</v>
      </c>
      <c r="U23" s="156">
        <f t="shared" si="16"/>
        <v>2</v>
      </c>
      <c r="V23" s="156">
        <f>SUM(V17:V22)</f>
        <v>1</v>
      </c>
      <c r="W23" s="156">
        <f t="shared" si="17"/>
        <v>1</v>
      </c>
      <c r="X23" s="156">
        <f>SUM(X17:X22)</f>
        <v>0</v>
      </c>
      <c r="Y23" s="156" t="str">
        <f t="shared" si="18"/>
        <v/>
      </c>
      <c r="Z23" s="156">
        <f>SUM(Z17:Z22)</f>
        <v>2</v>
      </c>
      <c r="AA23" s="156">
        <f t="shared" si="19"/>
        <v>2</v>
      </c>
      <c r="AB23" s="156">
        <f>SUM(AB17:AB22)</f>
        <v>1</v>
      </c>
      <c r="AC23" s="156">
        <f t="shared" si="20"/>
        <v>1</v>
      </c>
      <c r="AD23" s="156">
        <f>SUM(AD17:AD22)</f>
        <v>0</v>
      </c>
      <c r="AE23" s="156" t="str">
        <f t="shared" si="21"/>
        <v/>
      </c>
      <c r="AF23" s="156">
        <f>SUM(AF17:AF22)</f>
        <v>0</v>
      </c>
      <c r="AG23" s="156" t="str">
        <f t="shared" si="22"/>
        <v/>
      </c>
    </row>
    <row r="24" spans="1:39" ht="31.5">
      <c r="A24" s="129">
        <v>20</v>
      </c>
      <c r="B24" s="127" t="s">
        <v>12</v>
      </c>
      <c r="C24" s="127"/>
      <c r="D24" s="127" t="s">
        <v>183</v>
      </c>
      <c r="E24" s="142"/>
      <c r="F24" s="127"/>
      <c r="G24" s="127" t="str">
        <f t="shared" si="10"/>
        <v/>
      </c>
      <c r="H24" s="127" t="str">
        <f t="shared" si="11"/>
        <v/>
      </c>
      <c r="I24" s="127" t="str">
        <f t="shared" si="12"/>
        <v/>
      </c>
      <c r="J24" s="127"/>
      <c r="O24" s="132" t="s">
        <v>94</v>
      </c>
      <c r="P24" s="157">
        <f>P6+P17</f>
        <v>115</v>
      </c>
      <c r="Q24" s="156">
        <f>Q16+Q23</f>
        <v>26</v>
      </c>
      <c r="R24" s="156">
        <f>R16+R23</f>
        <v>2</v>
      </c>
      <c r="S24" s="156">
        <f t="shared" si="15"/>
        <v>2</v>
      </c>
      <c r="T24" s="156">
        <f>T16+T23</f>
        <v>4</v>
      </c>
      <c r="U24" s="156">
        <f t="shared" si="16"/>
        <v>4</v>
      </c>
      <c r="V24" s="156">
        <f>V16+V23</f>
        <v>4</v>
      </c>
      <c r="W24" s="156">
        <f t="shared" si="17"/>
        <v>4</v>
      </c>
      <c r="X24" s="156">
        <f>X16+X23</f>
        <v>1</v>
      </c>
      <c r="Y24" s="156">
        <f t="shared" si="18"/>
        <v>1</v>
      </c>
      <c r="Z24" s="156">
        <f>Z16+Z23</f>
        <v>4</v>
      </c>
      <c r="AA24" s="156">
        <f t="shared" si="19"/>
        <v>4</v>
      </c>
      <c r="AB24" s="156">
        <f>AB16+AB23</f>
        <v>3</v>
      </c>
      <c r="AC24" s="156">
        <f t="shared" si="20"/>
        <v>3</v>
      </c>
      <c r="AD24" s="156">
        <f>AD16+AD23</f>
        <v>4</v>
      </c>
      <c r="AE24" s="156">
        <f t="shared" si="21"/>
        <v>4</v>
      </c>
      <c r="AF24" s="156">
        <f>AF16+AF23</f>
        <v>4</v>
      </c>
      <c r="AG24" s="156">
        <f t="shared" si="22"/>
        <v>4</v>
      </c>
    </row>
    <row r="25" spans="1:39">
      <c r="A25" s="129">
        <v>21</v>
      </c>
      <c r="B25" s="127"/>
      <c r="C25" s="127"/>
      <c r="D25" s="127"/>
      <c r="E25" s="142"/>
      <c r="F25" s="127"/>
      <c r="G25" s="127" t="str">
        <f t="shared" si="10"/>
        <v/>
      </c>
      <c r="H25" s="127" t="str">
        <f t="shared" si="11"/>
        <v/>
      </c>
      <c r="I25" s="127" t="str">
        <f t="shared" si="12"/>
        <v/>
      </c>
      <c r="J25" s="127"/>
    </row>
    <row r="26" spans="1:39">
      <c r="A26" s="129">
        <v>22</v>
      </c>
      <c r="B26" s="127" t="s">
        <v>7</v>
      </c>
      <c r="C26" s="127"/>
      <c r="D26" s="127" t="s">
        <v>185</v>
      </c>
      <c r="E26" s="142"/>
      <c r="F26" s="127"/>
      <c r="G26" s="127" t="str">
        <f t="shared" si="10"/>
        <v/>
      </c>
      <c r="H26" s="127" t="str">
        <f t="shared" si="11"/>
        <v/>
      </c>
      <c r="I26" s="127" t="str">
        <f t="shared" si="12"/>
        <v/>
      </c>
      <c r="J26" s="127"/>
    </row>
    <row r="27" spans="1:39">
      <c r="A27" s="129">
        <v>23</v>
      </c>
      <c r="B27" s="127" t="s">
        <v>12</v>
      </c>
      <c r="C27" s="127"/>
      <c r="D27" s="127" t="s">
        <v>182</v>
      </c>
      <c r="E27" s="142"/>
      <c r="F27" s="127"/>
      <c r="G27" s="127" t="str">
        <f t="shared" si="10"/>
        <v/>
      </c>
      <c r="H27" s="127" t="str">
        <f t="shared" si="11"/>
        <v/>
      </c>
      <c r="I27" s="127" t="str">
        <f t="shared" si="12"/>
        <v/>
      </c>
      <c r="J27" s="127"/>
    </row>
    <row r="28" spans="1:39">
      <c r="A28" s="129">
        <v>24</v>
      </c>
      <c r="B28" s="127" t="s">
        <v>4</v>
      </c>
      <c r="C28" s="127"/>
      <c r="D28" s="127" t="s">
        <v>54</v>
      </c>
      <c r="E28" s="142"/>
      <c r="F28" s="127"/>
      <c r="G28" s="127" t="str">
        <f t="shared" si="10"/>
        <v/>
      </c>
      <c r="H28" s="127" t="str">
        <f t="shared" si="11"/>
        <v/>
      </c>
      <c r="I28" s="127" t="str">
        <f t="shared" si="12"/>
        <v/>
      </c>
      <c r="J28" s="127"/>
    </row>
    <row r="29" spans="1:39">
      <c r="A29" s="129">
        <v>25</v>
      </c>
      <c r="B29" s="127"/>
      <c r="C29" s="127"/>
      <c r="D29" s="127"/>
      <c r="E29" s="142"/>
      <c r="F29" s="127"/>
      <c r="G29" s="127" t="str">
        <f t="shared" si="10"/>
        <v/>
      </c>
      <c r="H29" s="127" t="str">
        <f t="shared" si="11"/>
        <v/>
      </c>
      <c r="I29" s="127" t="str">
        <f t="shared" si="12"/>
        <v/>
      </c>
      <c r="J29" s="127"/>
    </row>
    <row r="30" spans="1:39">
      <c r="A30" s="129">
        <v>26</v>
      </c>
      <c r="B30" s="127" t="s">
        <v>176</v>
      </c>
      <c r="C30" s="127"/>
      <c r="D30" s="127" t="s">
        <v>31</v>
      </c>
      <c r="E30" s="142"/>
      <c r="F30" s="127"/>
      <c r="G30" s="127" t="str">
        <f t="shared" si="10"/>
        <v/>
      </c>
      <c r="H30" s="127" t="str">
        <f t="shared" si="11"/>
        <v/>
      </c>
      <c r="I30" s="127" t="str">
        <f t="shared" si="12"/>
        <v/>
      </c>
      <c r="J30" s="127"/>
    </row>
    <row r="31" spans="1:39">
      <c r="A31" s="129">
        <v>27</v>
      </c>
      <c r="B31" s="127" t="s">
        <v>174</v>
      </c>
      <c r="C31" s="127"/>
      <c r="D31" s="127" t="s">
        <v>183</v>
      </c>
      <c r="E31" s="142"/>
      <c r="F31" s="127"/>
      <c r="G31" s="127" t="str">
        <f t="shared" si="10"/>
        <v/>
      </c>
      <c r="H31" s="127" t="str">
        <f t="shared" si="11"/>
        <v/>
      </c>
      <c r="I31" s="127" t="str">
        <f t="shared" si="12"/>
        <v/>
      </c>
      <c r="J31" s="127"/>
    </row>
    <row r="32" spans="1:39">
      <c r="A32" s="129">
        <v>28</v>
      </c>
      <c r="B32" s="127" t="s">
        <v>6</v>
      </c>
      <c r="C32" s="127"/>
      <c r="D32" s="127" t="s">
        <v>184</v>
      </c>
      <c r="E32" s="142"/>
      <c r="F32" s="127"/>
      <c r="G32" s="127" t="str">
        <f t="shared" si="10"/>
        <v/>
      </c>
      <c r="H32" s="127" t="str">
        <f t="shared" si="11"/>
        <v/>
      </c>
      <c r="I32" s="127" t="str">
        <f t="shared" si="12"/>
        <v/>
      </c>
      <c r="J32" s="127"/>
    </row>
    <row r="33" spans="1:10">
      <c r="A33" s="129">
        <v>29</v>
      </c>
      <c r="B33" s="127" t="s">
        <v>174</v>
      </c>
      <c r="C33" s="127"/>
      <c r="D33" s="127" t="s">
        <v>182</v>
      </c>
      <c r="E33" s="142"/>
      <c r="F33" s="127"/>
      <c r="G33" s="127" t="str">
        <f t="shared" si="10"/>
        <v/>
      </c>
      <c r="H33" s="127" t="str">
        <f t="shared" si="11"/>
        <v/>
      </c>
      <c r="I33" s="127" t="str">
        <f t="shared" si="12"/>
        <v/>
      </c>
      <c r="J33" s="127"/>
    </row>
    <row r="34" spans="1:10">
      <c r="A34" s="129">
        <v>30</v>
      </c>
      <c r="B34" s="127" t="s">
        <v>10</v>
      </c>
      <c r="C34" s="127"/>
      <c r="D34" s="127" t="s">
        <v>28</v>
      </c>
      <c r="E34" s="142"/>
      <c r="F34" s="127"/>
      <c r="G34" s="127" t="str">
        <f t="shared" si="10"/>
        <v/>
      </c>
      <c r="H34" s="127" t="str">
        <f t="shared" si="11"/>
        <v/>
      </c>
      <c r="I34" s="127" t="str">
        <f t="shared" si="12"/>
        <v/>
      </c>
      <c r="J34" s="127"/>
    </row>
    <row r="35" spans="1:10">
      <c r="A35" s="129">
        <v>31</v>
      </c>
      <c r="B35" s="127" t="s">
        <v>174</v>
      </c>
      <c r="C35" s="127"/>
      <c r="D35" s="127" t="s">
        <v>183</v>
      </c>
      <c r="E35" s="142"/>
      <c r="F35" s="127"/>
      <c r="G35" s="127" t="str">
        <f t="shared" si="10"/>
        <v/>
      </c>
      <c r="H35" s="127" t="str">
        <f t="shared" si="11"/>
        <v/>
      </c>
      <c r="I35" s="127" t="str">
        <f t="shared" si="12"/>
        <v/>
      </c>
      <c r="J35" s="127"/>
    </row>
    <row r="36" spans="1:10">
      <c r="A36" s="129">
        <v>32</v>
      </c>
      <c r="B36" s="127"/>
      <c r="C36" s="127"/>
      <c r="D36" s="127"/>
      <c r="E36" s="142"/>
      <c r="F36" s="127"/>
      <c r="G36" s="127" t="str">
        <f t="shared" si="10"/>
        <v/>
      </c>
      <c r="H36" s="127" t="str">
        <f t="shared" si="11"/>
        <v/>
      </c>
      <c r="I36" s="127" t="str">
        <f t="shared" si="12"/>
        <v/>
      </c>
      <c r="J36" s="127"/>
    </row>
    <row r="37" spans="1:10">
      <c r="A37" s="129">
        <v>33</v>
      </c>
      <c r="B37" s="127"/>
      <c r="C37" s="127"/>
      <c r="D37" s="127"/>
      <c r="E37" s="142"/>
      <c r="F37" s="127"/>
      <c r="G37" s="127" t="str">
        <f t="shared" si="10"/>
        <v/>
      </c>
      <c r="H37" s="127" t="str">
        <f t="shared" si="11"/>
        <v/>
      </c>
      <c r="I37" s="127" t="str">
        <f t="shared" si="12"/>
        <v/>
      </c>
      <c r="J37" s="127"/>
    </row>
    <row r="38" spans="1:10">
      <c r="A38" s="129">
        <v>34</v>
      </c>
      <c r="B38" s="127"/>
      <c r="C38" s="127"/>
      <c r="D38" s="127"/>
      <c r="E38" s="142"/>
      <c r="F38" s="127"/>
      <c r="G38" s="127" t="str">
        <f t="shared" si="10"/>
        <v/>
      </c>
      <c r="H38" s="127" t="str">
        <f t="shared" si="11"/>
        <v/>
      </c>
      <c r="I38" s="127" t="str">
        <f t="shared" si="12"/>
        <v/>
      </c>
      <c r="J38" s="127"/>
    </row>
    <row r="39" spans="1:10">
      <c r="A39" s="129">
        <v>35</v>
      </c>
      <c r="B39" s="127"/>
      <c r="C39" s="127"/>
      <c r="D39" s="127"/>
      <c r="E39" s="142"/>
      <c r="F39" s="127"/>
      <c r="G39" s="127" t="str">
        <f t="shared" si="10"/>
        <v/>
      </c>
      <c r="H39" s="127" t="str">
        <f t="shared" si="11"/>
        <v/>
      </c>
      <c r="I39" s="127" t="str">
        <f t="shared" si="12"/>
        <v/>
      </c>
      <c r="J39" s="127"/>
    </row>
    <row r="40" spans="1:10">
      <c r="A40" s="129">
        <v>36</v>
      </c>
      <c r="B40" s="127"/>
      <c r="C40" s="127"/>
      <c r="D40" s="127"/>
      <c r="E40" s="142"/>
      <c r="F40" s="127"/>
      <c r="G40" s="127" t="str">
        <f t="shared" si="10"/>
        <v/>
      </c>
      <c r="H40" s="127" t="str">
        <f t="shared" si="11"/>
        <v/>
      </c>
      <c r="I40" s="127" t="str">
        <f t="shared" si="12"/>
        <v/>
      </c>
      <c r="J40" s="127"/>
    </row>
    <row r="41" spans="1:10">
      <c r="A41" s="129">
        <v>37</v>
      </c>
      <c r="B41" s="127"/>
      <c r="C41" s="127"/>
      <c r="D41" s="127"/>
      <c r="E41" s="142"/>
      <c r="F41" s="127"/>
      <c r="G41" s="127" t="str">
        <f t="shared" si="10"/>
        <v/>
      </c>
      <c r="H41" s="127" t="str">
        <f t="shared" si="11"/>
        <v/>
      </c>
      <c r="I41" s="127" t="str">
        <f t="shared" si="12"/>
        <v/>
      </c>
      <c r="J41" s="127"/>
    </row>
    <row r="42" spans="1:10">
      <c r="A42" s="129">
        <v>38</v>
      </c>
      <c r="B42" s="127"/>
      <c r="C42" s="127"/>
      <c r="D42" s="127"/>
      <c r="E42" s="142"/>
      <c r="F42" s="127"/>
      <c r="G42" s="127" t="str">
        <f t="shared" si="10"/>
        <v/>
      </c>
      <c r="H42" s="127" t="str">
        <f t="shared" si="11"/>
        <v/>
      </c>
      <c r="I42" s="127" t="str">
        <f t="shared" si="12"/>
        <v/>
      </c>
      <c r="J42" s="127"/>
    </row>
    <row r="43" spans="1:10">
      <c r="A43" s="129">
        <v>39</v>
      </c>
      <c r="B43" s="127"/>
      <c r="C43" s="127"/>
      <c r="D43" s="127"/>
      <c r="E43" s="142"/>
      <c r="F43" s="127"/>
      <c r="G43" s="127" t="str">
        <f t="shared" si="10"/>
        <v/>
      </c>
      <c r="H43" s="127" t="str">
        <f t="shared" si="11"/>
        <v/>
      </c>
      <c r="I43" s="127" t="str">
        <f t="shared" si="12"/>
        <v/>
      </c>
      <c r="J43" s="127"/>
    </row>
    <row r="44" spans="1:10">
      <c r="A44" s="129">
        <v>40</v>
      </c>
      <c r="B44" s="127"/>
      <c r="C44" s="127"/>
      <c r="D44" s="127"/>
      <c r="E44" s="142"/>
      <c r="F44" s="127"/>
      <c r="G44" s="127" t="str">
        <f t="shared" si="10"/>
        <v/>
      </c>
      <c r="H44" s="127" t="str">
        <f t="shared" si="11"/>
        <v/>
      </c>
      <c r="I44" s="127" t="str">
        <f t="shared" si="12"/>
        <v/>
      </c>
      <c r="J44" s="127"/>
    </row>
    <row r="45" spans="1:10">
      <c r="A45" s="129">
        <v>41</v>
      </c>
      <c r="B45" s="127"/>
      <c r="C45" s="127"/>
      <c r="D45" s="127"/>
      <c r="E45" s="142"/>
      <c r="F45" s="127"/>
      <c r="G45" s="127" t="str">
        <f t="shared" si="10"/>
        <v/>
      </c>
      <c r="H45" s="127" t="str">
        <f t="shared" si="11"/>
        <v/>
      </c>
      <c r="I45" s="127" t="str">
        <f t="shared" si="12"/>
        <v/>
      </c>
      <c r="J45" s="127"/>
    </row>
    <row r="46" spans="1:10">
      <c r="A46" s="129">
        <v>42</v>
      </c>
      <c r="B46" s="127"/>
      <c r="C46" s="127"/>
      <c r="D46" s="127"/>
      <c r="E46" s="142"/>
      <c r="F46" s="127"/>
      <c r="G46" s="127" t="str">
        <f t="shared" si="10"/>
        <v/>
      </c>
      <c r="H46" s="127" t="str">
        <f t="shared" si="11"/>
        <v/>
      </c>
      <c r="I46" s="127" t="str">
        <f t="shared" si="12"/>
        <v/>
      </c>
      <c r="J46" s="127"/>
    </row>
    <row r="47" spans="1:10">
      <c r="A47" s="129">
        <v>43</v>
      </c>
      <c r="B47" s="127"/>
      <c r="C47" s="127"/>
      <c r="D47" s="127"/>
      <c r="E47" s="142"/>
      <c r="F47" s="127"/>
      <c r="G47" s="127" t="str">
        <f t="shared" si="10"/>
        <v/>
      </c>
      <c r="H47" s="127" t="str">
        <f t="shared" si="11"/>
        <v/>
      </c>
      <c r="I47" s="127" t="str">
        <f t="shared" si="12"/>
        <v/>
      </c>
      <c r="J47" s="127"/>
    </row>
    <row r="48" spans="1:10">
      <c r="A48" s="129">
        <v>44</v>
      </c>
      <c r="B48" s="127"/>
      <c r="C48" s="127"/>
      <c r="D48" s="127"/>
      <c r="E48" s="142"/>
      <c r="F48" s="127"/>
      <c r="G48" s="127" t="str">
        <f t="shared" si="10"/>
        <v/>
      </c>
      <c r="H48" s="127" t="str">
        <f t="shared" si="11"/>
        <v/>
      </c>
      <c r="I48" s="127" t="str">
        <f t="shared" si="12"/>
        <v/>
      </c>
      <c r="J48" s="127"/>
    </row>
    <row r="49" spans="1:10">
      <c r="A49" s="129">
        <v>45</v>
      </c>
      <c r="B49" s="127"/>
      <c r="C49" s="127"/>
      <c r="D49" s="127"/>
      <c r="E49" s="142"/>
      <c r="F49" s="127"/>
      <c r="G49" s="127" t="str">
        <f t="shared" si="10"/>
        <v/>
      </c>
      <c r="H49" s="127" t="str">
        <f t="shared" si="11"/>
        <v/>
      </c>
      <c r="I49" s="127" t="str">
        <f t="shared" si="12"/>
        <v/>
      </c>
      <c r="J49" s="127"/>
    </row>
    <row r="50" spans="1:10">
      <c r="A50" s="129">
        <v>46</v>
      </c>
      <c r="B50" s="127"/>
      <c r="C50" s="127"/>
      <c r="D50" s="127"/>
      <c r="E50" s="142"/>
      <c r="F50" s="127"/>
      <c r="G50" s="127" t="str">
        <f t="shared" si="10"/>
        <v/>
      </c>
      <c r="H50" s="127" t="str">
        <f t="shared" si="11"/>
        <v/>
      </c>
      <c r="I50" s="127" t="str">
        <f t="shared" si="12"/>
        <v/>
      </c>
      <c r="J50" s="127"/>
    </row>
    <row r="51" spans="1:10">
      <c r="A51" s="129">
        <v>47</v>
      </c>
      <c r="B51" s="127"/>
      <c r="C51" s="127"/>
      <c r="D51" s="127"/>
      <c r="E51" s="142"/>
      <c r="F51" s="127"/>
      <c r="G51" s="127" t="str">
        <f t="shared" si="10"/>
        <v/>
      </c>
      <c r="H51" s="127" t="str">
        <f t="shared" si="11"/>
        <v/>
      </c>
      <c r="I51" s="127" t="str">
        <f t="shared" si="12"/>
        <v/>
      </c>
      <c r="J51" s="127"/>
    </row>
    <row r="52" spans="1:10">
      <c r="A52" s="129">
        <v>48</v>
      </c>
      <c r="B52" s="127"/>
      <c r="C52" s="127"/>
      <c r="D52" s="127"/>
      <c r="E52" s="142"/>
      <c r="F52" s="127"/>
      <c r="G52" s="127" t="str">
        <f t="shared" si="10"/>
        <v/>
      </c>
      <c r="H52" s="127" t="str">
        <f t="shared" si="11"/>
        <v/>
      </c>
      <c r="I52" s="127" t="str">
        <f t="shared" si="12"/>
        <v/>
      </c>
      <c r="J52" s="127"/>
    </row>
    <row r="53" spans="1:10">
      <c r="A53" s="129">
        <v>49</v>
      </c>
      <c r="B53" s="127"/>
      <c r="C53" s="127"/>
      <c r="D53" s="127"/>
      <c r="E53" s="142"/>
      <c r="F53" s="127"/>
      <c r="G53" s="127" t="str">
        <f t="shared" si="10"/>
        <v/>
      </c>
      <c r="H53" s="127" t="str">
        <f t="shared" si="11"/>
        <v/>
      </c>
      <c r="I53" s="127" t="str">
        <f t="shared" si="12"/>
        <v/>
      </c>
      <c r="J53" s="127"/>
    </row>
    <row r="54" spans="1:10">
      <c r="A54" s="129">
        <v>50</v>
      </c>
      <c r="B54" s="127"/>
      <c r="C54" s="127"/>
      <c r="D54" s="127"/>
      <c r="E54" s="142"/>
      <c r="F54" s="127"/>
      <c r="G54" s="127" t="str">
        <f t="shared" si="10"/>
        <v/>
      </c>
      <c r="H54" s="127" t="str">
        <f t="shared" si="11"/>
        <v/>
      </c>
      <c r="I54" s="127" t="str">
        <f t="shared" si="12"/>
        <v/>
      </c>
      <c r="J54" s="127"/>
    </row>
    <row r="55" spans="1:10">
      <c r="A55" s="129">
        <v>51</v>
      </c>
      <c r="B55" s="127"/>
      <c r="C55" s="127"/>
      <c r="D55" s="127"/>
      <c r="E55" s="142"/>
      <c r="F55" s="127"/>
      <c r="G55" s="127" t="str">
        <f t="shared" si="10"/>
        <v/>
      </c>
      <c r="H55" s="127" t="str">
        <f t="shared" si="11"/>
        <v/>
      </c>
      <c r="I55" s="127" t="str">
        <f t="shared" si="12"/>
        <v/>
      </c>
      <c r="J55" s="127"/>
    </row>
    <row r="56" spans="1:10">
      <c r="A56" s="129">
        <v>52</v>
      </c>
      <c r="B56" s="127"/>
      <c r="C56" s="127"/>
      <c r="D56" s="127"/>
      <c r="E56" s="142"/>
      <c r="F56" s="127"/>
      <c r="G56" s="127" t="str">
        <f t="shared" si="10"/>
        <v/>
      </c>
      <c r="H56" s="127" t="str">
        <f t="shared" si="11"/>
        <v/>
      </c>
      <c r="I56" s="127" t="str">
        <f t="shared" si="12"/>
        <v/>
      </c>
      <c r="J56" s="127"/>
    </row>
    <row r="57" spans="1:10">
      <c r="A57" s="129">
        <v>53</v>
      </c>
      <c r="B57" s="127"/>
      <c r="C57" s="127"/>
      <c r="D57" s="127"/>
      <c r="E57" s="142"/>
      <c r="F57" s="127"/>
      <c r="G57" s="127" t="str">
        <f t="shared" si="10"/>
        <v/>
      </c>
      <c r="H57" s="127" t="str">
        <f t="shared" si="11"/>
        <v/>
      </c>
      <c r="I57" s="127" t="str">
        <f t="shared" si="12"/>
        <v/>
      </c>
      <c r="J57" s="127"/>
    </row>
    <row r="58" spans="1:10">
      <c r="A58" s="129">
        <v>54</v>
      </c>
      <c r="B58" s="127"/>
      <c r="C58" s="127"/>
      <c r="D58" s="127"/>
      <c r="E58" s="142"/>
      <c r="F58" s="127"/>
      <c r="G58" s="127" t="str">
        <f t="shared" si="10"/>
        <v/>
      </c>
      <c r="H58" s="127" t="str">
        <f t="shared" si="11"/>
        <v/>
      </c>
      <c r="I58" s="127" t="str">
        <f t="shared" si="12"/>
        <v/>
      </c>
      <c r="J58" s="127"/>
    </row>
    <row r="59" spans="1:10">
      <c r="A59" s="129">
        <v>55</v>
      </c>
      <c r="B59" s="127"/>
      <c r="C59" s="127"/>
      <c r="D59" s="127"/>
      <c r="E59" s="142"/>
      <c r="F59" s="127"/>
      <c r="G59" s="127" t="str">
        <f t="shared" si="10"/>
        <v/>
      </c>
      <c r="H59" s="127" t="str">
        <f t="shared" si="11"/>
        <v/>
      </c>
      <c r="I59" s="127" t="str">
        <f t="shared" si="12"/>
        <v/>
      </c>
      <c r="J59" s="127"/>
    </row>
    <row r="60" spans="1:10">
      <c r="A60" s="129">
        <v>56</v>
      </c>
      <c r="B60" s="127"/>
      <c r="C60" s="127"/>
      <c r="D60" s="127"/>
      <c r="E60" s="142"/>
      <c r="F60" s="127"/>
      <c r="G60" s="127" t="str">
        <f t="shared" si="10"/>
        <v/>
      </c>
      <c r="H60" s="127" t="str">
        <f t="shared" si="11"/>
        <v/>
      </c>
      <c r="I60" s="127" t="str">
        <f t="shared" si="12"/>
        <v/>
      </c>
      <c r="J60" s="127"/>
    </row>
    <row r="61" spans="1:10">
      <c r="A61" s="129">
        <v>57</v>
      </c>
      <c r="B61" s="127"/>
      <c r="C61" s="127"/>
      <c r="D61" s="127"/>
      <c r="E61" s="142"/>
      <c r="F61" s="127"/>
      <c r="G61" s="127" t="str">
        <f t="shared" si="10"/>
        <v/>
      </c>
      <c r="H61" s="127" t="str">
        <f t="shared" si="11"/>
        <v/>
      </c>
      <c r="I61" s="127" t="str">
        <f t="shared" si="12"/>
        <v/>
      </c>
      <c r="J61" s="127"/>
    </row>
    <row r="62" spans="1:10">
      <c r="A62" s="129">
        <v>58</v>
      </c>
      <c r="B62" s="127"/>
      <c r="C62" s="127"/>
      <c r="D62" s="127"/>
      <c r="E62" s="142"/>
      <c r="F62" s="127"/>
      <c r="G62" s="127" t="str">
        <f t="shared" si="10"/>
        <v/>
      </c>
      <c r="H62" s="127" t="str">
        <f t="shared" si="11"/>
        <v/>
      </c>
      <c r="I62" s="127" t="str">
        <f t="shared" si="12"/>
        <v/>
      </c>
      <c r="J62" s="127"/>
    </row>
    <row r="63" spans="1:10">
      <c r="A63" s="129">
        <v>59</v>
      </c>
      <c r="B63" s="127"/>
      <c r="C63" s="127"/>
      <c r="D63" s="127"/>
      <c r="E63" s="142"/>
      <c r="F63" s="127"/>
      <c r="G63" s="127" t="str">
        <f t="shared" si="10"/>
        <v/>
      </c>
      <c r="H63" s="127" t="str">
        <f t="shared" si="11"/>
        <v/>
      </c>
      <c r="I63" s="127" t="str">
        <f t="shared" si="12"/>
        <v/>
      </c>
      <c r="J63" s="127"/>
    </row>
    <row r="64" spans="1:10">
      <c r="A64" s="129">
        <v>60</v>
      </c>
      <c r="B64" s="127"/>
      <c r="C64" s="127"/>
      <c r="D64" s="127"/>
      <c r="E64" s="142"/>
      <c r="F64" s="127"/>
      <c r="G64" s="127" t="str">
        <f t="shared" si="10"/>
        <v/>
      </c>
      <c r="H64" s="127" t="str">
        <f t="shared" si="11"/>
        <v/>
      </c>
      <c r="I64" s="127" t="str">
        <f t="shared" si="12"/>
        <v/>
      </c>
      <c r="J64" s="127"/>
    </row>
    <row r="65" spans="1:10">
      <c r="A65" s="129">
        <v>61</v>
      </c>
      <c r="B65" s="127"/>
      <c r="C65" s="127"/>
      <c r="D65" s="127"/>
      <c r="E65" s="142"/>
      <c r="F65" s="127"/>
      <c r="G65" s="127" t="str">
        <f t="shared" si="10"/>
        <v/>
      </c>
      <c r="H65" s="127" t="str">
        <f t="shared" si="11"/>
        <v/>
      </c>
      <c r="I65" s="127" t="str">
        <f t="shared" si="12"/>
        <v/>
      </c>
      <c r="J65" s="127"/>
    </row>
    <row r="66" spans="1:10">
      <c r="A66" s="129">
        <v>62</v>
      </c>
      <c r="B66" s="127"/>
      <c r="C66" s="127"/>
      <c r="D66" s="127"/>
      <c r="E66" s="142"/>
      <c r="F66" s="127"/>
      <c r="G66" s="127" t="str">
        <f t="shared" si="10"/>
        <v/>
      </c>
      <c r="H66" s="127" t="str">
        <f t="shared" si="11"/>
        <v/>
      </c>
      <c r="I66" s="127" t="str">
        <f t="shared" si="12"/>
        <v/>
      </c>
      <c r="J66" s="127"/>
    </row>
    <row r="67" spans="1:10">
      <c r="A67" s="129">
        <v>63</v>
      </c>
      <c r="B67" s="127"/>
      <c r="C67" s="127"/>
      <c r="D67" s="127"/>
      <c r="E67" s="142"/>
      <c r="F67" s="127"/>
      <c r="G67" s="127" t="str">
        <f t="shared" si="10"/>
        <v/>
      </c>
      <c r="H67" s="127" t="str">
        <f t="shared" si="11"/>
        <v/>
      </c>
      <c r="I67" s="127" t="str">
        <f t="shared" si="12"/>
        <v/>
      </c>
      <c r="J67" s="127"/>
    </row>
    <row r="68" spans="1:10">
      <c r="A68" s="129">
        <v>64</v>
      </c>
      <c r="B68" s="127"/>
      <c r="C68" s="127"/>
      <c r="D68" s="127"/>
      <c r="E68" s="142"/>
      <c r="F68" s="127"/>
      <c r="G68" s="127" t="str">
        <f t="shared" si="10"/>
        <v/>
      </c>
      <c r="H68" s="127" t="str">
        <f t="shared" si="11"/>
        <v/>
      </c>
      <c r="I68" s="127" t="str">
        <f t="shared" si="12"/>
        <v/>
      </c>
      <c r="J68" s="127"/>
    </row>
    <row r="69" spans="1:10">
      <c r="A69" s="129">
        <v>65</v>
      </c>
      <c r="B69" s="127"/>
      <c r="C69" s="127"/>
      <c r="D69" s="127"/>
      <c r="E69" s="142"/>
      <c r="F69" s="127"/>
      <c r="G69" s="127" t="str">
        <f t="shared" si="10"/>
        <v/>
      </c>
      <c r="H69" s="127" t="str">
        <f t="shared" si="11"/>
        <v/>
      </c>
      <c r="I69" s="127" t="str">
        <f t="shared" si="12"/>
        <v/>
      </c>
      <c r="J69" s="127"/>
    </row>
    <row r="70" spans="1:10">
      <c r="A70" s="129">
        <v>66</v>
      </c>
      <c r="B70" s="127"/>
      <c r="C70" s="127"/>
      <c r="D70" s="127"/>
      <c r="E70" s="142"/>
      <c r="F70" s="127"/>
      <c r="G70" s="127" t="str">
        <f t="shared" si="10"/>
        <v/>
      </c>
      <c r="H70" s="127" t="str">
        <f t="shared" si="11"/>
        <v/>
      </c>
      <c r="I70" s="127" t="str">
        <f t="shared" si="12"/>
        <v/>
      </c>
      <c r="J70" s="127"/>
    </row>
    <row r="71" spans="1:10">
      <c r="A71" s="129">
        <v>67</v>
      </c>
      <c r="B71" s="127"/>
      <c r="C71" s="127"/>
      <c r="D71" s="127"/>
      <c r="E71" s="142"/>
      <c r="F71" s="127"/>
      <c r="G71" s="127" t="str">
        <f t="shared" ref="G71:G114" si="33">IF(E71&lt;&gt;"",DATEDIF(E71,$I$3,"Y"),"")</f>
        <v/>
      </c>
      <c r="H71" s="127" t="str">
        <f t="shared" ref="H71:H114" si="34">IF(E71&lt;&gt;"",DATEDIF(E71,$I$3,"YM"),"")</f>
        <v/>
      </c>
      <c r="I71" s="127" t="str">
        <f t="shared" ref="I71:I114" si="35">IF(E71&lt;&gt;"",DATEDIF(E71,$I$3,"MD"),"")</f>
        <v/>
      </c>
      <c r="J71" s="127"/>
    </row>
    <row r="72" spans="1:10">
      <c r="A72" s="129">
        <v>68</v>
      </c>
      <c r="B72" s="127"/>
      <c r="C72" s="127"/>
      <c r="D72" s="127"/>
      <c r="E72" s="142"/>
      <c r="F72" s="127"/>
      <c r="G72" s="127" t="str">
        <f t="shared" si="33"/>
        <v/>
      </c>
      <c r="H72" s="127" t="str">
        <f t="shared" si="34"/>
        <v/>
      </c>
      <c r="I72" s="127" t="str">
        <f t="shared" si="35"/>
        <v/>
      </c>
      <c r="J72" s="127"/>
    </row>
    <row r="73" spans="1:10">
      <c r="A73" s="129">
        <v>69</v>
      </c>
      <c r="B73" s="127"/>
      <c r="C73" s="127"/>
      <c r="D73" s="127"/>
      <c r="E73" s="142"/>
      <c r="F73" s="127"/>
      <c r="G73" s="127" t="str">
        <f t="shared" si="33"/>
        <v/>
      </c>
      <c r="H73" s="127" t="str">
        <f t="shared" si="34"/>
        <v/>
      </c>
      <c r="I73" s="127" t="str">
        <f t="shared" si="35"/>
        <v/>
      </c>
      <c r="J73" s="127"/>
    </row>
    <row r="74" spans="1:10">
      <c r="A74" s="129">
        <v>70</v>
      </c>
      <c r="B74" s="127"/>
      <c r="C74" s="127"/>
      <c r="D74" s="127"/>
      <c r="E74" s="142"/>
      <c r="F74" s="127"/>
      <c r="G74" s="127" t="str">
        <f t="shared" si="33"/>
        <v/>
      </c>
      <c r="H74" s="127" t="str">
        <f t="shared" si="34"/>
        <v/>
      </c>
      <c r="I74" s="127" t="str">
        <f t="shared" si="35"/>
        <v/>
      </c>
      <c r="J74" s="127"/>
    </row>
    <row r="75" spans="1:10">
      <c r="A75" s="129">
        <v>71</v>
      </c>
      <c r="B75" s="127"/>
      <c r="C75" s="127"/>
      <c r="D75" s="127"/>
      <c r="E75" s="142"/>
      <c r="F75" s="127"/>
      <c r="G75" s="127" t="str">
        <f t="shared" si="33"/>
        <v/>
      </c>
      <c r="H75" s="127" t="str">
        <f t="shared" si="34"/>
        <v/>
      </c>
      <c r="I75" s="127" t="str">
        <f t="shared" si="35"/>
        <v/>
      </c>
      <c r="J75" s="127"/>
    </row>
    <row r="76" spans="1:10">
      <c r="A76" s="129">
        <v>72</v>
      </c>
      <c r="B76" s="127"/>
      <c r="C76" s="127"/>
      <c r="D76" s="127"/>
      <c r="E76" s="142"/>
      <c r="F76" s="127"/>
      <c r="G76" s="127" t="str">
        <f t="shared" si="33"/>
        <v/>
      </c>
      <c r="H76" s="127" t="str">
        <f t="shared" si="34"/>
        <v/>
      </c>
      <c r="I76" s="127" t="str">
        <f t="shared" si="35"/>
        <v/>
      </c>
      <c r="J76" s="127"/>
    </row>
    <row r="77" spans="1:10">
      <c r="A77" s="129">
        <v>73</v>
      </c>
      <c r="B77" s="127"/>
      <c r="C77" s="127"/>
      <c r="D77" s="127"/>
      <c r="E77" s="142"/>
      <c r="F77" s="127"/>
      <c r="G77" s="127" t="str">
        <f t="shared" si="33"/>
        <v/>
      </c>
      <c r="H77" s="127" t="str">
        <f t="shared" si="34"/>
        <v/>
      </c>
      <c r="I77" s="127" t="str">
        <f t="shared" si="35"/>
        <v/>
      </c>
      <c r="J77" s="127"/>
    </row>
    <row r="78" spans="1:10">
      <c r="A78" s="129">
        <v>74</v>
      </c>
      <c r="B78" s="127"/>
      <c r="C78" s="127"/>
      <c r="D78" s="127"/>
      <c r="E78" s="142"/>
      <c r="F78" s="127"/>
      <c r="G78" s="127" t="str">
        <f t="shared" si="33"/>
        <v/>
      </c>
      <c r="H78" s="127" t="str">
        <f t="shared" si="34"/>
        <v/>
      </c>
      <c r="I78" s="127" t="str">
        <f t="shared" si="35"/>
        <v/>
      </c>
      <c r="J78" s="127"/>
    </row>
    <row r="79" spans="1:10">
      <c r="A79" s="129">
        <v>75</v>
      </c>
      <c r="B79" s="127"/>
      <c r="C79" s="127"/>
      <c r="D79" s="127"/>
      <c r="E79" s="142"/>
      <c r="F79" s="127"/>
      <c r="G79" s="127" t="str">
        <f t="shared" si="33"/>
        <v/>
      </c>
      <c r="H79" s="127" t="str">
        <f t="shared" si="34"/>
        <v/>
      </c>
      <c r="I79" s="127" t="str">
        <f t="shared" si="35"/>
        <v/>
      </c>
      <c r="J79" s="127"/>
    </row>
    <row r="80" spans="1:10">
      <c r="A80" s="129">
        <v>76</v>
      </c>
      <c r="B80" s="127"/>
      <c r="C80" s="127"/>
      <c r="D80" s="127"/>
      <c r="E80" s="142"/>
      <c r="F80" s="127"/>
      <c r="G80" s="127" t="str">
        <f t="shared" si="33"/>
        <v/>
      </c>
      <c r="H80" s="127" t="str">
        <f t="shared" si="34"/>
        <v/>
      </c>
      <c r="I80" s="127" t="str">
        <f t="shared" si="35"/>
        <v/>
      </c>
      <c r="J80" s="127"/>
    </row>
    <row r="81" spans="1:10">
      <c r="A81" s="129">
        <v>77</v>
      </c>
      <c r="B81" s="127"/>
      <c r="C81" s="127"/>
      <c r="D81" s="127"/>
      <c r="E81" s="142"/>
      <c r="F81" s="127"/>
      <c r="G81" s="127" t="str">
        <f t="shared" si="33"/>
        <v/>
      </c>
      <c r="H81" s="127" t="str">
        <f t="shared" si="34"/>
        <v/>
      </c>
      <c r="I81" s="127" t="str">
        <f t="shared" si="35"/>
        <v/>
      </c>
      <c r="J81" s="127"/>
    </row>
    <row r="82" spans="1:10">
      <c r="A82" s="129">
        <v>78</v>
      </c>
      <c r="B82" s="127"/>
      <c r="C82" s="127"/>
      <c r="D82" s="127"/>
      <c r="E82" s="142"/>
      <c r="F82" s="127"/>
      <c r="G82" s="127" t="str">
        <f t="shared" si="33"/>
        <v/>
      </c>
      <c r="H82" s="127" t="str">
        <f t="shared" si="34"/>
        <v/>
      </c>
      <c r="I82" s="127" t="str">
        <f t="shared" si="35"/>
        <v/>
      </c>
      <c r="J82" s="127"/>
    </row>
    <row r="83" spans="1:10">
      <c r="A83" s="129">
        <v>79</v>
      </c>
      <c r="B83" s="127"/>
      <c r="C83" s="127"/>
      <c r="D83" s="127"/>
      <c r="E83" s="142"/>
      <c r="F83" s="127"/>
      <c r="G83" s="127" t="str">
        <f t="shared" si="33"/>
        <v/>
      </c>
      <c r="H83" s="127" t="str">
        <f t="shared" si="34"/>
        <v/>
      </c>
      <c r="I83" s="127" t="str">
        <f t="shared" si="35"/>
        <v/>
      </c>
      <c r="J83" s="127"/>
    </row>
    <row r="84" spans="1:10">
      <c r="A84" s="129">
        <v>80</v>
      </c>
      <c r="B84" s="127"/>
      <c r="C84" s="127"/>
      <c r="D84" s="127"/>
      <c r="E84" s="142"/>
      <c r="F84" s="127"/>
      <c r="G84" s="127" t="str">
        <f t="shared" si="33"/>
        <v/>
      </c>
      <c r="H84" s="127" t="str">
        <f t="shared" si="34"/>
        <v/>
      </c>
      <c r="I84" s="127" t="str">
        <f t="shared" si="35"/>
        <v/>
      </c>
      <c r="J84" s="127"/>
    </row>
    <row r="85" spans="1:10">
      <c r="A85" s="129">
        <v>81</v>
      </c>
      <c r="B85" s="127"/>
      <c r="C85" s="127"/>
      <c r="D85" s="127"/>
      <c r="E85" s="142"/>
      <c r="F85" s="127"/>
      <c r="G85" s="127" t="str">
        <f t="shared" si="33"/>
        <v/>
      </c>
      <c r="H85" s="127" t="str">
        <f t="shared" si="34"/>
        <v/>
      </c>
      <c r="I85" s="127" t="str">
        <f t="shared" si="35"/>
        <v/>
      </c>
      <c r="J85" s="127"/>
    </row>
    <row r="86" spans="1:10">
      <c r="A86" s="129">
        <v>82</v>
      </c>
      <c r="B86" s="127"/>
      <c r="C86" s="127"/>
      <c r="D86" s="127"/>
      <c r="E86" s="142"/>
      <c r="F86" s="127"/>
      <c r="G86" s="127" t="str">
        <f t="shared" si="33"/>
        <v/>
      </c>
      <c r="H86" s="127" t="str">
        <f t="shared" si="34"/>
        <v/>
      </c>
      <c r="I86" s="127" t="str">
        <f t="shared" si="35"/>
        <v/>
      </c>
      <c r="J86" s="127"/>
    </row>
    <row r="87" spans="1:10">
      <c r="A87" s="129">
        <v>83</v>
      </c>
      <c r="B87" s="127"/>
      <c r="C87" s="127"/>
      <c r="D87" s="127"/>
      <c r="E87" s="142"/>
      <c r="F87" s="127"/>
      <c r="G87" s="127" t="str">
        <f t="shared" si="33"/>
        <v/>
      </c>
      <c r="H87" s="127" t="str">
        <f t="shared" si="34"/>
        <v/>
      </c>
      <c r="I87" s="127" t="str">
        <f t="shared" si="35"/>
        <v/>
      </c>
      <c r="J87" s="127"/>
    </row>
    <row r="88" spans="1:10">
      <c r="A88" s="129">
        <v>84</v>
      </c>
      <c r="B88" s="127"/>
      <c r="C88" s="127"/>
      <c r="D88" s="127"/>
      <c r="E88" s="142"/>
      <c r="F88" s="127"/>
      <c r="G88" s="127" t="str">
        <f t="shared" si="33"/>
        <v/>
      </c>
      <c r="H88" s="127" t="str">
        <f t="shared" si="34"/>
        <v/>
      </c>
      <c r="I88" s="127" t="str">
        <f t="shared" si="35"/>
        <v/>
      </c>
      <c r="J88" s="127"/>
    </row>
    <row r="89" spans="1:10">
      <c r="A89" s="129">
        <v>85</v>
      </c>
      <c r="B89" s="127"/>
      <c r="C89" s="127"/>
      <c r="D89" s="127"/>
      <c r="E89" s="142"/>
      <c r="F89" s="127"/>
      <c r="G89" s="127" t="str">
        <f t="shared" si="33"/>
        <v/>
      </c>
      <c r="H89" s="127" t="str">
        <f t="shared" si="34"/>
        <v/>
      </c>
      <c r="I89" s="127" t="str">
        <f t="shared" si="35"/>
        <v/>
      </c>
      <c r="J89" s="127"/>
    </row>
    <row r="90" spans="1:10">
      <c r="A90" s="129">
        <v>86</v>
      </c>
      <c r="B90" s="127"/>
      <c r="C90" s="127"/>
      <c r="D90" s="127"/>
      <c r="E90" s="142"/>
      <c r="F90" s="127"/>
      <c r="G90" s="127" t="str">
        <f t="shared" si="33"/>
        <v/>
      </c>
      <c r="H90" s="127" t="str">
        <f t="shared" si="34"/>
        <v/>
      </c>
      <c r="I90" s="127" t="str">
        <f t="shared" si="35"/>
        <v/>
      </c>
      <c r="J90" s="127"/>
    </row>
    <row r="91" spans="1:10">
      <c r="A91" s="129">
        <v>87</v>
      </c>
      <c r="B91" s="127"/>
      <c r="C91" s="127"/>
      <c r="D91" s="127"/>
      <c r="E91" s="142"/>
      <c r="F91" s="127"/>
      <c r="G91" s="127" t="str">
        <f t="shared" si="33"/>
        <v/>
      </c>
      <c r="H91" s="127" t="str">
        <f t="shared" si="34"/>
        <v/>
      </c>
      <c r="I91" s="127" t="str">
        <f t="shared" si="35"/>
        <v/>
      </c>
      <c r="J91" s="127"/>
    </row>
    <row r="92" spans="1:10">
      <c r="A92" s="129">
        <v>88</v>
      </c>
      <c r="B92" s="127"/>
      <c r="C92" s="127"/>
      <c r="D92" s="127"/>
      <c r="E92" s="142"/>
      <c r="F92" s="127"/>
      <c r="G92" s="127" t="str">
        <f t="shared" si="33"/>
        <v/>
      </c>
      <c r="H92" s="127" t="str">
        <f t="shared" si="34"/>
        <v/>
      </c>
      <c r="I92" s="127" t="str">
        <f t="shared" si="35"/>
        <v/>
      </c>
      <c r="J92" s="127"/>
    </row>
    <row r="93" spans="1:10">
      <c r="A93" s="129">
        <v>89</v>
      </c>
      <c r="B93" s="127"/>
      <c r="C93" s="127"/>
      <c r="D93" s="127"/>
      <c r="E93" s="142"/>
      <c r="F93" s="127"/>
      <c r="G93" s="127" t="str">
        <f t="shared" si="33"/>
        <v/>
      </c>
      <c r="H93" s="127" t="str">
        <f t="shared" si="34"/>
        <v/>
      </c>
      <c r="I93" s="127" t="str">
        <f t="shared" si="35"/>
        <v/>
      </c>
      <c r="J93" s="127"/>
    </row>
    <row r="94" spans="1:10">
      <c r="A94" s="129">
        <v>90</v>
      </c>
      <c r="B94" s="127"/>
      <c r="C94" s="127"/>
      <c r="D94" s="127"/>
      <c r="E94" s="142"/>
      <c r="F94" s="127"/>
      <c r="G94" s="127" t="str">
        <f t="shared" si="33"/>
        <v/>
      </c>
      <c r="H94" s="127" t="str">
        <f t="shared" si="34"/>
        <v/>
      </c>
      <c r="I94" s="127" t="str">
        <f t="shared" si="35"/>
        <v/>
      </c>
      <c r="J94" s="127"/>
    </row>
    <row r="95" spans="1:10">
      <c r="A95" s="129">
        <v>91</v>
      </c>
      <c r="B95" s="127"/>
      <c r="C95" s="127"/>
      <c r="D95" s="127"/>
      <c r="E95" s="142"/>
      <c r="F95" s="127"/>
      <c r="G95" s="127" t="str">
        <f t="shared" si="33"/>
        <v/>
      </c>
      <c r="H95" s="127" t="str">
        <f t="shared" si="34"/>
        <v/>
      </c>
      <c r="I95" s="127" t="str">
        <f t="shared" si="35"/>
        <v/>
      </c>
      <c r="J95" s="127"/>
    </row>
    <row r="96" spans="1:10">
      <c r="A96" s="129">
        <v>92</v>
      </c>
      <c r="B96" s="127"/>
      <c r="C96" s="127"/>
      <c r="D96" s="127"/>
      <c r="E96" s="142"/>
      <c r="F96" s="127"/>
      <c r="G96" s="127" t="str">
        <f t="shared" si="33"/>
        <v/>
      </c>
      <c r="H96" s="127" t="str">
        <f t="shared" si="34"/>
        <v/>
      </c>
      <c r="I96" s="127" t="str">
        <f t="shared" si="35"/>
        <v/>
      </c>
      <c r="J96" s="127"/>
    </row>
    <row r="97" spans="1:10">
      <c r="A97" s="129">
        <v>93</v>
      </c>
      <c r="B97" s="127"/>
      <c r="C97" s="127"/>
      <c r="D97" s="127"/>
      <c r="E97" s="142"/>
      <c r="F97" s="127"/>
      <c r="G97" s="127" t="str">
        <f t="shared" si="33"/>
        <v/>
      </c>
      <c r="H97" s="127" t="str">
        <f t="shared" si="34"/>
        <v/>
      </c>
      <c r="I97" s="127" t="str">
        <f t="shared" si="35"/>
        <v/>
      </c>
      <c r="J97" s="127"/>
    </row>
    <row r="98" spans="1:10">
      <c r="A98" s="129">
        <v>94</v>
      </c>
      <c r="B98" s="127"/>
      <c r="C98" s="127"/>
      <c r="D98" s="127"/>
      <c r="E98" s="142"/>
      <c r="F98" s="127"/>
      <c r="G98" s="127" t="str">
        <f t="shared" si="33"/>
        <v/>
      </c>
      <c r="H98" s="127" t="str">
        <f t="shared" si="34"/>
        <v/>
      </c>
      <c r="I98" s="127" t="str">
        <f t="shared" si="35"/>
        <v/>
      </c>
      <c r="J98" s="127"/>
    </row>
    <row r="99" spans="1:10">
      <c r="A99" s="129">
        <v>95</v>
      </c>
      <c r="B99" s="127"/>
      <c r="C99" s="127"/>
      <c r="D99" s="127"/>
      <c r="E99" s="142"/>
      <c r="F99" s="127"/>
      <c r="G99" s="127" t="str">
        <f t="shared" si="33"/>
        <v/>
      </c>
      <c r="H99" s="127" t="str">
        <f t="shared" si="34"/>
        <v/>
      </c>
      <c r="I99" s="127" t="str">
        <f t="shared" si="35"/>
        <v/>
      </c>
      <c r="J99" s="127"/>
    </row>
    <row r="100" spans="1:10">
      <c r="A100" s="129">
        <v>96</v>
      </c>
      <c r="B100" s="127"/>
      <c r="C100" s="127"/>
      <c r="D100" s="127"/>
      <c r="E100" s="142"/>
      <c r="F100" s="127"/>
      <c r="G100" s="127" t="str">
        <f t="shared" si="33"/>
        <v/>
      </c>
      <c r="H100" s="127" t="str">
        <f t="shared" si="34"/>
        <v/>
      </c>
      <c r="I100" s="127" t="str">
        <f t="shared" si="35"/>
        <v/>
      </c>
      <c r="J100" s="127"/>
    </row>
    <row r="101" spans="1:10">
      <c r="A101" s="129">
        <v>97</v>
      </c>
      <c r="B101" s="127"/>
      <c r="C101" s="127"/>
      <c r="D101" s="127"/>
      <c r="E101" s="142"/>
      <c r="F101" s="127"/>
      <c r="G101" s="127" t="str">
        <f t="shared" si="33"/>
        <v/>
      </c>
      <c r="H101" s="127" t="str">
        <f t="shared" si="34"/>
        <v/>
      </c>
      <c r="I101" s="127" t="str">
        <f t="shared" si="35"/>
        <v/>
      </c>
      <c r="J101" s="127"/>
    </row>
    <row r="102" spans="1:10">
      <c r="A102" s="129">
        <v>98</v>
      </c>
      <c r="B102" s="127"/>
      <c r="C102" s="127"/>
      <c r="D102" s="127"/>
      <c r="E102" s="142"/>
      <c r="F102" s="127"/>
      <c r="G102" s="127" t="str">
        <f t="shared" si="33"/>
        <v/>
      </c>
      <c r="H102" s="127" t="str">
        <f t="shared" si="34"/>
        <v/>
      </c>
      <c r="I102" s="127" t="str">
        <f t="shared" si="35"/>
        <v/>
      </c>
      <c r="J102" s="127"/>
    </row>
    <row r="103" spans="1:10">
      <c r="A103" s="129">
        <v>99</v>
      </c>
      <c r="B103" s="127"/>
      <c r="C103" s="127"/>
      <c r="D103" s="127"/>
      <c r="E103" s="142"/>
      <c r="F103" s="127"/>
      <c r="G103" s="127" t="str">
        <f t="shared" si="33"/>
        <v/>
      </c>
      <c r="H103" s="127" t="str">
        <f t="shared" si="34"/>
        <v/>
      </c>
      <c r="I103" s="127" t="str">
        <f t="shared" si="35"/>
        <v/>
      </c>
      <c r="J103" s="127"/>
    </row>
    <row r="104" spans="1:10">
      <c r="A104" s="129">
        <v>100</v>
      </c>
      <c r="B104" s="127"/>
      <c r="C104" s="127"/>
      <c r="D104" s="127"/>
      <c r="E104" s="142"/>
      <c r="F104" s="127"/>
      <c r="G104" s="127" t="str">
        <f t="shared" si="33"/>
        <v/>
      </c>
      <c r="H104" s="127" t="str">
        <f t="shared" si="34"/>
        <v/>
      </c>
      <c r="I104" s="127" t="str">
        <f t="shared" si="35"/>
        <v/>
      </c>
      <c r="J104" s="127"/>
    </row>
    <row r="105" spans="1:10">
      <c r="A105" s="129">
        <v>101</v>
      </c>
      <c r="B105" s="127"/>
      <c r="C105" s="127"/>
      <c r="D105" s="127"/>
      <c r="E105" s="142"/>
      <c r="F105" s="127"/>
      <c r="G105" s="127" t="str">
        <f t="shared" si="33"/>
        <v/>
      </c>
      <c r="H105" s="127" t="str">
        <f t="shared" si="34"/>
        <v/>
      </c>
      <c r="I105" s="127" t="str">
        <f t="shared" si="35"/>
        <v/>
      </c>
      <c r="J105" s="127"/>
    </row>
    <row r="106" spans="1:10">
      <c r="A106" s="129">
        <v>102</v>
      </c>
      <c r="B106" s="127"/>
      <c r="C106" s="127"/>
      <c r="D106" s="127"/>
      <c r="E106" s="142"/>
      <c r="F106" s="127"/>
      <c r="G106" s="127" t="str">
        <f t="shared" si="33"/>
        <v/>
      </c>
      <c r="H106" s="127" t="str">
        <f t="shared" si="34"/>
        <v/>
      </c>
      <c r="I106" s="127" t="str">
        <f t="shared" si="35"/>
        <v/>
      </c>
      <c r="J106" s="127"/>
    </row>
    <row r="107" spans="1:10">
      <c r="A107" s="129">
        <v>103</v>
      </c>
      <c r="B107" s="127"/>
      <c r="C107" s="127"/>
      <c r="D107" s="127"/>
      <c r="E107" s="142"/>
      <c r="F107" s="127"/>
      <c r="G107" s="127" t="str">
        <f t="shared" si="33"/>
        <v/>
      </c>
      <c r="H107" s="127" t="str">
        <f t="shared" si="34"/>
        <v/>
      </c>
      <c r="I107" s="127" t="str">
        <f t="shared" si="35"/>
        <v/>
      </c>
      <c r="J107" s="127"/>
    </row>
    <row r="108" spans="1:10">
      <c r="A108" s="129">
        <v>104</v>
      </c>
      <c r="B108" s="127"/>
      <c r="C108" s="127"/>
      <c r="D108" s="127"/>
      <c r="E108" s="142"/>
      <c r="F108" s="127"/>
      <c r="G108" s="127" t="str">
        <f t="shared" si="33"/>
        <v/>
      </c>
      <c r="H108" s="127" t="str">
        <f t="shared" si="34"/>
        <v/>
      </c>
      <c r="I108" s="127" t="str">
        <f t="shared" si="35"/>
        <v/>
      </c>
      <c r="J108" s="127"/>
    </row>
    <row r="109" spans="1:10">
      <c r="A109" s="129">
        <v>105</v>
      </c>
      <c r="B109" s="127"/>
      <c r="C109" s="127"/>
      <c r="D109" s="127"/>
      <c r="E109" s="142"/>
      <c r="F109" s="127"/>
      <c r="G109" s="127" t="str">
        <f t="shared" si="33"/>
        <v/>
      </c>
      <c r="H109" s="127" t="str">
        <f t="shared" si="34"/>
        <v/>
      </c>
      <c r="I109" s="127" t="str">
        <f t="shared" si="35"/>
        <v/>
      </c>
      <c r="J109" s="127"/>
    </row>
    <row r="110" spans="1:10">
      <c r="A110" s="129">
        <v>106</v>
      </c>
      <c r="B110" s="127"/>
      <c r="C110" s="127"/>
      <c r="D110" s="127"/>
      <c r="E110" s="142"/>
      <c r="F110" s="127"/>
      <c r="G110" s="127" t="str">
        <f t="shared" si="33"/>
        <v/>
      </c>
      <c r="H110" s="127" t="str">
        <f t="shared" si="34"/>
        <v/>
      </c>
      <c r="I110" s="127" t="str">
        <f t="shared" si="35"/>
        <v/>
      </c>
      <c r="J110" s="127"/>
    </row>
    <row r="111" spans="1:10">
      <c r="A111" s="129">
        <v>107</v>
      </c>
      <c r="B111" s="127"/>
      <c r="C111" s="127"/>
      <c r="D111" s="127"/>
      <c r="E111" s="142"/>
      <c r="F111" s="127"/>
      <c r="G111" s="127" t="str">
        <f t="shared" si="33"/>
        <v/>
      </c>
      <c r="H111" s="127" t="str">
        <f t="shared" si="34"/>
        <v/>
      </c>
      <c r="I111" s="127" t="str">
        <f t="shared" si="35"/>
        <v/>
      </c>
      <c r="J111" s="127"/>
    </row>
    <row r="112" spans="1:10">
      <c r="A112" s="129">
        <v>108</v>
      </c>
      <c r="B112" s="127"/>
      <c r="C112" s="127"/>
      <c r="D112" s="127"/>
      <c r="E112" s="142"/>
      <c r="F112" s="127"/>
      <c r="G112" s="127" t="str">
        <f t="shared" si="33"/>
        <v/>
      </c>
      <c r="H112" s="127" t="str">
        <f t="shared" si="34"/>
        <v/>
      </c>
      <c r="I112" s="127" t="str">
        <f t="shared" si="35"/>
        <v/>
      </c>
      <c r="J112" s="127"/>
    </row>
    <row r="113" spans="1:10">
      <c r="A113" s="129">
        <v>109</v>
      </c>
      <c r="B113" s="127"/>
      <c r="C113" s="127"/>
      <c r="D113" s="127"/>
      <c r="E113" s="142"/>
      <c r="F113" s="127"/>
      <c r="G113" s="127" t="str">
        <f t="shared" si="33"/>
        <v/>
      </c>
      <c r="H113" s="127" t="str">
        <f t="shared" si="34"/>
        <v/>
      </c>
      <c r="I113" s="127" t="str">
        <f t="shared" si="35"/>
        <v/>
      </c>
      <c r="J113" s="127"/>
    </row>
    <row r="114" spans="1:10">
      <c r="A114" s="129">
        <v>110</v>
      </c>
      <c r="B114" s="127"/>
      <c r="C114" s="127"/>
      <c r="D114" s="127"/>
      <c r="E114" s="142"/>
      <c r="F114" s="127"/>
      <c r="G114" s="127" t="str">
        <f t="shared" si="33"/>
        <v/>
      </c>
      <c r="H114" s="127" t="str">
        <f t="shared" si="34"/>
        <v/>
      </c>
      <c r="I114" s="127" t="str">
        <f t="shared" si="35"/>
        <v/>
      </c>
      <c r="J114" s="127"/>
    </row>
    <row r="115" spans="1:10">
      <c r="A115" s="131">
        <v>111</v>
      </c>
      <c r="B115" s="127"/>
      <c r="C115" s="127"/>
      <c r="D115" s="127"/>
      <c r="E115" s="142"/>
      <c r="F115" s="127"/>
      <c r="G115" s="127" t="str">
        <f t="shared" ref="G115:G120" si="36">IF(E115&lt;&gt;"",DATEDIF(E115,$I$3,"Y"),"")</f>
        <v/>
      </c>
      <c r="H115" s="127" t="str">
        <f t="shared" ref="H115:H120" si="37">IF(E115&lt;&gt;"",DATEDIF(E115,$I$3,"YM"),"")</f>
        <v/>
      </c>
      <c r="I115" s="127" t="str">
        <f t="shared" ref="I115:I120" si="38">IF(E115&lt;&gt;"",DATEDIF(E115,$I$3,"MD"),"")</f>
        <v/>
      </c>
      <c r="J115" s="127"/>
    </row>
    <row r="116" spans="1:10">
      <c r="A116" s="131">
        <v>112</v>
      </c>
      <c r="B116" s="127"/>
      <c r="C116" s="127"/>
      <c r="D116" s="127"/>
      <c r="E116" s="142"/>
      <c r="F116" s="127"/>
      <c r="G116" s="127" t="str">
        <f t="shared" si="36"/>
        <v/>
      </c>
      <c r="H116" s="127" t="str">
        <f t="shared" si="37"/>
        <v/>
      </c>
      <c r="I116" s="127" t="str">
        <f t="shared" si="38"/>
        <v/>
      </c>
      <c r="J116" s="127"/>
    </row>
    <row r="117" spans="1:10">
      <c r="A117" s="131">
        <v>113</v>
      </c>
      <c r="B117" s="127"/>
      <c r="C117" s="127"/>
      <c r="D117" s="127"/>
      <c r="E117" s="142"/>
      <c r="F117" s="127"/>
      <c r="G117" s="127" t="str">
        <f t="shared" si="36"/>
        <v/>
      </c>
      <c r="H117" s="127" t="str">
        <f t="shared" si="37"/>
        <v/>
      </c>
      <c r="I117" s="127" t="str">
        <f t="shared" si="38"/>
        <v/>
      </c>
      <c r="J117" s="127"/>
    </row>
    <row r="118" spans="1:10">
      <c r="A118" s="131">
        <v>114</v>
      </c>
      <c r="B118" s="127"/>
      <c r="C118" s="127"/>
      <c r="D118" s="127"/>
      <c r="E118" s="142"/>
      <c r="F118" s="127"/>
      <c r="G118" s="127" t="str">
        <f t="shared" si="36"/>
        <v/>
      </c>
      <c r="H118" s="127" t="str">
        <f t="shared" si="37"/>
        <v/>
      </c>
      <c r="I118" s="127" t="str">
        <f t="shared" si="38"/>
        <v/>
      </c>
      <c r="J118" s="127"/>
    </row>
    <row r="119" spans="1:10">
      <c r="A119" s="131">
        <v>115</v>
      </c>
      <c r="B119" s="127"/>
      <c r="C119" s="127"/>
      <c r="D119" s="127"/>
      <c r="E119" s="142"/>
      <c r="F119" s="127"/>
      <c r="G119" s="127" t="str">
        <f t="shared" si="36"/>
        <v/>
      </c>
      <c r="H119" s="127" t="str">
        <f t="shared" si="37"/>
        <v/>
      </c>
      <c r="I119" s="127" t="str">
        <f t="shared" si="38"/>
        <v/>
      </c>
      <c r="J119" s="127"/>
    </row>
    <row r="120" spans="1:10">
      <c r="A120" s="131">
        <v>116</v>
      </c>
      <c r="B120" s="127"/>
      <c r="C120" s="127"/>
      <c r="D120" s="127"/>
      <c r="E120" s="142"/>
      <c r="F120" s="127"/>
      <c r="G120" s="127" t="str">
        <f t="shared" si="36"/>
        <v/>
      </c>
      <c r="H120" s="127" t="str">
        <f t="shared" si="37"/>
        <v/>
      </c>
      <c r="I120" s="127" t="str">
        <f t="shared" si="38"/>
        <v/>
      </c>
      <c r="J120" s="127"/>
    </row>
    <row r="121" spans="1:10">
      <c r="A121" s="131">
        <v>117</v>
      </c>
      <c r="B121" s="127"/>
      <c r="C121" s="127"/>
      <c r="D121" s="127"/>
      <c r="E121" s="142"/>
      <c r="F121" s="127"/>
      <c r="G121" s="127" t="str">
        <f t="shared" ref="G121:G124" si="39">IF(E121&lt;&gt;"",DATEDIF(E121,$I$3,"Y"),"")</f>
        <v/>
      </c>
      <c r="H121" s="127" t="str">
        <f t="shared" ref="H121:H124" si="40">IF(E121&lt;&gt;"",DATEDIF(E121,$I$3,"YM"),"")</f>
        <v/>
      </c>
      <c r="I121" s="127" t="str">
        <f t="shared" ref="I121:I124" si="41">IF(E121&lt;&gt;"",DATEDIF(E121,$I$3,"MD"),"")</f>
        <v/>
      </c>
      <c r="J121" s="127"/>
    </row>
    <row r="122" spans="1:10">
      <c r="A122" s="131">
        <v>118</v>
      </c>
      <c r="B122" s="127"/>
      <c r="C122" s="127"/>
      <c r="D122" s="127"/>
      <c r="E122" s="142"/>
      <c r="F122" s="127"/>
      <c r="G122" s="127" t="str">
        <f t="shared" si="39"/>
        <v/>
      </c>
      <c r="H122" s="127" t="str">
        <f t="shared" si="40"/>
        <v/>
      </c>
      <c r="I122" s="127" t="str">
        <f t="shared" si="41"/>
        <v/>
      </c>
      <c r="J122" s="127"/>
    </row>
    <row r="123" spans="1:10">
      <c r="A123" s="131">
        <v>119</v>
      </c>
      <c r="B123" s="127"/>
      <c r="C123" s="127"/>
      <c r="D123" s="127"/>
      <c r="E123" s="142"/>
      <c r="F123" s="127"/>
      <c r="G123" s="127" t="str">
        <f t="shared" si="39"/>
        <v/>
      </c>
      <c r="H123" s="127" t="str">
        <f t="shared" si="40"/>
        <v/>
      </c>
      <c r="I123" s="127" t="str">
        <f t="shared" si="41"/>
        <v/>
      </c>
      <c r="J123" s="127"/>
    </row>
    <row r="124" spans="1:10">
      <c r="A124" s="131">
        <v>120</v>
      </c>
      <c r="B124" s="127"/>
      <c r="C124" s="127"/>
      <c r="D124" s="127"/>
      <c r="E124" s="142"/>
      <c r="F124" s="127"/>
      <c r="G124" s="127" t="str">
        <f t="shared" si="39"/>
        <v/>
      </c>
      <c r="H124" s="127" t="str">
        <f t="shared" si="40"/>
        <v/>
      </c>
      <c r="I124" s="127" t="str">
        <f t="shared" si="41"/>
        <v/>
      </c>
      <c r="J124" s="127"/>
    </row>
  </sheetData>
  <mergeCells count="14">
    <mergeCell ref="G3:H3"/>
    <mergeCell ref="AE4:AE5"/>
    <mergeCell ref="AG4:AG5"/>
    <mergeCell ref="O4:O5"/>
    <mergeCell ref="P4:P5"/>
    <mergeCell ref="Q4:Q5"/>
    <mergeCell ref="S4:S5"/>
    <mergeCell ref="U4:U5"/>
    <mergeCell ref="W4:W5"/>
    <mergeCell ref="P6:P15"/>
    <mergeCell ref="P17:P22"/>
    <mergeCell ref="Y4:Y5"/>
    <mergeCell ref="AA4:AA5"/>
    <mergeCell ref="AC4:AC5"/>
  </mergeCells>
  <conditionalFormatting sqref="B5:J124">
    <cfRule type="expression" dxfId="0" priority="1">
      <formula>AND($G5&gt;$D$2,$G5&lt;&gt;"")</formula>
    </cfRule>
  </conditionalFormatting>
  <dataValidations count="3">
    <dataValidation type="date" operator="greaterThan" allowBlank="1" showInputMessage="1" showErrorMessage="1" errorTitle="Formato" error="Apenas formato DD/MM/AAAA_x000a__x000a_Após 01/01/2000" promptTitle="Inicio do contrato" prompt="Formato DD/MM/AAAA" sqref="E5:E124" xr:uid="{00000000-0002-0000-0100-000000000000}">
      <formula1>36526</formula1>
    </dataValidation>
    <dataValidation type="list" allowBlank="1" showInputMessage="1" showErrorMessage="1" sqref="B5:B124" xr:uid="{00000000-0002-0000-0100-000001000000}">
      <formula1>$AI$5:$AI$20</formula1>
    </dataValidation>
    <dataValidation type="list" allowBlank="1" showInputMessage="1" showErrorMessage="1" sqref="D5:D124" xr:uid="{00000000-0002-0000-0100-000002000000}">
      <formula1>$AK$5:$AK$12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"/>
  <sheetViews>
    <sheetView zoomScaleNormal="100" workbookViewId="0">
      <selection activeCell="A31" sqref="A31"/>
    </sheetView>
  </sheetViews>
  <sheetFormatPr defaultRowHeight="15"/>
  <cols>
    <col min="1" max="1" width="26" customWidth="1"/>
    <col min="2" max="2" width="12.28515625" bestFit="1" customWidth="1"/>
    <col min="3" max="3" width="8" bestFit="1" customWidth="1"/>
    <col min="4" max="4" width="6.7109375" bestFit="1" customWidth="1"/>
    <col min="5" max="5" width="12.28515625" bestFit="1" customWidth="1"/>
    <col min="6" max="6" width="8" bestFit="1" customWidth="1"/>
    <col min="7" max="7" width="6.7109375" bestFit="1" customWidth="1"/>
    <col min="8" max="8" width="12.28515625" bestFit="1" customWidth="1"/>
    <col min="9" max="9" width="8" bestFit="1" customWidth="1"/>
    <col min="10" max="10" width="6.7109375" bestFit="1" customWidth="1"/>
    <col min="11" max="11" width="12.28515625" bestFit="1" customWidth="1"/>
    <col min="12" max="12" width="8" customWidth="1"/>
    <col min="13" max="13" width="6.7109375" bestFit="1" customWidth="1"/>
    <col min="14" max="14" width="12.28515625" bestFit="1" customWidth="1"/>
    <col min="15" max="15" width="8" bestFit="1" customWidth="1"/>
    <col min="16" max="16" width="6.7109375" bestFit="1" customWidth="1"/>
    <col min="17" max="17" width="12.42578125" customWidth="1"/>
    <col min="18" max="18" width="8.140625" customWidth="1"/>
    <col min="19" max="19" width="6.7109375" bestFit="1" customWidth="1"/>
    <col min="20" max="20" width="12" customWidth="1"/>
    <col min="21" max="21" width="8" customWidth="1"/>
    <col min="22" max="22" width="6.7109375" bestFit="1" customWidth="1"/>
  </cols>
  <sheetData>
    <row r="1" spans="1:23" ht="20.25">
      <c r="A1" s="401" t="s">
        <v>96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</row>
    <row r="2" spans="1:23" ht="16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90"/>
      <c r="U2" s="390"/>
      <c r="V2" s="390"/>
      <c r="W2" s="390"/>
    </row>
    <row r="3" spans="1:23" ht="16.5" customHeight="1" thickBot="1">
      <c r="A3" s="404" t="s">
        <v>14</v>
      </c>
      <c r="B3" s="416" t="s">
        <v>17</v>
      </c>
      <c r="C3" s="417"/>
      <c r="D3" s="418"/>
      <c r="E3" s="413" t="s">
        <v>18</v>
      </c>
      <c r="F3" s="414"/>
      <c r="G3" s="415"/>
      <c r="H3" s="419" t="s">
        <v>19</v>
      </c>
      <c r="I3" s="420"/>
      <c r="J3" s="421"/>
      <c r="K3" s="422" t="s">
        <v>20</v>
      </c>
      <c r="L3" s="423"/>
      <c r="M3" s="424"/>
      <c r="N3" s="425" t="s">
        <v>21</v>
      </c>
      <c r="O3" s="426"/>
      <c r="P3" s="427"/>
      <c r="Q3" s="436" t="s">
        <v>22</v>
      </c>
      <c r="R3" s="437"/>
      <c r="S3" s="438"/>
      <c r="T3" s="383" t="s">
        <v>23</v>
      </c>
      <c r="U3" s="384"/>
      <c r="V3" s="385"/>
      <c r="W3" s="399" t="s">
        <v>139</v>
      </c>
    </row>
    <row r="4" spans="1:23" ht="16.5" thickBot="1">
      <c r="A4" s="405"/>
      <c r="B4" s="402" t="s">
        <v>15</v>
      </c>
      <c r="C4" s="407" t="s">
        <v>48</v>
      </c>
      <c r="D4" s="408"/>
      <c r="E4" s="409" t="s">
        <v>15</v>
      </c>
      <c r="F4" s="411" t="s">
        <v>48</v>
      </c>
      <c r="G4" s="412"/>
      <c r="H4" s="386" t="s">
        <v>15</v>
      </c>
      <c r="I4" s="388" t="s">
        <v>48</v>
      </c>
      <c r="J4" s="389"/>
      <c r="K4" s="432" t="s">
        <v>15</v>
      </c>
      <c r="L4" s="393" t="s">
        <v>48</v>
      </c>
      <c r="M4" s="394"/>
      <c r="N4" s="434" t="s">
        <v>15</v>
      </c>
      <c r="O4" s="391" t="s">
        <v>48</v>
      </c>
      <c r="P4" s="392"/>
      <c r="Q4" s="395" t="s">
        <v>15</v>
      </c>
      <c r="R4" s="397" t="s">
        <v>48</v>
      </c>
      <c r="S4" s="398"/>
      <c r="T4" s="428" t="s">
        <v>15</v>
      </c>
      <c r="U4" s="430" t="s">
        <v>48</v>
      </c>
      <c r="V4" s="431"/>
      <c r="W4" s="400"/>
    </row>
    <row r="5" spans="1:23" ht="16.5" thickBot="1">
      <c r="A5" s="406"/>
      <c r="B5" s="403"/>
      <c r="C5" s="2" t="s">
        <v>134</v>
      </c>
      <c r="D5" s="2" t="s">
        <v>11</v>
      </c>
      <c r="E5" s="410"/>
      <c r="F5" s="3" t="s">
        <v>134</v>
      </c>
      <c r="G5" s="3" t="s">
        <v>11</v>
      </c>
      <c r="H5" s="387"/>
      <c r="I5" s="4" t="s">
        <v>134</v>
      </c>
      <c r="J5" s="4" t="s">
        <v>11</v>
      </c>
      <c r="K5" s="433"/>
      <c r="L5" s="28" t="s">
        <v>134</v>
      </c>
      <c r="M5" s="9" t="s">
        <v>11</v>
      </c>
      <c r="N5" s="435"/>
      <c r="O5" s="29" t="s">
        <v>134</v>
      </c>
      <c r="P5" s="8" t="s">
        <v>11</v>
      </c>
      <c r="Q5" s="396"/>
      <c r="R5" s="5" t="s">
        <v>134</v>
      </c>
      <c r="S5" s="5" t="s">
        <v>11</v>
      </c>
      <c r="T5" s="429"/>
      <c r="U5" s="6" t="s">
        <v>134</v>
      </c>
      <c r="V5" s="6" t="s">
        <v>11</v>
      </c>
      <c r="W5" s="400"/>
    </row>
    <row r="6" spans="1:23" ht="19.5" thickBot="1">
      <c r="A6" s="34" t="s">
        <v>1</v>
      </c>
      <c r="B6" s="35">
        <f>'Ef COTER Prev'!D5</f>
        <v>1</v>
      </c>
      <c r="C6" s="35">
        <f>'Ef COTER Prev'!E5</f>
        <v>1</v>
      </c>
      <c r="D6" s="35">
        <f>'Ef COTER Prev'!D144</f>
        <v>0</v>
      </c>
      <c r="E6" s="36">
        <f>'Ef COTER Prev'!F5</f>
        <v>0</v>
      </c>
      <c r="F6" s="37">
        <f>'Ef COTER Prev'!G5</f>
        <v>0</v>
      </c>
      <c r="G6" s="37">
        <f>'Ef COTER Prev'!F144</f>
        <v>0</v>
      </c>
      <c r="H6" s="38">
        <f>'Ef COTER Prev'!H5</f>
        <v>0</v>
      </c>
      <c r="I6" s="38">
        <f>'Ef COTER Prev'!I5</f>
        <v>0</v>
      </c>
      <c r="J6" s="39">
        <f>'Ef COTER Prev'!H144</f>
        <v>0</v>
      </c>
      <c r="K6" s="40">
        <f>'Ef COTER Prev'!J5</f>
        <v>0</v>
      </c>
      <c r="L6" s="41">
        <f>'Ef COTER Prev'!K5</f>
        <v>0</v>
      </c>
      <c r="M6" s="41">
        <f>'Ef COTER Prev'!J144</f>
        <v>0</v>
      </c>
      <c r="N6" s="42">
        <f>'Ef COTER Prev'!L5</f>
        <v>0</v>
      </c>
      <c r="O6" s="43">
        <f>'Ef COTER Prev'!M5</f>
        <v>0</v>
      </c>
      <c r="P6" s="43">
        <f>'Ef COTER Prev'!L144</f>
        <v>0</v>
      </c>
      <c r="Q6" s="44">
        <f>'Ef COTER Prev'!N5</f>
        <v>0</v>
      </c>
      <c r="R6" s="45">
        <f>'Ef COTER Prev'!O5</f>
        <v>1</v>
      </c>
      <c r="S6" s="45">
        <f>'Ef COTER Prev'!N144</f>
        <v>0</v>
      </c>
      <c r="T6" s="46">
        <f>'Ef COTER Prev'!P5</f>
        <v>0</v>
      </c>
      <c r="U6" s="46">
        <f>'Ef COTER Prev'!Q5</f>
        <v>0</v>
      </c>
      <c r="V6" s="47">
        <f>'Ef COTER Prev'!P144</f>
        <v>0</v>
      </c>
      <c r="W6" s="400"/>
    </row>
    <row r="7" spans="1:23" ht="19.5" thickBot="1">
      <c r="A7" s="34" t="s">
        <v>7</v>
      </c>
      <c r="B7" s="35">
        <f>'Ef COTER Prev'!D6</f>
        <v>0</v>
      </c>
      <c r="C7" s="35">
        <f>'Ef COTER Prev'!E6</f>
        <v>0</v>
      </c>
      <c r="D7" s="35">
        <f>'Ef COTER Prev'!D145</f>
        <v>0</v>
      </c>
      <c r="E7" s="36">
        <f>'Ef COTER Prev'!F6</f>
        <v>1</v>
      </c>
      <c r="F7" s="37">
        <f>'Ef COTER Prev'!G6</f>
        <v>1</v>
      </c>
      <c r="G7" s="37">
        <f>'Ef COTER Prev'!F145</f>
        <v>0</v>
      </c>
      <c r="H7" s="38">
        <f>'Ef COTER Prev'!H6</f>
        <v>0</v>
      </c>
      <c r="I7" s="38">
        <f>'Ef COTER Prev'!I6</f>
        <v>0</v>
      </c>
      <c r="J7" s="39">
        <f>'Ef COTER Prev'!H145</f>
        <v>0</v>
      </c>
      <c r="K7" s="40">
        <f>'Ef COTER Prev'!J6</f>
        <v>0</v>
      </c>
      <c r="L7" s="41">
        <f>'Ef COTER Prev'!K6</f>
        <v>28</v>
      </c>
      <c r="M7" s="41">
        <f>'Ef COTER Prev'!J145</f>
        <v>0</v>
      </c>
      <c r="N7" s="42">
        <f>'Ef COTER Prev'!L6</f>
        <v>0</v>
      </c>
      <c r="O7" s="43">
        <f>'Ef COTER Prev'!M6</f>
        <v>1</v>
      </c>
      <c r="P7" s="43">
        <f>'Ef COTER Prev'!L145</f>
        <v>0</v>
      </c>
      <c r="Q7" s="44">
        <f>'Ef COTER Prev'!N6</f>
        <v>0</v>
      </c>
      <c r="R7" s="45">
        <f>'Ef COTER Prev'!O6</f>
        <v>0</v>
      </c>
      <c r="S7" s="45">
        <f>'Ef COTER Prev'!N145</f>
        <v>0</v>
      </c>
      <c r="T7" s="46">
        <f>'Ef COTER Prev'!P6</f>
        <v>0</v>
      </c>
      <c r="U7" s="46">
        <f>'Ef COTER Prev'!Q6</f>
        <v>1</v>
      </c>
      <c r="V7" s="47">
        <f>'Ef COTER Prev'!P145</f>
        <v>0</v>
      </c>
      <c r="W7" s="400"/>
    </row>
    <row r="8" spans="1:23" ht="19.5" thickBot="1">
      <c r="A8" s="34" t="s">
        <v>12</v>
      </c>
      <c r="B8" s="35">
        <f>'Ef COTER Prev'!D7</f>
        <v>0</v>
      </c>
      <c r="C8" s="35">
        <f>'Ef COTER Prev'!E7</f>
        <v>0</v>
      </c>
      <c r="D8" s="35">
        <f>'Ef COTER Prev'!D146</f>
        <v>0</v>
      </c>
      <c r="E8" s="36">
        <f>'Ef COTER Prev'!F7</f>
        <v>0</v>
      </c>
      <c r="F8" s="37">
        <f>'Ef COTER Prev'!G7</f>
        <v>0</v>
      </c>
      <c r="G8" s="37">
        <f>'Ef COTER Prev'!F146</f>
        <v>0</v>
      </c>
      <c r="H8" s="38">
        <f>'Ef COTER Prev'!H7</f>
        <v>0</v>
      </c>
      <c r="I8" s="38">
        <f>'Ef COTER Prev'!I7</f>
        <v>0</v>
      </c>
      <c r="J8" s="39">
        <f>'Ef COTER Prev'!H146</f>
        <v>0</v>
      </c>
      <c r="K8" s="40">
        <f>'Ef COTER Prev'!J7</f>
        <v>1</v>
      </c>
      <c r="L8" s="41">
        <f>'Ef COTER Prev'!K7</f>
        <v>0</v>
      </c>
      <c r="M8" s="41">
        <f>'Ef COTER Prev'!J146</f>
        <v>0</v>
      </c>
      <c r="N8" s="42">
        <f>'Ef COTER Prev'!L7</f>
        <v>1</v>
      </c>
      <c r="O8" s="43">
        <f>'Ef COTER Prev'!M7</f>
        <v>62</v>
      </c>
      <c r="P8" s="43">
        <f>'Ef COTER Prev'!L146</f>
        <v>0</v>
      </c>
      <c r="Q8" s="44">
        <f>'Ef COTER Prev'!N7</f>
        <v>1</v>
      </c>
      <c r="R8" s="45">
        <f>'Ef COTER Prev'!O7</f>
        <v>1</v>
      </c>
      <c r="S8" s="45">
        <f>'Ef COTER Prev'!N146</f>
        <v>0</v>
      </c>
      <c r="T8" s="46">
        <f>'Ef COTER Prev'!P7</f>
        <v>1</v>
      </c>
      <c r="U8" s="46">
        <f>'Ef COTER Prev'!Q7</f>
        <v>0</v>
      </c>
      <c r="V8" s="47">
        <f>'Ef COTER Prev'!P146</f>
        <v>0</v>
      </c>
      <c r="W8" s="400"/>
    </row>
    <row r="9" spans="1:23" ht="19.5" thickBot="1">
      <c r="A9" s="34" t="s">
        <v>30</v>
      </c>
      <c r="B9" s="35">
        <f>'Ef COTER Prev'!D8</f>
        <v>1</v>
      </c>
      <c r="C9" s="35">
        <f>'Ef COTER Prev'!E8</f>
        <v>1</v>
      </c>
      <c r="D9" s="35">
        <f>'Ef COTER Prev'!D147</f>
        <v>0</v>
      </c>
      <c r="E9" s="36">
        <f>'Ef COTER Prev'!F8</f>
        <v>3</v>
      </c>
      <c r="F9" s="37">
        <f>'Ef COTER Prev'!G8</f>
        <v>0</v>
      </c>
      <c r="G9" s="37">
        <f>'Ef COTER Prev'!F147</f>
        <v>0</v>
      </c>
      <c r="H9" s="38">
        <f>'Ef COTER Prev'!H8</f>
        <v>1</v>
      </c>
      <c r="I9" s="38">
        <f>'Ef COTER Prev'!I8</f>
        <v>1</v>
      </c>
      <c r="J9" s="39">
        <f>'Ef COTER Prev'!H147</f>
        <v>0</v>
      </c>
      <c r="K9" s="40">
        <f>'Ef COTER Prev'!J8</f>
        <v>5</v>
      </c>
      <c r="L9" s="41">
        <f>'Ef COTER Prev'!K8</f>
        <v>5</v>
      </c>
      <c r="M9" s="41">
        <f>'Ef COTER Prev'!J147</f>
        <v>0</v>
      </c>
      <c r="N9" s="42">
        <f>'Ef COTER Prev'!L8</f>
        <v>15</v>
      </c>
      <c r="O9" s="43">
        <f>'Ef COTER Prev'!M8</f>
        <v>0</v>
      </c>
      <c r="P9" s="43">
        <f>'Ef COTER Prev'!L147</f>
        <v>0</v>
      </c>
      <c r="Q9" s="44">
        <f>'Ef COTER Prev'!N8</f>
        <v>5</v>
      </c>
      <c r="R9" s="45">
        <f>'Ef COTER Prev'!O8</f>
        <v>1</v>
      </c>
      <c r="S9" s="45">
        <f>'Ef COTER Prev'!N147</f>
        <v>0</v>
      </c>
      <c r="T9" s="46">
        <f>'Ef COTER Prev'!P8</f>
        <v>8</v>
      </c>
      <c r="U9" s="46">
        <f>'Ef COTER Prev'!Q8</f>
        <v>3</v>
      </c>
      <c r="V9" s="47">
        <f>'Ef COTER Prev'!P147</f>
        <v>0</v>
      </c>
      <c r="W9" s="400"/>
    </row>
    <row r="10" spans="1:23" ht="19.5" thickBot="1">
      <c r="A10" s="34" t="s">
        <v>3</v>
      </c>
      <c r="B10" s="35">
        <f>'Ef COTER Prev'!D9</f>
        <v>1</v>
      </c>
      <c r="C10" s="35">
        <f>'Ef COTER Prev'!E9</f>
        <v>1</v>
      </c>
      <c r="D10" s="35">
        <f>'Ef COTER Prev'!D148</f>
        <v>0</v>
      </c>
      <c r="E10" s="36">
        <f>'Ef COTER Prev'!F9</f>
        <v>1</v>
      </c>
      <c r="F10" s="37">
        <f>'Ef COTER Prev'!G9</f>
        <v>0</v>
      </c>
      <c r="G10" s="37">
        <f>'Ef COTER Prev'!F148</f>
        <v>0</v>
      </c>
      <c r="H10" s="38">
        <f>'Ef COTER Prev'!H9</f>
        <v>1</v>
      </c>
      <c r="I10" s="38">
        <f>'Ef COTER Prev'!I9</f>
        <v>0</v>
      </c>
      <c r="J10" s="39">
        <f>'Ef COTER Prev'!H148</f>
        <v>0</v>
      </c>
      <c r="K10" s="40">
        <f>'Ef COTER Prev'!J9</f>
        <v>11</v>
      </c>
      <c r="L10" s="41">
        <f>'Ef COTER Prev'!K9</f>
        <v>2</v>
      </c>
      <c r="M10" s="41">
        <f>'Ef COTER Prev'!J148</f>
        <v>0</v>
      </c>
      <c r="N10" s="42">
        <f>'Ef COTER Prev'!L9</f>
        <v>11</v>
      </c>
      <c r="O10" s="43">
        <f>'Ef COTER Prev'!M9</f>
        <v>1</v>
      </c>
      <c r="P10" s="43">
        <f>'Ef COTER Prev'!L148</f>
        <v>0</v>
      </c>
      <c r="Q10" s="44">
        <f>'Ef COTER Prev'!N9</f>
        <v>8</v>
      </c>
      <c r="R10" s="45">
        <f>'Ef COTER Prev'!O9-1</f>
        <v>-1</v>
      </c>
      <c r="S10" s="45">
        <f>'Ef COTER Prev'!N148</f>
        <v>0</v>
      </c>
      <c r="T10" s="46">
        <f>'Ef COTER Prev'!P9</f>
        <v>16</v>
      </c>
      <c r="U10" s="46">
        <f>'Ef COTER Prev'!Q9</f>
        <v>1</v>
      </c>
      <c r="V10" s="47">
        <f>'Ef COTER Prev'!P148</f>
        <v>0</v>
      </c>
      <c r="W10" s="400"/>
    </row>
    <row r="11" spans="1:23" ht="19.5" thickBot="1">
      <c r="A11" s="34" t="s">
        <v>32</v>
      </c>
      <c r="B11" s="35">
        <f>'Ef COTER Prev'!D10</f>
        <v>0</v>
      </c>
      <c r="C11" s="35">
        <f>'Ef COTER Prev'!E10</f>
        <v>0</v>
      </c>
      <c r="D11" s="35">
        <f>'Ef COTER Prev'!D149</f>
        <v>0</v>
      </c>
      <c r="E11" s="36">
        <f>'Ef COTER Prev'!F10</f>
        <v>0</v>
      </c>
      <c r="F11" s="37">
        <f>'Ef COTER Prev'!G10</f>
        <v>0</v>
      </c>
      <c r="G11" s="37">
        <f>'Ef COTER Prev'!F149</f>
        <v>0</v>
      </c>
      <c r="H11" s="38">
        <f>'Ef COTER Prev'!H10</f>
        <v>4</v>
      </c>
      <c r="I11" s="38">
        <f>'Ef COTER Prev'!I10</f>
        <v>0</v>
      </c>
      <c r="J11" s="39">
        <f>'Ef COTER Prev'!H149</f>
        <v>0</v>
      </c>
      <c r="K11" s="40">
        <f>'Ef COTER Prev'!J10</f>
        <v>9</v>
      </c>
      <c r="L11" s="41">
        <f>'Ef COTER Prev'!K10</f>
        <v>2</v>
      </c>
      <c r="M11" s="41">
        <f>'Ef COTER Prev'!J149</f>
        <v>0</v>
      </c>
      <c r="N11" s="42">
        <f>'Ef COTER Prev'!L10</f>
        <v>12</v>
      </c>
      <c r="O11" s="43">
        <f>'Ef COTER Prev'!M10</f>
        <v>1</v>
      </c>
      <c r="P11" s="43">
        <f>'Ef COTER Prev'!L149</f>
        <v>0</v>
      </c>
      <c r="Q11" s="44">
        <f>'Ef COTER Prev'!N10</f>
        <v>8</v>
      </c>
      <c r="R11" s="45">
        <f>'Ef COTER Prev'!O10</f>
        <v>0</v>
      </c>
      <c r="S11" s="45">
        <f>'Ef COTER Prev'!N149</f>
        <v>0</v>
      </c>
      <c r="T11" s="46">
        <f>'Ef COTER Prev'!P10</f>
        <v>2</v>
      </c>
      <c r="U11" s="46">
        <f>'Ef COTER Prev'!Q10</f>
        <v>2</v>
      </c>
      <c r="V11" s="47">
        <f>'Ef COTER Prev'!P149</f>
        <v>0</v>
      </c>
      <c r="W11" s="400"/>
    </row>
    <row r="12" spans="1:23" ht="19.5" thickBot="1">
      <c r="A12" s="34" t="s">
        <v>33</v>
      </c>
      <c r="B12" s="35">
        <f>'Ef COTER Prev'!D11</f>
        <v>0</v>
      </c>
      <c r="C12" s="35">
        <f>'Ef COTER Prev'!E11</f>
        <v>0</v>
      </c>
      <c r="D12" s="35">
        <f>'Ef COTER Prev'!D150</f>
        <v>0</v>
      </c>
      <c r="E12" s="36">
        <f>'Ef COTER Prev'!F11</f>
        <v>2</v>
      </c>
      <c r="F12" s="37">
        <f>'Ef COTER Prev'!G11</f>
        <v>0</v>
      </c>
      <c r="G12" s="37">
        <f>'Ef COTER Prev'!F150</f>
        <v>0</v>
      </c>
      <c r="H12" s="38">
        <f>'Ef COTER Prev'!H11</f>
        <v>1</v>
      </c>
      <c r="I12" s="38">
        <f>'Ef COTER Prev'!I11</f>
        <v>1</v>
      </c>
      <c r="J12" s="39">
        <f>'Ef COTER Prev'!H150</f>
        <v>0</v>
      </c>
      <c r="K12" s="40">
        <f>'Ef COTER Prev'!J11</f>
        <v>3</v>
      </c>
      <c r="L12" s="41">
        <f>'Ef COTER Prev'!K11</f>
        <v>0</v>
      </c>
      <c r="M12" s="41">
        <f>'Ef COTER Prev'!J150</f>
        <v>0</v>
      </c>
      <c r="N12" s="42">
        <f>'Ef COTER Prev'!L11</f>
        <v>0</v>
      </c>
      <c r="O12" s="43">
        <f>'Ef COTER Prev'!M11</f>
        <v>0</v>
      </c>
      <c r="P12" s="43">
        <f>'Ef COTER Prev'!L150</f>
        <v>0</v>
      </c>
      <c r="Q12" s="44">
        <f>'Ef COTER Prev'!N11</f>
        <v>0</v>
      </c>
      <c r="R12" s="45">
        <f>'Ef COTER Prev'!O11</f>
        <v>1</v>
      </c>
      <c r="S12" s="45">
        <f>'Ef COTER Prev'!N150</f>
        <v>0</v>
      </c>
      <c r="T12" s="46">
        <f>'Ef COTER Prev'!P11</f>
        <v>0</v>
      </c>
      <c r="U12" s="46">
        <f>'Ef COTER Prev'!Q11</f>
        <v>3</v>
      </c>
      <c r="V12" s="47">
        <f>'Ef COTER Prev'!P150</f>
        <v>0</v>
      </c>
      <c r="W12" s="400"/>
    </row>
    <row r="13" spans="1:23" ht="19.5" thickBot="1">
      <c r="A13" s="34" t="s">
        <v>35</v>
      </c>
      <c r="B13" s="35">
        <f>'Ef COTER Prev'!D12</f>
        <v>1</v>
      </c>
      <c r="C13" s="35">
        <f>'Ef COTER Prev'!E12</f>
        <v>1</v>
      </c>
      <c r="D13" s="35">
        <f>'Ef COTER Prev'!D151</f>
        <v>0</v>
      </c>
      <c r="E13" s="36">
        <f>'Ef COTER Prev'!F12</f>
        <v>7</v>
      </c>
      <c r="F13" s="37">
        <f>'Ef COTER Prev'!G12</f>
        <v>1</v>
      </c>
      <c r="G13" s="37">
        <f>'Ef COTER Prev'!F151</f>
        <v>0</v>
      </c>
      <c r="H13" s="38">
        <f>'Ef COTER Prev'!H12</f>
        <v>10</v>
      </c>
      <c r="I13" s="38">
        <f>'Ef COTER Prev'!I12</f>
        <v>2</v>
      </c>
      <c r="J13" s="39">
        <f>'Ef COTER Prev'!H151</f>
        <v>0</v>
      </c>
      <c r="K13" s="40">
        <f>'Ef COTER Prev'!J12</f>
        <v>7</v>
      </c>
      <c r="L13" s="41">
        <f>'Ef COTER Prev'!K12</f>
        <v>2</v>
      </c>
      <c r="M13" s="41">
        <f>'Ef COTER Prev'!J151</f>
        <v>0</v>
      </c>
      <c r="N13" s="42">
        <f>'Ef COTER Prev'!L12</f>
        <v>8</v>
      </c>
      <c r="O13" s="43">
        <f>'Ef COTER Prev'!M12</f>
        <v>3</v>
      </c>
      <c r="P13" s="43">
        <f>'Ef COTER Prev'!L151</f>
        <v>0</v>
      </c>
      <c r="Q13" s="44">
        <f>'Ef COTER Prev'!N12</f>
        <v>6</v>
      </c>
      <c r="R13" s="45">
        <f>'Ef COTER Prev'!O12-1</f>
        <v>-1</v>
      </c>
      <c r="S13" s="45">
        <f>'Ef COTER Prev'!N151</f>
        <v>0</v>
      </c>
      <c r="T13" s="46">
        <f>'Ef COTER Prev'!P12</f>
        <v>11</v>
      </c>
      <c r="U13" s="46">
        <f>'Ef COTER Prev'!Q12</f>
        <v>1</v>
      </c>
      <c r="V13" s="47">
        <f>'Ef COTER Prev'!P151</f>
        <v>0</v>
      </c>
      <c r="W13" s="400"/>
    </row>
    <row r="14" spans="1:23" ht="19.5" thickBot="1">
      <c r="A14" s="34" t="s">
        <v>36</v>
      </c>
      <c r="B14" s="35">
        <f>'Ef COTER Prev'!D14</f>
        <v>0</v>
      </c>
      <c r="C14" s="35">
        <f>'Ef COTER Prev'!E14</f>
        <v>0</v>
      </c>
      <c r="D14" s="35">
        <f>'Ef COTER Prev'!D152</f>
        <v>0</v>
      </c>
      <c r="E14" s="36">
        <f>'Ef COTER Prev'!F14</f>
        <v>0</v>
      </c>
      <c r="F14" s="37">
        <f>'Ef COTER Prev'!G14</f>
        <v>0</v>
      </c>
      <c r="G14" s="37">
        <f>'Ef COTER Prev'!F152</f>
        <v>0</v>
      </c>
      <c r="H14" s="38">
        <f>'Ef COTER Prev'!H14</f>
        <v>0</v>
      </c>
      <c r="I14" s="38">
        <f>'Ef COTER Prev'!I14</f>
        <v>0</v>
      </c>
      <c r="J14" s="39">
        <f>'Ef COTER Prev'!H152</f>
        <v>0</v>
      </c>
      <c r="K14" s="40">
        <f>'Ef COTER Prev'!J14</f>
        <v>0</v>
      </c>
      <c r="L14" s="41">
        <f>'Ef COTER Prev'!K14</f>
        <v>0</v>
      </c>
      <c r="M14" s="41">
        <f>'Ef COTER Prev'!J152</f>
        <v>0</v>
      </c>
      <c r="N14" s="42">
        <f>'Ef COTER Prev'!L14</f>
        <v>0</v>
      </c>
      <c r="O14" s="43">
        <f>'Ef COTER Prev'!M14</f>
        <v>0</v>
      </c>
      <c r="P14" s="43">
        <f>'Ef COTER Prev'!L152</f>
        <v>0</v>
      </c>
      <c r="Q14" s="44">
        <f>'Ef COTER Prev'!N14</f>
        <v>0</v>
      </c>
      <c r="R14" s="45">
        <f>'Ef COTER Prev'!O14</f>
        <v>1</v>
      </c>
      <c r="S14" s="45">
        <f>'Ef COTER Prev'!N152</f>
        <v>0</v>
      </c>
      <c r="T14" s="46">
        <f>'Ef COTER Prev'!P14</f>
        <v>0</v>
      </c>
      <c r="U14" s="46">
        <f>'Ef COTER Prev'!Q14</f>
        <v>2</v>
      </c>
      <c r="V14" s="47">
        <f>'Ef COTER Prev'!P152+1</f>
        <v>1</v>
      </c>
      <c r="W14" s="400"/>
    </row>
    <row r="15" spans="1:23" ht="18" customHeight="1" thickBot="1">
      <c r="A15" s="48" t="s">
        <v>132</v>
      </c>
      <c r="B15" s="49">
        <f t="shared" ref="B15:U15" si="0">SUM(B6:B14)</f>
        <v>4</v>
      </c>
      <c r="C15" s="49">
        <f t="shared" si="0"/>
        <v>4</v>
      </c>
      <c r="D15" s="50">
        <f>SUM(D6:D14)</f>
        <v>0</v>
      </c>
      <c r="E15" s="49">
        <f t="shared" si="0"/>
        <v>14</v>
      </c>
      <c r="F15" s="49">
        <f t="shared" si="0"/>
        <v>2</v>
      </c>
      <c r="G15" s="50">
        <f>SUM(G6:G14)</f>
        <v>0</v>
      </c>
      <c r="H15" s="49">
        <f t="shared" si="0"/>
        <v>17</v>
      </c>
      <c r="I15" s="49">
        <f t="shared" si="0"/>
        <v>4</v>
      </c>
      <c r="J15" s="50">
        <f>SUM(J6:J14)</f>
        <v>0</v>
      </c>
      <c r="K15" s="49">
        <f t="shared" si="0"/>
        <v>36</v>
      </c>
      <c r="L15" s="49">
        <f t="shared" si="0"/>
        <v>39</v>
      </c>
      <c r="M15" s="50">
        <f>SUM(M6:M14)</f>
        <v>0</v>
      </c>
      <c r="N15" s="49">
        <f t="shared" si="0"/>
        <v>47</v>
      </c>
      <c r="O15" s="49">
        <f t="shared" si="0"/>
        <v>68</v>
      </c>
      <c r="P15" s="50">
        <f>SUM(P6:P14)</f>
        <v>0</v>
      </c>
      <c r="Q15" s="49">
        <f t="shared" si="0"/>
        <v>28</v>
      </c>
      <c r="R15" s="49">
        <f t="shared" si="0"/>
        <v>3</v>
      </c>
      <c r="S15" s="50">
        <f>SUM(S6:S14)</f>
        <v>0</v>
      </c>
      <c r="T15" s="49">
        <f t="shared" si="0"/>
        <v>38</v>
      </c>
      <c r="U15" s="49">
        <f t="shared" si="0"/>
        <v>13</v>
      </c>
      <c r="V15" s="50">
        <f>SUM(V6:V14)</f>
        <v>1</v>
      </c>
      <c r="W15" s="400"/>
    </row>
    <row r="16" spans="1:23" ht="19.5" thickBot="1">
      <c r="A16" s="34" t="s">
        <v>38</v>
      </c>
      <c r="B16" s="35">
        <f>'Ef COTER Prev'!D16</f>
        <v>1</v>
      </c>
      <c r="C16" s="35">
        <f>'Ef COTER Prev'!E16</f>
        <v>0</v>
      </c>
      <c r="D16" s="35">
        <f>'Ef COTER Prev'!D154</f>
        <v>0</v>
      </c>
      <c r="E16" s="36">
        <f>'Ef COTER Prev'!F16</f>
        <v>1</v>
      </c>
      <c r="F16" s="37">
        <f>'Ef COTER Prev'!G16</f>
        <v>0</v>
      </c>
      <c r="G16" s="37">
        <f>'Ef COTER Prev'!F154</f>
        <v>0</v>
      </c>
      <c r="H16" s="38">
        <f>'Ef COTER Prev'!H16</f>
        <v>4</v>
      </c>
      <c r="I16" s="38">
        <f>'Ef COTER Prev'!I16</f>
        <v>0</v>
      </c>
      <c r="J16" s="39">
        <f>'Ef COTER Prev'!H154</f>
        <v>0</v>
      </c>
      <c r="K16" s="40">
        <f>'Ef COTER Prev'!J16</f>
        <v>1</v>
      </c>
      <c r="L16" s="41">
        <f>'Ef COTER Prev'!K16</f>
        <v>0</v>
      </c>
      <c r="M16" s="41">
        <f>'Ef COTER Prev'!J154</f>
        <v>0</v>
      </c>
      <c r="N16" s="42">
        <f>'Ef COTER Prev'!L16</f>
        <v>2</v>
      </c>
      <c r="O16" s="43">
        <f>'Ef COTER Prev'!M16</f>
        <v>1</v>
      </c>
      <c r="P16" s="43">
        <f>'Ef COTER Prev'!L154</f>
        <v>0</v>
      </c>
      <c r="Q16" s="44">
        <f>'Ef COTER Prev'!N16</f>
        <v>1</v>
      </c>
      <c r="R16" s="45">
        <f>'Ef COTER Prev'!O16</f>
        <v>1</v>
      </c>
      <c r="S16" s="45">
        <f>'Ef COTER Prev'!N154</f>
        <v>0</v>
      </c>
      <c r="T16" s="46">
        <f>'Ef COTER Prev'!P16</f>
        <v>0</v>
      </c>
      <c r="U16" s="46">
        <f>'Ef COTER Prev'!Q16</f>
        <v>1</v>
      </c>
      <c r="V16" s="47">
        <f>'Ef COTER Prev'!P154</f>
        <v>0</v>
      </c>
      <c r="W16" s="400"/>
    </row>
    <row r="17" spans="1:23" ht="19.5" thickBot="1">
      <c r="A17" s="34" t="s">
        <v>40</v>
      </c>
      <c r="B17" s="35">
        <f>'Ef COTER Prev'!D17</f>
        <v>0</v>
      </c>
      <c r="C17" s="35">
        <f>'Ef COTER Prev'!E17</f>
        <v>1</v>
      </c>
      <c r="D17" s="35">
        <f>'Ef COTER Prev'!D155</f>
        <v>0</v>
      </c>
      <c r="E17" s="36">
        <f>'Ef COTER Prev'!F17</f>
        <v>1</v>
      </c>
      <c r="F17" s="37">
        <f>'Ef COTER Prev'!G17</f>
        <v>0</v>
      </c>
      <c r="G17" s="37">
        <f>'Ef COTER Prev'!F155</f>
        <v>0</v>
      </c>
      <c r="H17" s="38">
        <f>'Ef COTER Prev'!H17</f>
        <v>14</v>
      </c>
      <c r="I17" s="38">
        <f>'Ef COTER Prev'!I17</f>
        <v>1</v>
      </c>
      <c r="J17" s="39">
        <f>'Ef COTER Prev'!H155</f>
        <v>0</v>
      </c>
      <c r="K17" s="40">
        <f>'Ef COTER Prev'!J17</f>
        <v>2</v>
      </c>
      <c r="L17" s="41">
        <f>'Ef COTER Prev'!K17</f>
        <v>0</v>
      </c>
      <c r="M17" s="41">
        <f>'Ef COTER Prev'!J155</f>
        <v>0</v>
      </c>
      <c r="N17" s="42">
        <f>'Ef COTER Prev'!L17</f>
        <v>17</v>
      </c>
      <c r="O17" s="43">
        <f>'Ef COTER Prev'!M17</f>
        <v>3</v>
      </c>
      <c r="P17" s="43">
        <f>'Ef COTER Prev'!L155</f>
        <v>0</v>
      </c>
      <c r="Q17" s="44">
        <f>'Ef COTER Prev'!N17</f>
        <v>5</v>
      </c>
      <c r="R17" s="45">
        <f>'Ef COTER Prev'!O17</f>
        <v>0</v>
      </c>
      <c r="S17" s="45">
        <f>'Ef COTER Prev'!N155</f>
        <v>0</v>
      </c>
      <c r="T17" s="46">
        <f>'Ef COTER Prev'!P17</f>
        <v>1</v>
      </c>
      <c r="U17" s="46">
        <f>'Ef COTER Prev'!Q17</f>
        <v>0</v>
      </c>
      <c r="V17" s="47">
        <f>'Ef COTER Prev'!P155</f>
        <v>0</v>
      </c>
      <c r="W17" s="400"/>
    </row>
    <row r="18" spans="1:23" ht="19.5" thickBot="1">
      <c r="A18" s="34" t="s">
        <v>41</v>
      </c>
      <c r="B18" s="35">
        <f>'Ef COTER Prev'!D18</f>
        <v>1</v>
      </c>
      <c r="C18" s="35">
        <f>SUM('Ef COTER Prev'!E18,'Ef COTER Prev'!B77)</f>
        <v>1</v>
      </c>
      <c r="D18" s="35">
        <f>'Ef COTER Prev'!D156</f>
        <v>0</v>
      </c>
      <c r="E18" s="36">
        <f>'Ef COTER Prev'!F18</f>
        <v>5</v>
      </c>
      <c r="F18" s="37">
        <f>'Ef COTER Prev'!G18</f>
        <v>0</v>
      </c>
      <c r="G18" s="37">
        <f>'Ef COTER Prev'!F156</f>
        <v>0</v>
      </c>
      <c r="H18" s="38">
        <f>'Ef COTER Prev'!H18</f>
        <v>3</v>
      </c>
      <c r="I18" s="38">
        <f>SUM('Ef COTER Prev'!I18,'Ef COTER Prev'!B79)</f>
        <v>2</v>
      </c>
      <c r="J18" s="39">
        <f>'Ef COTER Prev'!H156</f>
        <v>0</v>
      </c>
      <c r="K18" s="40">
        <f>'Ef COTER Prev'!J18</f>
        <v>0</v>
      </c>
      <c r="L18" s="41">
        <f>'Ef COTER Prev'!K18</f>
        <v>2</v>
      </c>
      <c r="M18" s="41">
        <f>'Ef COTER Prev'!J156</f>
        <v>0</v>
      </c>
      <c r="N18" s="42">
        <f>'Ef COTER Prev'!L18</f>
        <v>2</v>
      </c>
      <c r="O18" s="43">
        <f>'Ef COTER Prev'!M18</f>
        <v>0</v>
      </c>
      <c r="P18" s="43">
        <f>'Ef COTER Prev'!L156</f>
        <v>0</v>
      </c>
      <c r="Q18" s="44">
        <f>'Ef COTER Prev'!N18</f>
        <v>2</v>
      </c>
      <c r="R18" s="45">
        <f>'Ef COTER Prev'!O18</f>
        <v>0</v>
      </c>
      <c r="S18" s="45">
        <f>'Ef COTER Prev'!N156</f>
        <v>0</v>
      </c>
      <c r="T18" s="46">
        <f>'Ef COTER Prev'!P18</f>
        <v>0</v>
      </c>
      <c r="U18" s="46">
        <f>'Ef COTER Prev'!Q18</f>
        <v>3</v>
      </c>
      <c r="V18" s="47">
        <f>'Ef COTER Prev'!P156</f>
        <v>0</v>
      </c>
      <c r="W18" s="400"/>
    </row>
    <row r="19" spans="1:23" ht="19.5" thickBot="1">
      <c r="A19" s="34" t="s">
        <v>42</v>
      </c>
      <c r="B19" s="35">
        <f>'Ef COTER Prev'!D19</f>
        <v>0</v>
      </c>
      <c r="C19" s="35">
        <f>'Ef COTER Prev'!E19</f>
        <v>1</v>
      </c>
      <c r="D19" s="35">
        <f>'Ef COTER Prev'!D157</f>
        <v>0</v>
      </c>
      <c r="E19" s="36">
        <f>'Ef COTER Prev'!F19</f>
        <v>1</v>
      </c>
      <c r="F19" s="37">
        <f>'Ef COTER Prev'!G19</f>
        <v>1</v>
      </c>
      <c r="G19" s="37">
        <f>'Ef COTER Prev'!F157</f>
        <v>0</v>
      </c>
      <c r="H19" s="38">
        <f>'Ef COTER Prev'!H19</f>
        <v>2</v>
      </c>
      <c r="I19" s="38">
        <f>'Ef COTER Prev'!I19</f>
        <v>0</v>
      </c>
      <c r="J19" s="39">
        <f>'Ef COTER Prev'!H157</f>
        <v>0</v>
      </c>
      <c r="K19" s="40">
        <f>'Ef COTER Prev'!J19</f>
        <v>1</v>
      </c>
      <c r="L19" s="41">
        <f>'Ef COTER Prev'!K19-1</f>
        <v>-1</v>
      </c>
      <c r="M19" s="41">
        <f>'Ef COTER Prev'!J157</f>
        <v>0</v>
      </c>
      <c r="N19" s="42">
        <f>'Ef COTER Prev'!L19</f>
        <v>0</v>
      </c>
      <c r="O19" s="43">
        <f>'Ef COTER Prev'!M19</f>
        <v>1</v>
      </c>
      <c r="P19" s="43">
        <f>'Ef COTER Prev'!L157</f>
        <v>0</v>
      </c>
      <c r="Q19" s="44">
        <f>'Ef COTER Prev'!N19</f>
        <v>0</v>
      </c>
      <c r="R19" s="45">
        <f>'Ef COTER Prev'!O19</f>
        <v>1</v>
      </c>
      <c r="S19" s="45">
        <f>'Ef COTER Prev'!N157</f>
        <v>0</v>
      </c>
      <c r="T19" s="46">
        <f>'Ef COTER Prev'!P19</f>
        <v>0</v>
      </c>
      <c r="U19" s="46">
        <f>'Ef COTER Prev'!Q19</f>
        <v>1</v>
      </c>
      <c r="V19" s="47">
        <f>'Ef COTER Prev'!P157</f>
        <v>0</v>
      </c>
      <c r="W19" s="400"/>
    </row>
    <row r="20" spans="1:23" ht="19.5" thickBot="1">
      <c r="A20" s="34" t="s">
        <v>43</v>
      </c>
      <c r="B20" s="35">
        <f>'Ef COTER Prev'!D20</f>
        <v>6</v>
      </c>
      <c r="C20" s="35">
        <f>'Ef COTER Prev'!E20</f>
        <v>5</v>
      </c>
      <c r="D20" s="35">
        <f>'Ef COTER Prev'!D158</f>
        <v>0</v>
      </c>
      <c r="E20" s="36">
        <f>'Ef COTER Prev'!F20</f>
        <v>9</v>
      </c>
      <c r="F20" s="37">
        <f>'Ef COTER Prev'!G20</f>
        <v>5</v>
      </c>
      <c r="G20" s="37">
        <f>'Ef COTER Prev'!F158</f>
        <v>0</v>
      </c>
      <c r="H20" s="38">
        <f>'Ef COTER Prev'!H20</f>
        <v>18</v>
      </c>
      <c r="I20" s="38">
        <f>'Ef COTER Prev'!I20</f>
        <v>2</v>
      </c>
      <c r="J20" s="39">
        <f>'Ef COTER Prev'!H158</f>
        <v>0</v>
      </c>
      <c r="K20" s="40">
        <f>'Ef COTER Prev'!J20</f>
        <v>6</v>
      </c>
      <c r="L20" s="41">
        <f>'Ef COTER Prev'!K20</f>
        <v>4</v>
      </c>
      <c r="M20" s="41">
        <f>'Ef COTER Prev'!J158</f>
        <v>0</v>
      </c>
      <c r="N20" s="42">
        <f>'Ef COTER Prev'!L20</f>
        <v>7</v>
      </c>
      <c r="O20" s="43">
        <f>'Ef COTER Prev'!M20</f>
        <v>1</v>
      </c>
      <c r="P20" s="43">
        <f>'Ef COTER Prev'!L158</f>
        <v>0</v>
      </c>
      <c r="Q20" s="44">
        <f>'Ef COTER Prev'!N20</f>
        <v>6</v>
      </c>
      <c r="R20" s="45">
        <f>'Ef COTER Prev'!O20</f>
        <v>1</v>
      </c>
      <c r="S20" s="45">
        <f>'Ef COTER Prev'!N158</f>
        <v>0</v>
      </c>
      <c r="T20" s="46">
        <f>'Ef COTER Prev'!P20</f>
        <v>10</v>
      </c>
      <c r="U20" s="46">
        <f>'Ef COTER Prev'!Q20</f>
        <v>5</v>
      </c>
      <c r="V20" s="47">
        <f>'Ef COTER Prev'!P158</f>
        <v>0</v>
      </c>
      <c r="W20" s="400"/>
    </row>
    <row r="21" spans="1:23" ht="19.5" thickBot="1">
      <c r="A21" s="34" t="s">
        <v>45</v>
      </c>
      <c r="B21" s="35">
        <f>'Ef COTER Prev'!D21</f>
        <v>0</v>
      </c>
      <c r="C21" s="35">
        <f>'Ef COTER Prev'!E21</f>
        <v>1</v>
      </c>
      <c r="D21" s="35">
        <f>'Ef COTER Prev'!D159</f>
        <v>0</v>
      </c>
      <c r="E21" s="36">
        <f>'Ef COTER Prev'!F21</f>
        <v>0</v>
      </c>
      <c r="F21" s="37">
        <f>'Ef COTER Prev'!G21</f>
        <v>0</v>
      </c>
      <c r="G21" s="37">
        <f>'Ef COTER Prev'!F159</f>
        <v>0</v>
      </c>
      <c r="H21" s="38">
        <f>'Ef COTER Prev'!H21</f>
        <v>4</v>
      </c>
      <c r="I21" s="38">
        <f>'Ef COTER Prev'!I21</f>
        <v>1</v>
      </c>
      <c r="J21" s="39">
        <f>'Ef COTER Prev'!H159</f>
        <v>0</v>
      </c>
      <c r="K21" s="40">
        <f>'Ef COTER Prev'!J21</f>
        <v>0</v>
      </c>
      <c r="L21" s="41">
        <f>'Ef COTER Prev'!K21</f>
        <v>0</v>
      </c>
      <c r="M21" s="41">
        <f>'Ef COTER Prev'!J159</f>
        <v>0</v>
      </c>
      <c r="N21" s="42">
        <f>'Ef COTER Prev'!L21</f>
        <v>0</v>
      </c>
      <c r="O21" s="43">
        <f>'Ef COTER Prev'!M21</f>
        <v>1</v>
      </c>
      <c r="P21" s="43">
        <f>'Ef COTER Prev'!L159</f>
        <v>0</v>
      </c>
      <c r="Q21" s="44">
        <f>'Ef COTER Prev'!N21</f>
        <v>2</v>
      </c>
      <c r="R21" s="45">
        <f>'Ef COTER Prev'!O21</f>
        <v>1</v>
      </c>
      <c r="S21" s="45">
        <f>'Ef COTER Prev'!N159</f>
        <v>0</v>
      </c>
      <c r="T21" s="46">
        <f>'Ef COTER Prev'!P21</f>
        <v>2</v>
      </c>
      <c r="U21" s="46">
        <f>'Ef COTER Prev'!Q21</f>
        <v>1</v>
      </c>
      <c r="V21" s="47">
        <f>'Ef COTER Prev'!P159</f>
        <v>0</v>
      </c>
      <c r="W21" s="400"/>
    </row>
    <row r="22" spans="1:23" ht="19.5" thickBot="1">
      <c r="A22" s="48" t="s">
        <v>133</v>
      </c>
      <c r="B22" s="50">
        <f t="shared" ref="B22:V22" si="1">SUM(B16:B21)</f>
        <v>8</v>
      </c>
      <c r="C22" s="50">
        <f t="shared" si="1"/>
        <v>9</v>
      </c>
      <c r="D22" s="50">
        <f t="shared" si="1"/>
        <v>0</v>
      </c>
      <c r="E22" s="50">
        <f t="shared" si="1"/>
        <v>17</v>
      </c>
      <c r="F22" s="50">
        <f t="shared" si="1"/>
        <v>6</v>
      </c>
      <c r="G22" s="50">
        <f t="shared" si="1"/>
        <v>0</v>
      </c>
      <c r="H22" s="50">
        <f t="shared" si="1"/>
        <v>45</v>
      </c>
      <c r="I22" s="50">
        <f t="shared" si="1"/>
        <v>6</v>
      </c>
      <c r="J22" s="50">
        <f t="shared" si="1"/>
        <v>0</v>
      </c>
      <c r="K22" s="50">
        <f t="shared" si="1"/>
        <v>10</v>
      </c>
      <c r="L22" s="50">
        <f t="shared" si="1"/>
        <v>5</v>
      </c>
      <c r="M22" s="50">
        <f t="shared" si="1"/>
        <v>0</v>
      </c>
      <c r="N22" s="50">
        <f t="shared" si="1"/>
        <v>28</v>
      </c>
      <c r="O22" s="50">
        <f t="shared" si="1"/>
        <v>7</v>
      </c>
      <c r="P22" s="50">
        <f t="shared" si="1"/>
        <v>0</v>
      </c>
      <c r="Q22" s="50">
        <f t="shared" si="1"/>
        <v>16</v>
      </c>
      <c r="R22" s="50">
        <f t="shared" si="1"/>
        <v>4</v>
      </c>
      <c r="S22" s="50">
        <f t="shared" si="1"/>
        <v>0</v>
      </c>
      <c r="T22" s="50">
        <f t="shared" si="1"/>
        <v>13</v>
      </c>
      <c r="U22" s="50">
        <f t="shared" si="1"/>
        <v>11</v>
      </c>
      <c r="V22" s="50">
        <f t="shared" si="1"/>
        <v>0</v>
      </c>
      <c r="W22" s="400"/>
    </row>
    <row r="23" spans="1:23" ht="19.5" thickBot="1">
      <c r="A23" s="48" t="s">
        <v>131</v>
      </c>
      <c r="B23" s="50">
        <f t="shared" ref="B23:V23" si="2">B15+B22</f>
        <v>12</v>
      </c>
      <c r="C23" s="50">
        <f t="shared" si="2"/>
        <v>13</v>
      </c>
      <c r="D23" s="50">
        <f t="shared" si="2"/>
        <v>0</v>
      </c>
      <c r="E23" s="50">
        <f t="shared" si="2"/>
        <v>31</v>
      </c>
      <c r="F23" s="50">
        <f t="shared" si="2"/>
        <v>8</v>
      </c>
      <c r="G23" s="50">
        <f t="shared" si="2"/>
        <v>0</v>
      </c>
      <c r="H23" s="50">
        <f t="shared" si="2"/>
        <v>62</v>
      </c>
      <c r="I23" s="50">
        <f t="shared" si="2"/>
        <v>10</v>
      </c>
      <c r="J23" s="50">
        <f t="shared" si="2"/>
        <v>0</v>
      </c>
      <c r="K23" s="50">
        <f t="shared" si="2"/>
        <v>46</v>
      </c>
      <c r="L23" s="50">
        <f t="shared" si="2"/>
        <v>44</v>
      </c>
      <c r="M23" s="50">
        <f t="shared" si="2"/>
        <v>0</v>
      </c>
      <c r="N23" s="50">
        <f t="shared" si="2"/>
        <v>75</v>
      </c>
      <c r="O23" s="50">
        <f t="shared" si="2"/>
        <v>75</v>
      </c>
      <c r="P23" s="50">
        <f t="shared" si="2"/>
        <v>0</v>
      </c>
      <c r="Q23" s="50">
        <f t="shared" si="2"/>
        <v>44</v>
      </c>
      <c r="R23" s="50">
        <f t="shared" si="2"/>
        <v>7</v>
      </c>
      <c r="S23" s="50">
        <f t="shared" si="2"/>
        <v>0</v>
      </c>
      <c r="T23" s="50">
        <f t="shared" si="2"/>
        <v>51</v>
      </c>
      <c r="U23" s="50">
        <f t="shared" si="2"/>
        <v>24</v>
      </c>
      <c r="V23" s="50">
        <f t="shared" si="2"/>
        <v>1</v>
      </c>
      <c r="W23" s="400"/>
    </row>
    <row r="24" spans="1:23" s="33" customFormat="1" ht="33" customHeight="1" thickBot="1">
      <c r="A24" s="7" t="s">
        <v>98</v>
      </c>
      <c r="B24" s="31" t="s">
        <v>140</v>
      </c>
      <c r="C24" s="380">
        <f>C23+D23</f>
        <v>13</v>
      </c>
      <c r="D24" s="381"/>
      <c r="E24" s="31" t="s">
        <v>140</v>
      </c>
      <c r="F24" s="380">
        <f>F23+G23</f>
        <v>8</v>
      </c>
      <c r="G24" s="381"/>
      <c r="H24" s="31" t="s">
        <v>140</v>
      </c>
      <c r="I24" s="380">
        <f>I23+J23</f>
        <v>10</v>
      </c>
      <c r="J24" s="381"/>
      <c r="K24" s="31" t="s">
        <v>140</v>
      </c>
      <c r="L24" s="380">
        <f>L23+M23</f>
        <v>44</v>
      </c>
      <c r="M24" s="381"/>
      <c r="N24" s="31" t="s">
        <v>140</v>
      </c>
      <c r="O24" s="380">
        <f>O23+P23</f>
        <v>75</v>
      </c>
      <c r="P24" s="381"/>
      <c r="Q24" s="31" t="s">
        <v>140</v>
      </c>
      <c r="R24" s="380">
        <f>R23+S23</f>
        <v>7</v>
      </c>
      <c r="S24" s="381"/>
      <c r="T24" s="31" t="s">
        <v>140</v>
      </c>
      <c r="U24" s="380">
        <f>U23+V23</f>
        <v>25</v>
      </c>
      <c r="V24" s="381"/>
      <c r="W24" s="32">
        <f>SUM(C24,F24,I24,L24,O24,R24,U24)</f>
        <v>182</v>
      </c>
    </row>
    <row r="25" spans="1:23">
      <c r="H25" s="382" t="s">
        <v>100</v>
      </c>
      <c r="I25" s="382"/>
      <c r="J25" s="30">
        <v>1</v>
      </c>
    </row>
    <row r="26" spans="1:23" ht="15.75">
      <c r="A26" s="10"/>
      <c r="T26" s="378">
        <f ca="1">NOW()</f>
        <v>45169.450820370374</v>
      </c>
      <c r="U26" s="379"/>
      <c r="V26" s="379"/>
    </row>
  </sheetData>
  <mergeCells count="34">
    <mergeCell ref="A1:W1"/>
    <mergeCell ref="B4:B5"/>
    <mergeCell ref="A3:A5"/>
    <mergeCell ref="C4:D4"/>
    <mergeCell ref="E4:E5"/>
    <mergeCell ref="F4:G4"/>
    <mergeCell ref="E3:G3"/>
    <mergeCell ref="B3:D3"/>
    <mergeCell ref="H3:J3"/>
    <mergeCell ref="K3:M3"/>
    <mergeCell ref="N3:P3"/>
    <mergeCell ref="T4:T5"/>
    <mergeCell ref="U4:V4"/>
    <mergeCell ref="K4:K5"/>
    <mergeCell ref="N4:N5"/>
    <mergeCell ref="Q3:S3"/>
    <mergeCell ref="T3:V3"/>
    <mergeCell ref="H4:H5"/>
    <mergeCell ref="I4:J4"/>
    <mergeCell ref="T2:W2"/>
    <mergeCell ref="O4:P4"/>
    <mergeCell ref="L4:M4"/>
    <mergeCell ref="Q4:Q5"/>
    <mergeCell ref="R4:S4"/>
    <mergeCell ref="W3:W23"/>
    <mergeCell ref="T26:V26"/>
    <mergeCell ref="C24:D24"/>
    <mergeCell ref="F24:G24"/>
    <mergeCell ref="I24:J24"/>
    <mergeCell ref="L24:M24"/>
    <mergeCell ref="O24:P24"/>
    <mergeCell ref="H25:I25"/>
    <mergeCell ref="R24:S24"/>
    <mergeCell ref="U24:V24"/>
  </mergeCells>
  <printOptions horizontalCentered="1"/>
  <pageMargins left="0.11811023622047245" right="0.11811023622047245" top="0.39370078740157483" bottom="0.39370078740157483" header="0.31496062992125984" footer="0.31496062992125984"/>
  <pageSetup paperSize="9" scale="61" orientation="landscape" r:id="rId1"/>
  <ignoredErrors>
    <ignoredError sqref="C15" formulaRange="1"/>
    <ignoredError sqref="J15 M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workbookViewId="0">
      <selection activeCell="D105" sqref="D105"/>
    </sheetView>
  </sheetViews>
  <sheetFormatPr defaultRowHeight="14.25"/>
  <cols>
    <col min="1" max="1" width="17.5703125" style="11" customWidth="1"/>
    <col min="2" max="2" width="9.85546875" style="11" customWidth="1"/>
    <col min="3" max="3" width="11" style="11" customWidth="1"/>
    <col min="4" max="4" width="9.85546875" style="11" customWidth="1"/>
    <col min="5" max="5" width="9.7109375" style="11" customWidth="1"/>
    <col min="6" max="6" width="9" style="11" customWidth="1"/>
    <col min="7" max="9" width="10.28515625" style="11" customWidth="1"/>
    <col min="10" max="10" width="20.7109375" style="11" customWidth="1"/>
    <col min="11" max="11" width="10.28515625" style="11" customWidth="1"/>
    <col min="12" max="16384" width="9.140625" style="11"/>
  </cols>
  <sheetData>
    <row r="1" spans="1:11" ht="15">
      <c r="A1" s="447" t="s">
        <v>137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</row>
    <row r="2" spans="1:11" ht="15">
      <c r="A2" s="447" t="s">
        <v>109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</row>
    <row r="3" spans="1:11" ht="15">
      <c r="A3" s="446" t="s">
        <v>110</v>
      </c>
      <c r="B3" s="446"/>
      <c r="C3" s="446"/>
      <c r="D3" s="446"/>
      <c r="E3" s="446"/>
      <c r="F3" s="446"/>
      <c r="G3" s="446" t="s">
        <v>111</v>
      </c>
      <c r="H3" s="446"/>
      <c r="I3" s="446"/>
      <c r="J3" s="446"/>
      <c r="K3" s="446"/>
    </row>
    <row r="4" spans="1:11" ht="15">
      <c r="A4" s="12" t="s">
        <v>112</v>
      </c>
      <c r="B4" s="12" t="s">
        <v>113</v>
      </c>
      <c r="C4" s="12" t="s">
        <v>97</v>
      </c>
      <c r="D4" s="12" t="s">
        <v>114</v>
      </c>
      <c r="E4" s="12" t="s">
        <v>115</v>
      </c>
      <c r="F4" s="13" t="s">
        <v>46</v>
      </c>
      <c r="G4" s="448"/>
      <c r="H4" s="448"/>
      <c r="I4" s="448"/>
      <c r="J4" s="448"/>
      <c r="K4" s="448"/>
    </row>
    <row r="5" spans="1:11" ht="19.5" customHeight="1">
      <c r="A5" s="14" t="s">
        <v>116</v>
      </c>
      <c r="B5" s="14">
        <v>1</v>
      </c>
      <c r="C5" s="14">
        <v>3</v>
      </c>
      <c r="D5" s="14">
        <v>4</v>
      </c>
      <c r="E5" s="14">
        <v>6</v>
      </c>
      <c r="F5" s="14">
        <f>SUM(B5:E5)</f>
        <v>14</v>
      </c>
      <c r="G5" s="448"/>
      <c r="H5" s="448"/>
      <c r="I5" s="448"/>
      <c r="J5" s="448"/>
      <c r="K5" s="448"/>
    </row>
    <row r="6" spans="1:11" ht="20.25" customHeight="1">
      <c r="A6" s="15" t="s">
        <v>117</v>
      </c>
      <c r="B6" s="15">
        <v>1</v>
      </c>
      <c r="C6" s="15">
        <f>SUM('Ef COTER Prev'!E8,'Ef COTER Prev'!E9,'Ef COTER Prev'!E11,'Ef COTER Prev'!E10,'Ef COTER Prev'!E12,'Ef COTER Prev'!E14)</f>
        <v>3</v>
      </c>
      <c r="D6" s="15">
        <f>SUM('Ef COTER Prev'!E16,'Ef COTER Prev'!E17,'Ef COTER Prev'!E18,'Ef COTER Prev'!E19)+2</f>
        <v>4</v>
      </c>
      <c r="E6" s="16">
        <f>SUM('Ef COTER Prev'!E20,'Ef COTER Prev'!E21)</f>
        <v>6</v>
      </c>
      <c r="F6" s="15">
        <f>SUM(B6:E6)</f>
        <v>14</v>
      </c>
      <c r="G6" s="448"/>
      <c r="H6" s="448"/>
      <c r="I6" s="448"/>
      <c r="J6" s="448"/>
      <c r="K6" s="448"/>
    </row>
    <row r="7" spans="1:11" ht="20.25" customHeight="1">
      <c r="A7" s="17" t="s">
        <v>118</v>
      </c>
      <c r="B7" s="17"/>
      <c r="C7" s="17"/>
      <c r="D7" s="17"/>
      <c r="E7" s="17"/>
      <c r="F7" s="18">
        <f>SUM(B7:E7)</f>
        <v>0</v>
      </c>
      <c r="G7" s="448"/>
      <c r="H7" s="448"/>
      <c r="I7" s="448"/>
      <c r="J7" s="448"/>
      <c r="K7" s="448"/>
    </row>
    <row r="8" spans="1:11" ht="18.75" customHeight="1">
      <c r="A8" s="19" t="s">
        <v>119</v>
      </c>
      <c r="B8" s="19">
        <f>B6-B7</f>
        <v>1</v>
      </c>
      <c r="C8" s="19">
        <f>C6-C7</f>
        <v>3</v>
      </c>
      <c r="D8" s="19">
        <f>D6-D7</f>
        <v>4</v>
      </c>
      <c r="E8" s="19">
        <f>E6-E7</f>
        <v>6</v>
      </c>
      <c r="F8" s="19">
        <f>F6-F7</f>
        <v>14</v>
      </c>
      <c r="G8" s="448"/>
      <c r="H8" s="448"/>
      <c r="I8" s="448"/>
      <c r="J8" s="448"/>
      <c r="K8" s="448"/>
    </row>
    <row r="9" spans="1:11" s="20" customFormat="1">
      <c r="A9" s="439"/>
      <c r="B9" s="439"/>
      <c r="C9" s="439"/>
      <c r="D9" s="439"/>
      <c r="E9" s="439"/>
      <c r="F9" s="439"/>
      <c r="G9" s="448"/>
      <c r="H9" s="448"/>
      <c r="I9" s="448"/>
      <c r="J9" s="448"/>
      <c r="K9" s="448"/>
    </row>
    <row r="10" spans="1:11" s="20" customFormat="1" ht="15">
      <c r="A10" s="443" t="s">
        <v>11</v>
      </c>
      <c r="B10" s="443"/>
      <c r="C10" s="186"/>
      <c r="D10" s="186"/>
      <c r="E10" s="449"/>
      <c r="F10" s="450"/>
      <c r="G10" s="448"/>
      <c r="H10" s="448"/>
      <c r="I10" s="448"/>
      <c r="J10" s="448"/>
      <c r="K10" s="448"/>
    </row>
    <row r="11" spans="1:11" s="20" customFormat="1" ht="20.25" customHeight="1">
      <c r="A11" s="194" t="s">
        <v>121</v>
      </c>
      <c r="B11" s="194">
        <f>'Força de Trabalho'!D15</f>
        <v>0</v>
      </c>
      <c r="C11" s="187"/>
      <c r="D11" s="187"/>
      <c r="E11" s="449"/>
      <c r="F11" s="450"/>
      <c r="G11" s="448"/>
      <c r="H11" s="448"/>
      <c r="I11" s="448"/>
      <c r="J11" s="448"/>
      <c r="K11" s="448"/>
    </row>
    <row r="12" spans="1:11" s="20" customFormat="1" ht="20.25" customHeight="1">
      <c r="A12" s="195" t="s">
        <v>118</v>
      </c>
      <c r="B12" s="195"/>
      <c r="C12" s="188"/>
      <c r="D12" s="189"/>
      <c r="E12" s="449"/>
      <c r="F12" s="450"/>
      <c r="G12" s="448"/>
      <c r="H12" s="448"/>
      <c r="I12" s="448"/>
      <c r="J12" s="448"/>
      <c r="K12" s="448"/>
    </row>
    <row r="13" spans="1:11" s="20" customFormat="1" ht="20.25" customHeight="1">
      <c r="A13" s="196" t="s">
        <v>119</v>
      </c>
      <c r="B13" s="196">
        <f>B11-B12</f>
        <v>0</v>
      </c>
      <c r="C13" s="192"/>
      <c r="D13" s="197"/>
      <c r="E13" s="449"/>
      <c r="F13" s="450"/>
      <c r="G13" s="448"/>
      <c r="H13" s="448"/>
      <c r="I13" s="448"/>
      <c r="J13" s="448"/>
      <c r="K13" s="448"/>
    </row>
    <row r="15" spans="1:11" ht="15">
      <c r="A15" s="446" t="s">
        <v>122</v>
      </c>
      <c r="B15" s="446"/>
      <c r="C15" s="446"/>
      <c r="D15" s="446"/>
      <c r="E15" s="446"/>
      <c r="F15" s="446"/>
      <c r="G15" s="446" t="s">
        <v>111</v>
      </c>
      <c r="H15" s="446"/>
      <c r="I15" s="446"/>
      <c r="J15" s="446"/>
      <c r="K15" s="446"/>
    </row>
    <row r="16" spans="1:11" ht="15">
      <c r="A16" s="12" t="s">
        <v>112</v>
      </c>
      <c r="B16" s="12" t="s">
        <v>113</v>
      </c>
      <c r="C16" s="12" t="s">
        <v>97</v>
      </c>
      <c r="D16" s="12" t="s">
        <v>114</v>
      </c>
      <c r="E16" s="12" t="s">
        <v>115</v>
      </c>
      <c r="F16" s="12" t="s">
        <v>46</v>
      </c>
      <c r="G16" s="448"/>
      <c r="H16" s="448"/>
      <c r="I16" s="448"/>
      <c r="J16" s="448"/>
      <c r="K16" s="448"/>
    </row>
    <row r="17" spans="1:11" ht="20.25" customHeight="1">
      <c r="A17" s="14" t="s">
        <v>116</v>
      </c>
      <c r="B17" s="14">
        <v>1</v>
      </c>
      <c r="C17" s="14">
        <v>14</v>
      </c>
      <c r="D17" s="14">
        <v>9</v>
      </c>
      <c r="E17" s="14">
        <v>9</v>
      </c>
      <c r="F17" s="14">
        <f>SUM(B17:E17)</f>
        <v>33</v>
      </c>
      <c r="G17" s="448"/>
      <c r="H17" s="448"/>
      <c r="I17" s="448"/>
      <c r="J17" s="448"/>
      <c r="K17" s="448"/>
    </row>
    <row r="18" spans="1:11" ht="18" customHeight="1">
      <c r="A18" s="15" t="s">
        <v>117</v>
      </c>
      <c r="B18" s="15">
        <v>1</v>
      </c>
      <c r="C18" s="15">
        <f>SUM('Ef COTER Prev'!G8:G14)</f>
        <v>1</v>
      </c>
      <c r="D18" s="15">
        <f>SUM('Ef COTER Prev'!G16,'Ef COTER Prev'!G17,'Ef COTER Prev'!G18,'Ef COTER Prev'!G19)</f>
        <v>1</v>
      </c>
      <c r="E18" s="16">
        <f>SUM('Ef COTER Prev'!G20,'Ef COTER Prev'!G21)</f>
        <v>5</v>
      </c>
      <c r="F18" s="15">
        <f>SUM(B18:E18)</f>
        <v>8</v>
      </c>
      <c r="G18" s="448"/>
      <c r="H18" s="448"/>
      <c r="I18" s="448"/>
      <c r="J18" s="448"/>
      <c r="K18" s="448"/>
    </row>
    <row r="19" spans="1:11" ht="18" customHeight="1">
      <c r="A19" s="17" t="s">
        <v>118</v>
      </c>
      <c r="B19" s="17"/>
      <c r="C19" s="17"/>
      <c r="D19" s="17"/>
      <c r="E19" s="17"/>
      <c r="F19" s="18">
        <f>SUM(B19:E19)</f>
        <v>0</v>
      </c>
      <c r="G19" s="448"/>
      <c r="H19" s="448"/>
      <c r="I19" s="448"/>
      <c r="J19" s="448"/>
      <c r="K19" s="448"/>
    </row>
    <row r="20" spans="1:11" ht="18" customHeight="1">
      <c r="A20" s="19" t="s">
        <v>119</v>
      </c>
      <c r="B20" s="19">
        <f>B18-B19</f>
        <v>1</v>
      </c>
      <c r="C20" s="19">
        <f>C18-C19</f>
        <v>1</v>
      </c>
      <c r="D20" s="19">
        <f>D18-D19</f>
        <v>1</v>
      </c>
      <c r="E20" s="19">
        <f>E18-E19</f>
        <v>5</v>
      </c>
      <c r="F20" s="19">
        <f>F18-F19</f>
        <v>8</v>
      </c>
      <c r="G20" s="448"/>
      <c r="H20" s="448"/>
      <c r="I20" s="448"/>
      <c r="J20" s="448"/>
      <c r="K20" s="448"/>
    </row>
    <row r="21" spans="1:11">
      <c r="A21" s="439"/>
      <c r="B21" s="439"/>
      <c r="C21" s="439"/>
      <c r="D21" s="439"/>
      <c r="E21" s="439"/>
      <c r="F21" s="439"/>
      <c r="G21" s="448"/>
      <c r="H21" s="448"/>
      <c r="I21" s="448"/>
      <c r="J21" s="448"/>
      <c r="K21" s="448"/>
    </row>
    <row r="22" spans="1:11" ht="15">
      <c r="A22" s="444" t="s">
        <v>11</v>
      </c>
      <c r="B22" s="445"/>
      <c r="C22" s="186"/>
      <c r="D22" s="186"/>
      <c r="E22" s="449"/>
      <c r="F22" s="450"/>
      <c r="G22" s="448"/>
      <c r="H22" s="448"/>
      <c r="I22" s="448"/>
      <c r="J22" s="448"/>
      <c r="K22" s="448"/>
    </row>
    <row r="23" spans="1:11" ht="17.25" customHeight="1">
      <c r="A23" s="194" t="s">
        <v>121</v>
      </c>
      <c r="B23" s="194">
        <f>'Força de Trabalho'!G15</f>
        <v>0</v>
      </c>
      <c r="C23" s="187"/>
      <c r="D23" s="187"/>
      <c r="E23" s="449"/>
      <c r="F23" s="450"/>
      <c r="G23" s="448"/>
      <c r="H23" s="448"/>
      <c r="I23" s="448"/>
      <c r="J23" s="448"/>
      <c r="K23" s="448"/>
    </row>
    <row r="24" spans="1:11" ht="17.25" customHeight="1">
      <c r="A24" s="195" t="s">
        <v>118</v>
      </c>
      <c r="B24" s="195"/>
      <c r="C24" s="188"/>
      <c r="D24" s="189"/>
      <c r="E24" s="449"/>
      <c r="F24" s="450"/>
      <c r="G24" s="448"/>
      <c r="H24" s="448"/>
      <c r="I24" s="448"/>
      <c r="J24" s="448"/>
      <c r="K24" s="448"/>
    </row>
    <row r="25" spans="1:11" ht="17.25" customHeight="1">
      <c r="A25" s="196" t="s">
        <v>119</v>
      </c>
      <c r="B25" s="196">
        <f>B23-B24</f>
        <v>0</v>
      </c>
      <c r="C25" s="192"/>
      <c r="D25" s="193"/>
      <c r="E25" s="449"/>
      <c r="F25" s="450"/>
      <c r="G25" s="448"/>
      <c r="H25" s="448"/>
      <c r="I25" s="448"/>
      <c r="J25" s="448"/>
      <c r="K25" s="448"/>
    </row>
    <row r="27" spans="1:11" ht="15">
      <c r="A27" s="446" t="s">
        <v>123</v>
      </c>
      <c r="B27" s="446"/>
      <c r="C27" s="446"/>
      <c r="D27" s="446"/>
      <c r="E27" s="446"/>
      <c r="F27" s="446"/>
      <c r="G27" s="446" t="s">
        <v>111</v>
      </c>
      <c r="H27" s="446"/>
      <c r="I27" s="446"/>
      <c r="J27" s="446"/>
      <c r="K27" s="446"/>
    </row>
    <row r="28" spans="1:11" ht="15">
      <c r="A28" s="12" t="s">
        <v>112</v>
      </c>
      <c r="B28" s="12" t="s">
        <v>113</v>
      </c>
      <c r="C28" s="12" t="s">
        <v>97</v>
      </c>
      <c r="D28" s="12" t="s">
        <v>114</v>
      </c>
      <c r="E28" s="12" t="s">
        <v>115</v>
      </c>
      <c r="F28" s="12" t="s">
        <v>46</v>
      </c>
      <c r="G28" s="448"/>
      <c r="H28" s="448"/>
      <c r="I28" s="448"/>
      <c r="J28" s="448"/>
      <c r="K28" s="448"/>
    </row>
    <row r="29" spans="1:11" ht="18.75" customHeight="1">
      <c r="A29" s="14" t="s">
        <v>116</v>
      </c>
      <c r="B29" s="14">
        <v>0</v>
      </c>
      <c r="C29" s="14">
        <v>17</v>
      </c>
      <c r="D29" s="14">
        <v>23</v>
      </c>
      <c r="E29" s="14">
        <v>22</v>
      </c>
      <c r="F29" s="14">
        <f>SUM(B29:E29)</f>
        <v>62</v>
      </c>
      <c r="G29" s="448"/>
      <c r="H29" s="448"/>
      <c r="I29" s="448"/>
      <c r="J29" s="448"/>
      <c r="K29" s="448"/>
    </row>
    <row r="30" spans="1:11" ht="19.5" customHeight="1">
      <c r="A30" s="15" t="s">
        <v>117</v>
      </c>
      <c r="B30" s="15">
        <v>0</v>
      </c>
      <c r="C30" s="15">
        <f>SUM('Ef COTER Prev'!I5:I14)</f>
        <v>4</v>
      </c>
      <c r="D30" s="15">
        <f>SUM('Ef COTER Prev'!I16:I19)+6</f>
        <v>7</v>
      </c>
      <c r="E30" s="16">
        <f>SUM('Ef COTER Prev'!I20,'Ef COTER Prev'!I21)</f>
        <v>3</v>
      </c>
      <c r="F30" s="15">
        <f>SUM(B30:E30)</f>
        <v>14</v>
      </c>
      <c r="G30" s="448"/>
      <c r="H30" s="448"/>
      <c r="I30" s="448"/>
      <c r="J30" s="448"/>
      <c r="K30" s="448"/>
    </row>
    <row r="31" spans="1:11" ht="19.5" customHeight="1">
      <c r="A31" s="17" t="s">
        <v>118</v>
      </c>
      <c r="B31" s="17"/>
      <c r="C31" s="17"/>
      <c r="D31" s="17"/>
      <c r="E31" s="17"/>
      <c r="F31" s="18">
        <f>SUM(B31:E31)</f>
        <v>0</v>
      </c>
      <c r="G31" s="448"/>
      <c r="H31" s="448"/>
      <c r="I31" s="448"/>
      <c r="J31" s="448"/>
      <c r="K31" s="448"/>
    </row>
    <row r="32" spans="1:11" ht="18" customHeight="1">
      <c r="A32" s="19" t="s">
        <v>119</v>
      </c>
      <c r="B32" s="19">
        <f>B30-B31</f>
        <v>0</v>
      </c>
      <c r="C32" s="19">
        <f>C30-C31</f>
        <v>4</v>
      </c>
      <c r="D32" s="19">
        <f>D30-D31</f>
        <v>7</v>
      </c>
      <c r="E32" s="19">
        <f>E30-E31</f>
        <v>3</v>
      </c>
      <c r="F32" s="19">
        <f>F30-F31</f>
        <v>14</v>
      </c>
      <c r="G32" s="448"/>
      <c r="H32" s="448"/>
      <c r="I32" s="448"/>
      <c r="J32" s="448"/>
      <c r="K32" s="448"/>
    </row>
    <row r="33" spans="1:11">
      <c r="A33" s="439"/>
      <c r="B33" s="439"/>
      <c r="C33" s="439"/>
      <c r="D33" s="439"/>
      <c r="E33" s="439"/>
      <c r="F33" s="439"/>
      <c r="G33" s="448"/>
      <c r="H33" s="448"/>
      <c r="I33" s="448"/>
      <c r="J33" s="448"/>
      <c r="K33" s="448"/>
    </row>
    <row r="34" spans="1:11" ht="15">
      <c r="A34" s="444" t="s">
        <v>11</v>
      </c>
      <c r="B34" s="445"/>
      <c r="C34" s="186"/>
      <c r="D34" s="186"/>
      <c r="E34" s="449"/>
      <c r="F34" s="450"/>
      <c r="G34" s="448"/>
      <c r="H34" s="448"/>
      <c r="I34" s="448"/>
      <c r="J34" s="448"/>
      <c r="K34" s="448"/>
    </row>
    <row r="35" spans="1:11" ht="19.5" customHeight="1">
      <c r="A35" s="194" t="s">
        <v>121</v>
      </c>
      <c r="B35" s="194">
        <f>'Força de Trabalho'!J15</f>
        <v>0</v>
      </c>
      <c r="C35" s="187"/>
      <c r="D35" s="187"/>
      <c r="E35" s="449"/>
      <c r="F35" s="450"/>
      <c r="G35" s="448"/>
      <c r="H35" s="448"/>
      <c r="I35" s="448"/>
      <c r="J35" s="448"/>
      <c r="K35" s="448"/>
    </row>
    <row r="36" spans="1:11" ht="19.5" customHeight="1">
      <c r="A36" s="195" t="s">
        <v>118</v>
      </c>
      <c r="B36" s="195"/>
      <c r="C36" s="188"/>
      <c r="D36" s="189"/>
      <c r="E36" s="449"/>
      <c r="F36" s="450"/>
      <c r="G36" s="448"/>
      <c r="H36" s="448"/>
      <c r="I36" s="448"/>
      <c r="J36" s="448"/>
      <c r="K36" s="448"/>
    </row>
    <row r="37" spans="1:11" ht="18.75" customHeight="1">
      <c r="A37" s="196" t="s">
        <v>119</v>
      </c>
      <c r="B37" s="196">
        <f>B35-B36</f>
        <v>0</v>
      </c>
      <c r="C37" s="192"/>
      <c r="D37" s="193"/>
      <c r="E37" s="449"/>
      <c r="F37" s="450"/>
      <c r="G37" s="448"/>
      <c r="H37" s="448"/>
      <c r="I37" s="448"/>
      <c r="J37" s="448"/>
      <c r="K37" s="448"/>
    </row>
    <row r="39" spans="1:11" ht="15">
      <c r="A39" s="446" t="s">
        <v>124</v>
      </c>
      <c r="B39" s="446"/>
      <c r="C39" s="446"/>
      <c r="D39" s="446"/>
      <c r="E39" s="446"/>
      <c r="F39" s="446"/>
      <c r="G39" s="446" t="s">
        <v>111</v>
      </c>
      <c r="H39" s="446"/>
      <c r="I39" s="446"/>
      <c r="J39" s="446"/>
      <c r="K39" s="446"/>
    </row>
    <row r="40" spans="1:11" ht="15">
      <c r="A40" s="12" t="s">
        <v>112</v>
      </c>
      <c r="B40" s="12" t="s">
        <v>113</v>
      </c>
      <c r="C40" s="12" t="s">
        <v>97</v>
      </c>
      <c r="D40" s="12" t="s">
        <v>114</v>
      </c>
      <c r="E40" s="12" t="s">
        <v>115</v>
      </c>
      <c r="F40" s="13" t="s">
        <v>46</v>
      </c>
      <c r="G40" s="448"/>
      <c r="H40" s="448"/>
      <c r="I40" s="448"/>
      <c r="J40" s="448"/>
      <c r="K40" s="448"/>
    </row>
    <row r="41" spans="1:11" ht="17.25" customHeight="1">
      <c r="A41" s="14" t="s">
        <v>116</v>
      </c>
      <c r="B41" s="14">
        <v>1</v>
      </c>
      <c r="C41" s="14">
        <v>35</v>
      </c>
      <c r="D41" s="14">
        <v>4</v>
      </c>
      <c r="E41" s="14">
        <v>6</v>
      </c>
      <c r="F41" s="14">
        <f>SUM(B41:E41)</f>
        <v>46</v>
      </c>
      <c r="G41" s="448"/>
      <c r="H41" s="448"/>
      <c r="I41" s="448"/>
      <c r="J41" s="448"/>
      <c r="K41" s="448"/>
    </row>
    <row r="42" spans="1:11" ht="19.5" customHeight="1">
      <c r="A42" s="15" t="s">
        <v>117</v>
      </c>
      <c r="B42" s="15">
        <v>1</v>
      </c>
      <c r="C42" s="15">
        <f>SUM('Ef COTER Prev'!K8:K14)</f>
        <v>12</v>
      </c>
      <c r="D42" s="15">
        <f>SUM('Ef COTER Prev'!K16:K19)</f>
        <v>2</v>
      </c>
      <c r="E42" s="16">
        <f>SUM('Ef COTER Prev'!K20,'Ef COTER Prev'!K21)</f>
        <v>4</v>
      </c>
      <c r="F42" s="15">
        <f>SUM(B42:E42)</f>
        <v>19</v>
      </c>
      <c r="G42" s="448"/>
      <c r="H42" s="448"/>
      <c r="I42" s="448"/>
      <c r="J42" s="448"/>
      <c r="K42" s="448"/>
    </row>
    <row r="43" spans="1:11" ht="19.5" customHeight="1">
      <c r="A43" s="17" t="s">
        <v>118</v>
      </c>
      <c r="B43" s="17"/>
      <c r="C43" s="17"/>
      <c r="D43" s="17"/>
      <c r="E43" s="17"/>
      <c r="F43" s="18">
        <f>SUM(B43:E43)</f>
        <v>0</v>
      </c>
      <c r="G43" s="448"/>
      <c r="H43" s="448"/>
      <c r="I43" s="448"/>
      <c r="J43" s="448"/>
      <c r="K43" s="448"/>
    </row>
    <row r="44" spans="1:11" ht="18" customHeight="1">
      <c r="A44" s="19" t="s">
        <v>119</v>
      </c>
      <c r="B44" s="19">
        <f>B42-B43</f>
        <v>1</v>
      </c>
      <c r="C44" s="19">
        <f>C42-C43</f>
        <v>12</v>
      </c>
      <c r="D44" s="19">
        <f>D42-D43</f>
        <v>2</v>
      </c>
      <c r="E44" s="19">
        <f>E42-E43</f>
        <v>4</v>
      </c>
      <c r="F44" s="19">
        <f>F42-F43</f>
        <v>19</v>
      </c>
      <c r="G44" s="448"/>
      <c r="H44" s="448"/>
      <c r="I44" s="448"/>
      <c r="J44" s="448"/>
      <c r="K44" s="448"/>
    </row>
    <row r="45" spans="1:11">
      <c r="A45" s="439"/>
      <c r="B45" s="439"/>
      <c r="C45" s="439"/>
      <c r="D45" s="439"/>
      <c r="E45" s="439"/>
      <c r="F45" s="439"/>
      <c r="G45" s="448"/>
      <c r="H45" s="448"/>
      <c r="I45" s="448"/>
      <c r="J45" s="448"/>
      <c r="K45" s="448"/>
    </row>
    <row r="46" spans="1:11" ht="15.75" customHeight="1">
      <c r="A46" s="443" t="s">
        <v>11</v>
      </c>
      <c r="B46" s="443"/>
      <c r="C46" s="186"/>
      <c r="D46" s="186"/>
      <c r="E46" s="449"/>
      <c r="F46" s="450"/>
      <c r="G46" s="448"/>
      <c r="H46" s="448"/>
      <c r="I46" s="448"/>
      <c r="J46" s="448"/>
      <c r="K46" s="448"/>
    </row>
    <row r="47" spans="1:11" ht="19.5" customHeight="1">
      <c r="A47" s="194" t="s">
        <v>121</v>
      </c>
      <c r="B47" s="194">
        <f>'Força de Trabalho'!M15</f>
        <v>0</v>
      </c>
      <c r="C47" s="187"/>
      <c r="D47" s="187"/>
      <c r="E47" s="449"/>
      <c r="F47" s="450"/>
      <c r="G47" s="448"/>
      <c r="H47" s="448"/>
      <c r="I47" s="448"/>
      <c r="J47" s="448"/>
      <c r="K47" s="448"/>
    </row>
    <row r="48" spans="1:11" ht="19.5" customHeight="1">
      <c r="A48" s="195" t="s">
        <v>118</v>
      </c>
      <c r="B48" s="195"/>
      <c r="C48" s="188"/>
      <c r="D48" s="189"/>
      <c r="E48" s="449"/>
      <c r="F48" s="450"/>
      <c r="G48" s="448"/>
      <c r="H48" s="448"/>
      <c r="I48" s="448"/>
      <c r="J48" s="448"/>
      <c r="K48" s="448"/>
    </row>
    <row r="49" spans="1:11" ht="21" customHeight="1">
      <c r="A49" s="196" t="s">
        <v>119</v>
      </c>
      <c r="B49" s="196">
        <f>B47-B48</f>
        <v>0</v>
      </c>
      <c r="C49" s="192"/>
      <c r="D49" s="193"/>
      <c r="E49" s="449"/>
      <c r="F49" s="450"/>
      <c r="G49" s="448"/>
      <c r="H49" s="448"/>
      <c r="I49" s="448"/>
      <c r="J49" s="448"/>
      <c r="K49" s="448"/>
    </row>
    <row r="51" spans="1:11" ht="15">
      <c r="A51" s="446" t="s">
        <v>125</v>
      </c>
      <c r="B51" s="446"/>
      <c r="C51" s="446"/>
      <c r="D51" s="446"/>
      <c r="E51" s="446"/>
      <c r="F51" s="446"/>
      <c r="G51" s="446" t="s">
        <v>111</v>
      </c>
      <c r="H51" s="446"/>
      <c r="I51" s="446"/>
      <c r="J51" s="446"/>
      <c r="K51" s="446"/>
    </row>
    <row r="52" spans="1:11" ht="15">
      <c r="A52" s="12" t="s">
        <v>112</v>
      </c>
      <c r="B52" s="12" t="s">
        <v>113</v>
      </c>
      <c r="C52" s="12" t="s">
        <v>97</v>
      </c>
      <c r="D52" s="12" t="s">
        <v>114</v>
      </c>
      <c r="E52" s="12" t="s">
        <v>115</v>
      </c>
      <c r="F52" s="12" t="s">
        <v>46</v>
      </c>
      <c r="G52" s="448"/>
      <c r="H52" s="448"/>
      <c r="I52" s="448"/>
      <c r="J52" s="448"/>
      <c r="K52" s="448"/>
    </row>
    <row r="53" spans="1:11" ht="16.5" customHeight="1">
      <c r="A53" s="14" t="s">
        <v>116</v>
      </c>
      <c r="B53" s="14">
        <v>1</v>
      </c>
      <c r="C53" s="14">
        <v>47</v>
      </c>
      <c r="D53" s="14">
        <v>21</v>
      </c>
      <c r="E53" s="14">
        <v>7</v>
      </c>
      <c r="F53" s="14">
        <f>SUM(B53:E53)</f>
        <v>76</v>
      </c>
      <c r="G53" s="448"/>
      <c r="H53" s="448"/>
      <c r="I53" s="448"/>
      <c r="J53" s="448"/>
      <c r="K53" s="448"/>
    </row>
    <row r="54" spans="1:11" ht="18" customHeight="1">
      <c r="A54" s="15" t="s">
        <v>117</v>
      </c>
      <c r="B54" s="15">
        <v>1</v>
      </c>
      <c r="C54" s="15">
        <f>SUM('Ef COTER Prev'!M8:M14)</f>
        <v>6</v>
      </c>
      <c r="D54" s="15">
        <f>SUM('Ef COTER Prev'!M16:M19)</f>
        <v>5</v>
      </c>
      <c r="E54" s="16">
        <f>SUM('Ef COTER Prev'!M20:M21)</f>
        <v>2</v>
      </c>
      <c r="F54" s="15">
        <f>SUM(B54:E54)</f>
        <v>14</v>
      </c>
      <c r="G54" s="448"/>
      <c r="H54" s="448"/>
      <c r="I54" s="448"/>
      <c r="J54" s="448"/>
      <c r="K54" s="448"/>
    </row>
    <row r="55" spans="1:11" ht="18" customHeight="1">
      <c r="A55" s="17" t="s">
        <v>118</v>
      </c>
      <c r="B55" s="17"/>
      <c r="C55" s="17"/>
      <c r="D55" s="17"/>
      <c r="E55" s="17"/>
      <c r="F55" s="18">
        <f>SUM(B55:E55)</f>
        <v>0</v>
      </c>
      <c r="G55" s="448"/>
      <c r="H55" s="448"/>
      <c r="I55" s="448"/>
      <c r="J55" s="448"/>
      <c r="K55" s="448"/>
    </row>
    <row r="56" spans="1:11" ht="16.5" customHeight="1">
      <c r="A56" s="19" t="s">
        <v>119</v>
      </c>
      <c r="B56" s="19">
        <f>B54-B55</f>
        <v>1</v>
      </c>
      <c r="C56" s="19">
        <f>C54-C55</f>
        <v>6</v>
      </c>
      <c r="D56" s="19">
        <f>D54-D55</f>
        <v>5</v>
      </c>
      <c r="E56" s="19">
        <f>E54-E55</f>
        <v>2</v>
      </c>
      <c r="F56" s="19">
        <f>F54-F55</f>
        <v>14</v>
      </c>
      <c r="G56" s="448"/>
      <c r="H56" s="448"/>
      <c r="I56" s="448"/>
      <c r="J56" s="448"/>
      <c r="K56" s="448"/>
    </row>
    <row r="57" spans="1:11">
      <c r="A57" s="439"/>
      <c r="B57" s="439"/>
      <c r="C57" s="439"/>
      <c r="D57" s="439"/>
      <c r="E57" s="439"/>
      <c r="F57" s="439"/>
      <c r="G57" s="448"/>
      <c r="H57" s="448"/>
      <c r="I57" s="448"/>
      <c r="J57" s="448"/>
      <c r="K57" s="448"/>
    </row>
    <row r="58" spans="1:11" ht="15">
      <c r="A58" s="451" t="s">
        <v>11</v>
      </c>
      <c r="B58" s="451"/>
      <c r="C58" s="186"/>
      <c r="D58" s="186"/>
      <c r="E58" s="449"/>
      <c r="F58" s="450"/>
      <c r="G58" s="448"/>
      <c r="H58" s="448"/>
      <c r="I58" s="448"/>
      <c r="J58" s="448"/>
      <c r="K58" s="448"/>
    </row>
    <row r="59" spans="1:11" ht="18" customHeight="1">
      <c r="A59" s="191" t="s">
        <v>121</v>
      </c>
      <c r="B59" s="191"/>
      <c r="C59" s="187"/>
      <c r="D59" s="187"/>
      <c r="E59" s="449"/>
      <c r="F59" s="450"/>
      <c r="G59" s="448"/>
      <c r="H59" s="448"/>
      <c r="I59" s="448"/>
      <c r="J59" s="448"/>
      <c r="K59" s="448"/>
    </row>
    <row r="60" spans="1:11" ht="18" customHeight="1">
      <c r="A60" s="184" t="s">
        <v>118</v>
      </c>
      <c r="B60" s="184"/>
      <c r="C60" s="188"/>
      <c r="D60" s="189"/>
      <c r="E60" s="449"/>
      <c r="F60" s="450"/>
      <c r="G60" s="448"/>
      <c r="H60" s="448"/>
      <c r="I60" s="448"/>
      <c r="J60" s="448"/>
      <c r="K60" s="448"/>
    </row>
    <row r="61" spans="1:11" ht="18.75" customHeight="1">
      <c r="A61" s="185" t="s">
        <v>119</v>
      </c>
      <c r="B61" s="185"/>
      <c r="C61" s="192"/>
      <c r="D61" s="193"/>
      <c r="E61" s="449"/>
      <c r="F61" s="450"/>
      <c r="G61" s="448"/>
      <c r="H61" s="448"/>
      <c r="I61" s="448"/>
      <c r="J61" s="448"/>
      <c r="K61" s="448"/>
    </row>
    <row r="63" spans="1:11" ht="15">
      <c r="A63" s="446" t="s">
        <v>126</v>
      </c>
      <c r="B63" s="446"/>
      <c r="C63" s="446"/>
      <c r="D63" s="446"/>
      <c r="E63" s="446"/>
      <c r="F63" s="446"/>
      <c r="G63" s="446" t="s">
        <v>111</v>
      </c>
      <c r="H63" s="446"/>
      <c r="I63" s="446"/>
      <c r="J63" s="446"/>
      <c r="K63" s="446"/>
    </row>
    <row r="64" spans="1:11" ht="15">
      <c r="A64" s="12" t="s">
        <v>112</v>
      </c>
      <c r="B64" s="12" t="s">
        <v>113</v>
      </c>
      <c r="C64" s="12" t="s">
        <v>97</v>
      </c>
      <c r="D64" s="12" t="s">
        <v>114</v>
      </c>
      <c r="E64" s="12" t="s">
        <v>115</v>
      </c>
      <c r="F64" s="12" t="s">
        <v>46</v>
      </c>
      <c r="G64" s="448"/>
      <c r="H64" s="448"/>
      <c r="I64" s="448"/>
      <c r="J64" s="448"/>
      <c r="K64" s="448"/>
    </row>
    <row r="65" spans="1:11" ht="18" customHeight="1">
      <c r="A65" s="14" t="s">
        <v>116</v>
      </c>
      <c r="B65" s="14">
        <v>1</v>
      </c>
      <c r="C65" s="14">
        <v>24</v>
      </c>
      <c r="D65" s="14">
        <v>7</v>
      </c>
      <c r="E65" s="14">
        <v>5</v>
      </c>
      <c r="F65" s="14">
        <f>SUM(B65:E65)</f>
        <v>37</v>
      </c>
      <c r="G65" s="448"/>
      <c r="H65" s="448"/>
      <c r="I65" s="448"/>
      <c r="J65" s="448"/>
      <c r="K65" s="448"/>
    </row>
    <row r="66" spans="1:11" ht="20.25" customHeight="1">
      <c r="A66" s="15" t="s">
        <v>117</v>
      </c>
      <c r="B66" s="15">
        <v>1</v>
      </c>
      <c r="C66" s="15">
        <f>SUM('Ef COTER Prev'!O8:O14)</f>
        <v>3</v>
      </c>
      <c r="D66" s="15">
        <f>SUM('Ef COTER Prev'!O16:O19)</f>
        <v>2</v>
      </c>
      <c r="E66" s="16">
        <f>SUM('Ef COTER Prev'!O20:O21)</f>
        <v>2</v>
      </c>
      <c r="F66" s="15">
        <f>SUM(B66:E66)</f>
        <v>8</v>
      </c>
      <c r="G66" s="448"/>
      <c r="H66" s="448"/>
      <c r="I66" s="448"/>
      <c r="J66" s="448"/>
      <c r="K66" s="448"/>
    </row>
    <row r="67" spans="1:11" ht="20.25" customHeight="1">
      <c r="A67" s="17" t="s">
        <v>118</v>
      </c>
      <c r="B67" s="17"/>
      <c r="C67" s="17"/>
      <c r="D67" s="17"/>
      <c r="E67" s="17"/>
      <c r="F67" s="18">
        <f>SUM(B67:E67)</f>
        <v>0</v>
      </c>
      <c r="G67" s="448"/>
      <c r="H67" s="448"/>
      <c r="I67" s="448"/>
      <c r="J67" s="448"/>
      <c r="K67" s="448"/>
    </row>
    <row r="68" spans="1:11" ht="22.5" customHeight="1">
      <c r="A68" s="19" t="s">
        <v>119</v>
      </c>
      <c r="B68" s="19">
        <f>B66-B67</f>
        <v>1</v>
      </c>
      <c r="C68" s="19">
        <f>C66-C67</f>
        <v>3</v>
      </c>
      <c r="D68" s="19">
        <f>D66-D67</f>
        <v>2</v>
      </c>
      <c r="E68" s="19">
        <f>E66-E67</f>
        <v>2</v>
      </c>
      <c r="F68" s="19">
        <f>F66-F67</f>
        <v>8</v>
      </c>
      <c r="G68" s="448"/>
      <c r="H68" s="448"/>
      <c r="I68" s="448"/>
      <c r="J68" s="448"/>
      <c r="K68" s="448"/>
    </row>
    <row r="69" spans="1:11">
      <c r="A69" s="439"/>
      <c r="B69" s="439"/>
      <c r="C69" s="439"/>
      <c r="D69" s="439"/>
      <c r="E69" s="439"/>
      <c r="F69" s="439"/>
      <c r="G69" s="448"/>
      <c r="H69" s="448"/>
      <c r="I69" s="448"/>
      <c r="J69" s="448"/>
      <c r="K69" s="448"/>
    </row>
    <row r="70" spans="1:11" ht="15">
      <c r="A70" s="444" t="s">
        <v>11</v>
      </c>
      <c r="B70" s="445"/>
      <c r="C70" s="186"/>
      <c r="D70" s="186"/>
      <c r="E70" s="449"/>
      <c r="F70" s="450"/>
      <c r="G70" s="448"/>
      <c r="H70" s="448"/>
      <c r="I70" s="448"/>
      <c r="J70" s="448"/>
      <c r="K70" s="448"/>
    </row>
    <row r="71" spans="1:11" ht="19.5" customHeight="1">
      <c r="A71" s="194" t="s">
        <v>121</v>
      </c>
      <c r="B71" s="194">
        <f>'Força de Trabalho'!S15</f>
        <v>0</v>
      </c>
      <c r="C71" s="187"/>
      <c r="D71" s="187"/>
      <c r="E71" s="449"/>
      <c r="F71" s="450"/>
      <c r="G71" s="448"/>
      <c r="H71" s="448"/>
      <c r="I71" s="448"/>
      <c r="J71" s="448"/>
      <c r="K71" s="448"/>
    </row>
    <row r="72" spans="1:11" ht="19.5" customHeight="1">
      <c r="A72" s="195" t="s">
        <v>118</v>
      </c>
      <c r="B72" s="195"/>
      <c r="C72" s="188"/>
      <c r="D72" s="189"/>
      <c r="E72" s="449"/>
      <c r="F72" s="450"/>
      <c r="G72" s="448"/>
      <c r="H72" s="448"/>
      <c r="I72" s="448"/>
      <c r="J72" s="448"/>
      <c r="K72" s="448"/>
    </row>
    <row r="73" spans="1:11" ht="18.75" customHeight="1">
      <c r="A73" s="196" t="s">
        <v>119</v>
      </c>
      <c r="B73" s="196">
        <f>B71-B72</f>
        <v>0</v>
      </c>
      <c r="C73" s="192"/>
      <c r="D73" s="193"/>
      <c r="E73" s="449"/>
      <c r="F73" s="450"/>
      <c r="G73" s="448"/>
      <c r="H73" s="448"/>
      <c r="I73" s="448"/>
      <c r="J73" s="448"/>
      <c r="K73" s="448"/>
    </row>
    <row r="75" spans="1:11" ht="15">
      <c r="A75" s="446" t="s">
        <v>127</v>
      </c>
      <c r="B75" s="446"/>
      <c r="C75" s="446"/>
      <c r="D75" s="446"/>
      <c r="E75" s="446"/>
      <c r="F75" s="446"/>
      <c r="G75" s="446" t="s">
        <v>111</v>
      </c>
      <c r="H75" s="446"/>
      <c r="I75" s="446"/>
      <c r="J75" s="446"/>
      <c r="K75" s="446"/>
    </row>
    <row r="76" spans="1:11" ht="15" customHeight="1">
      <c r="A76" s="12" t="s">
        <v>112</v>
      </c>
      <c r="B76" s="12" t="s">
        <v>113</v>
      </c>
      <c r="C76" s="12" t="s">
        <v>97</v>
      </c>
      <c r="D76" s="12" t="s">
        <v>114</v>
      </c>
      <c r="E76" s="12" t="s">
        <v>115</v>
      </c>
      <c r="F76" s="12" t="s">
        <v>46</v>
      </c>
      <c r="G76" s="448"/>
      <c r="H76" s="448"/>
      <c r="I76" s="448"/>
      <c r="J76" s="448"/>
      <c r="K76" s="448"/>
    </row>
    <row r="77" spans="1:11">
      <c r="A77" s="14" t="s">
        <v>116</v>
      </c>
      <c r="B77" s="14">
        <v>1</v>
      </c>
      <c r="C77" s="14">
        <v>36</v>
      </c>
      <c r="D77" s="14">
        <v>1</v>
      </c>
      <c r="E77" s="14">
        <v>12</v>
      </c>
      <c r="F77" s="14">
        <f>SUM(B77:E77)</f>
        <v>50</v>
      </c>
      <c r="G77" s="448"/>
      <c r="H77" s="448"/>
      <c r="I77" s="448"/>
      <c r="J77" s="448"/>
      <c r="K77" s="448"/>
    </row>
    <row r="78" spans="1:11" ht="18.75" customHeight="1">
      <c r="A78" s="15" t="s">
        <v>117</v>
      </c>
      <c r="B78" s="15">
        <v>1</v>
      </c>
      <c r="C78" s="15">
        <f>SUM('Ef COTER Prev'!Q8:Q14)</f>
        <v>14</v>
      </c>
      <c r="D78" s="15">
        <f>SUM('Ef COTER Prev'!Q16:Q19)</f>
        <v>5</v>
      </c>
      <c r="E78" s="16">
        <f>SUM('Ef COTER Prev'!Q20:Q21)</f>
        <v>6</v>
      </c>
      <c r="F78" s="15">
        <f>SUM(B78:E78)</f>
        <v>26</v>
      </c>
      <c r="G78" s="448"/>
      <c r="H78" s="448"/>
      <c r="I78" s="448"/>
      <c r="J78" s="448"/>
      <c r="K78" s="448"/>
    </row>
    <row r="79" spans="1:11" ht="18.75" customHeight="1">
      <c r="A79" s="17" t="s">
        <v>118</v>
      </c>
      <c r="B79" s="17"/>
      <c r="C79" s="17"/>
      <c r="D79" s="17"/>
      <c r="E79" s="17"/>
      <c r="F79" s="18">
        <f>SUM(B79:E79)</f>
        <v>0</v>
      </c>
      <c r="G79" s="448"/>
      <c r="H79" s="448"/>
      <c r="I79" s="448"/>
      <c r="J79" s="448"/>
      <c r="K79" s="448"/>
    </row>
    <row r="80" spans="1:11" ht="17.25" customHeight="1">
      <c r="A80" s="19" t="s">
        <v>119</v>
      </c>
      <c r="B80" s="19">
        <f>B78-B79</f>
        <v>1</v>
      </c>
      <c r="C80" s="19">
        <f>C78-C79</f>
        <v>14</v>
      </c>
      <c r="D80" s="19">
        <f>D78-D79</f>
        <v>5</v>
      </c>
      <c r="E80" s="19">
        <f>E78-E79</f>
        <v>6</v>
      </c>
      <c r="F80" s="19">
        <f>F78-F79</f>
        <v>26</v>
      </c>
      <c r="G80" s="448"/>
      <c r="H80" s="448"/>
      <c r="I80" s="448"/>
      <c r="J80" s="448"/>
      <c r="K80" s="448"/>
    </row>
    <row r="81" spans="1:11" ht="14.25" customHeight="1">
      <c r="A81" s="439"/>
      <c r="B81" s="439"/>
      <c r="C81" s="439"/>
      <c r="D81" s="439"/>
      <c r="E81" s="439"/>
      <c r="F81" s="439"/>
      <c r="G81" s="448"/>
      <c r="H81" s="448"/>
      <c r="I81" s="448"/>
      <c r="J81" s="448"/>
      <c r="K81" s="448"/>
    </row>
    <row r="82" spans="1:11" ht="15">
      <c r="A82" s="443" t="s">
        <v>11</v>
      </c>
      <c r="B82" s="443"/>
      <c r="C82" s="186"/>
      <c r="D82" s="186"/>
      <c r="E82" s="449"/>
      <c r="F82" s="450"/>
      <c r="G82" s="448"/>
      <c r="H82" s="448"/>
      <c r="I82" s="448"/>
      <c r="J82" s="448"/>
      <c r="K82" s="448"/>
    </row>
    <row r="83" spans="1:11" ht="18" customHeight="1">
      <c r="A83" s="194" t="s">
        <v>121</v>
      </c>
      <c r="B83" s="194">
        <f>'Força de Trabalho'!V15</f>
        <v>1</v>
      </c>
      <c r="C83" s="187"/>
      <c r="D83" s="187"/>
      <c r="E83" s="449"/>
      <c r="F83" s="450"/>
      <c r="G83" s="448"/>
      <c r="H83" s="448"/>
      <c r="I83" s="448"/>
      <c r="J83" s="448"/>
      <c r="K83" s="448"/>
    </row>
    <row r="84" spans="1:11" ht="18" customHeight="1">
      <c r="A84" s="195" t="s">
        <v>118</v>
      </c>
      <c r="B84" s="195"/>
      <c r="C84" s="188"/>
      <c r="D84" s="189"/>
      <c r="E84" s="449"/>
      <c r="F84" s="450"/>
      <c r="G84" s="448"/>
      <c r="H84" s="448"/>
      <c r="I84" s="448"/>
      <c r="J84" s="448"/>
      <c r="K84" s="448"/>
    </row>
    <row r="85" spans="1:11" ht="18.75" customHeight="1">
      <c r="A85" s="196" t="s">
        <v>119</v>
      </c>
      <c r="B85" s="196">
        <f>B83-B84</f>
        <v>1</v>
      </c>
      <c r="C85" s="192"/>
      <c r="D85" s="193"/>
      <c r="E85" s="449"/>
      <c r="F85" s="450"/>
      <c r="G85" s="448"/>
      <c r="H85" s="448"/>
      <c r="I85" s="448"/>
      <c r="J85" s="448"/>
      <c r="K85" s="448"/>
    </row>
    <row r="90" spans="1:11" ht="15">
      <c r="A90" s="446" t="s">
        <v>109</v>
      </c>
      <c r="B90" s="446"/>
      <c r="C90" s="446"/>
      <c r="D90" s="446"/>
      <c r="E90" s="446"/>
      <c r="F90" s="446"/>
    </row>
    <row r="91" spans="1:11" ht="15">
      <c r="A91" s="175" t="s">
        <v>112</v>
      </c>
      <c r="B91" s="175" t="s">
        <v>113</v>
      </c>
      <c r="C91" s="175" t="s">
        <v>97</v>
      </c>
      <c r="D91" s="175" t="s">
        <v>114</v>
      </c>
      <c r="E91" s="175" t="s">
        <v>115</v>
      </c>
      <c r="F91" s="175" t="s">
        <v>46</v>
      </c>
    </row>
    <row r="92" spans="1:11">
      <c r="A92" s="14" t="s">
        <v>116</v>
      </c>
      <c r="B92" s="14"/>
      <c r="C92" s="14"/>
      <c r="D92" s="14"/>
      <c r="E92" s="14"/>
      <c r="F92" s="14"/>
    </row>
    <row r="93" spans="1:11">
      <c r="A93" s="15" t="s">
        <v>117</v>
      </c>
      <c r="B93" s="15">
        <f ca="1" xml:space="preserve"> SUM('Mapa da Força'!B94,'Mapa da Força'!B106,'Mapa da Força'!B118,'Mapa da Força'!B130,'Mapa da Força'!B142,'Mapa da Força'!B154,'Mapa da Força'!B166)</f>
        <v>6</v>
      </c>
      <c r="C93" s="15">
        <f ca="1">SUM('Mapa da Força'!C94,'Mapa da Força'!C106,'Mapa da Força'!C118,'Mapa da Força'!C130,'Mapa da Força'!C142,'Mapa da Força'!C154,'Mapa da Força'!C166)</f>
        <v>43</v>
      </c>
      <c r="D93" s="15">
        <f ca="1">SUM('Mapa da Força'!D94,'Mapa da Força'!D106,'Mapa da Força'!D118,'Mapa da Força'!D130,'Mapa da Força'!D142,'Mapa da Força'!D154,'Mapa da Força'!D166)</f>
        <v>26</v>
      </c>
      <c r="E93" s="15">
        <f ca="1">SUM('Mapa da Força'!E94,'Mapa da Força'!E106,'Mapa da Força'!E118,'Mapa da Força'!E130,'Mapa da Força'!E142,'Mapa da Força'!E154,'Mapa da Força'!E166)</f>
        <v>28</v>
      </c>
      <c r="F93" s="15">
        <f ca="1">SUM(B93:E93)</f>
        <v>103</v>
      </c>
    </row>
    <row r="94" spans="1:11">
      <c r="A94" s="17" t="s">
        <v>118</v>
      </c>
      <c r="B94" s="17">
        <f ca="1">SUM('Mapa da Força'!B95,'Mapa da Força'!B107,'Mapa da Força'!B119,'Mapa da Força'!B131,'Mapa da Força'!B143,'Mapa da Força'!B155,'Mapa da Força'!B167)</f>
        <v>0</v>
      </c>
      <c r="C94" s="17">
        <f ca="1">SUM('Mapa da Força'!C95,'Mapa da Força'!C107,'Mapa da Força'!C119,'Mapa da Força'!C131,'Mapa da Força'!C143,'Mapa da Força'!C155,'Mapa da Força'!C167)</f>
        <v>0</v>
      </c>
      <c r="D94" s="17">
        <f ca="1">SUM('Mapa da Força'!D95,'Mapa da Força'!D107,'Mapa da Força'!D119,'Mapa da Força'!D131,'Mapa da Força'!D143,'Mapa da Força'!D155,'Mapa da Força'!D167)</f>
        <v>0</v>
      </c>
      <c r="E94" s="17">
        <f ca="1">SUM('Mapa da Força'!E95,'Mapa da Força'!E107,'Mapa da Força'!E119,'Mapa da Força'!E131,'Mapa da Força'!E143,'Mapa da Força'!E155,'Mapa da Força'!E167)</f>
        <v>0</v>
      </c>
      <c r="F94" s="18">
        <f ca="1">SUM(B94:E94)</f>
        <v>0</v>
      </c>
    </row>
    <row r="95" spans="1:11">
      <c r="A95" s="19" t="s">
        <v>119</v>
      </c>
      <c r="B95" s="19">
        <f ca="1">B93-B94</f>
        <v>6</v>
      </c>
      <c r="C95" s="19">
        <f ca="1">C93-C94</f>
        <v>43</v>
      </c>
      <c r="D95" s="19">
        <f ca="1">D93-D94</f>
        <v>26</v>
      </c>
      <c r="E95" s="19">
        <f ca="1">E93-E94</f>
        <v>28</v>
      </c>
      <c r="F95" s="19">
        <f ca="1">F93-F94</f>
        <v>103</v>
      </c>
    </row>
    <row r="96" spans="1:11">
      <c r="A96" s="439"/>
      <c r="B96" s="439"/>
      <c r="C96" s="439"/>
      <c r="D96" s="439"/>
      <c r="E96" s="439"/>
      <c r="F96" s="439"/>
    </row>
    <row r="97" spans="1:6" ht="15">
      <c r="A97" s="443" t="s">
        <v>11</v>
      </c>
      <c r="B97" s="443"/>
      <c r="C97" s="186"/>
      <c r="D97" s="186"/>
      <c r="E97" s="440"/>
      <c r="F97" s="441"/>
    </row>
    <row r="98" spans="1:6">
      <c r="A98" s="194" t="s">
        <v>121</v>
      </c>
      <c r="B98" s="194">
        <f ca="1">SUM('Mapa da Força'!B99,'Mapa da Força'!B111,'Mapa da Força'!B123,'Mapa da Força'!B135,'Mapa da Força'!B147,'Mapa da Força'!B159,'Mapa da Força'!B171)</f>
        <v>54</v>
      </c>
      <c r="C98" s="187"/>
      <c r="D98" s="187"/>
      <c r="E98" s="440"/>
      <c r="F98" s="441"/>
    </row>
    <row r="99" spans="1:6">
      <c r="A99" s="195" t="s">
        <v>118</v>
      </c>
      <c r="B99" s="195">
        <f ca="1">SUM('Mapa da Força'!B100,'Mapa da Força'!B112,'Mapa da Força'!B124,'Mapa da Força'!B136,'Mapa da Força'!B148,'Mapa da Força'!B160,'Mapa da Força'!B172)</f>
        <v>0</v>
      </c>
      <c r="C99" s="188"/>
      <c r="D99" s="189"/>
      <c r="E99" s="440"/>
      <c r="F99" s="441"/>
    </row>
    <row r="100" spans="1:6">
      <c r="A100" s="196" t="s">
        <v>119</v>
      </c>
      <c r="B100" s="196">
        <f ca="1">B98-B99</f>
        <v>54</v>
      </c>
      <c r="C100" s="190"/>
      <c r="D100" s="190"/>
      <c r="E100" s="440"/>
      <c r="F100" s="441"/>
    </row>
    <row r="102" spans="1:6" ht="15">
      <c r="A102" s="442" t="s">
        <v>85</v>
      </c>
      <c r="B102" s="442"/>
      <c r="C102" s="25"/>
    </row>
    <row r="103" spans="1:6">
      <c r="A103" s="14" t="s">
        <v>99</v>
      </c>
      <c r="B103" s="14">
        <v>1</v>
      </c>
      <c r="C103" s="26"/>
    </row>
    <row r="104" spans="1:6">
      <c r="A104" s="27" t="s">
        <v>117</v>
      </c>
      <c r="B104" s="27">
        <v>1</v>
      </c>
      <c r="C104" s="26"/>
    </row>
    <row r="105" spans="1:6">
      <c r="A105" s="17" t="s">
        <v>118</v>
      </c>
      <c r="B105" s="17"/>
      <c r="C105" s="26"/>
    </row>
    <row r="106" spans="1:6">
      <c r="A106" s="196" t="s">
        <v>119</v>
      </c>
      <c r="B106" s="196">
        <f>B104-B105</f>
        <v>1</v>
      </c>
    </row>
  </sheetData>
  <mergeCells count="49">
    <mergeCell ref="G76:K85"/>
    <mergeCell ref="A81:F81"/>
    <mergeCell ref="E82:F85"/>
    <mergeCell ref="A51:F51"/>
    <mergeCell ref="G51:K51"/>
    <mergeCell ref="G52:K61"/>
    <mergeCell ref="A57:F57"/>
    <mergeCell ref="E58:F61"/>
    <mergeCell ref="A63:F63"/>
    <mergeCell ref="G63:K63"/>
    <mergeCell ref="G64:K73"/>
    <mergeCell ref="A69:F69"/>
    <mergeCell ref="E70:F73"/>
    <mergeCell ref="A75:F75"/>
    <mergeCell ref="G75:K75"/>
    <mergeCell ref="A58:B58"/>
    <mergeCell ref="G28:K37"/>
    <mergeCell ref="A33:F33"/>
    <mergeCell ref="E34:F37"/>
    <mergeCell ref="A39:F39"/>
    <mergeCell ref="G39:K39"/>
    <mergeCell ref="G15:K15"/>
    <mergeCell ref="G16:K25"/>
    <mergeCell ref="A21:F21"/>
    <mergeCell ref="E22:F25"/>
    <mergeCell ref="A27:F27"/>
    <mergeCell ref="G27:K27"/>
    <mergeCell ref="A22:B22"/>
    <mergeCell ref="A70:B70"/>
    <mergeCell ref="A82:B82"/>
    <mergeCell ref="A90:F90"/>
    <mergeCell ref="A1:K1"/>
    <mergeCell ref="A2:K2"/>
    <mergeCell ref="A3:F3"/>
    <mergeCell ref="G3:K3"/>
    <mergeCell ref="G4:K13"/>
    <mergeCell ref="A9:F9"/>
    <mergeCell ref="E10:F13"/>
    <mergeCell ref="A10:B10"/>
    <mergeCell ref="G40:K49"/>
    <mergeCell ref="A45:F45"/>
    <mergeCell ref="E46:F49"/>
    <mergeCell ref="A15:F15"/>
    <mergeCell ref="A96:F96"/>
    <mergeCell ref="E97:F100"/>
    <mergeCell ref="A102:B102"/>
    <mergeCell ref="A97:B97"/>
    <mergeCell ref="A34:B34"/>
    <mergeCell ref="A46:B46"/>
  </mergeCells>
  <pageMargins left="0.25" right="0.25" top="0.75" bottom="0.75" header="0.30000000000000004" footer="0.30000000000000004"/>
  <pageSetup paperSize="0" scale="51" fitToWidth="0" fitToHeight="0" pageOrder="overThenDown" orientation="portrait" useFirstPageNumber="1" horizontalDpi="0" verticalDpi="0" copies="0"/>
  <headerFooter alignWithMargins="0">
    <oddHeader>&amp;C&amp;A</oddHeader>
    <oddFooter>&amp;CPage &amp;P</oddFooter>
  </headerFooter>
  <ignoredErrors>
    <ignoredError sqref="C18 D30 C42:E42 C54:E54 C66:E66 C78:E7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A2" sqref="A2:F17"/>
    </sheetView>
  </sheetViews>
  <sheetFormatPr defaultRowHeight="14.25"/>
  <cols>
    <col min="1" max="1" width="22" style="11" customWidth="1"/>
    <col min="2" max="2" width="13" style="11" customWidth="1"/>
    <col min="3" max="3" width="12.42578125" style="11" customWidth="1"/>
    <col min="4" max="4" width="11.5703125" style="11" customWidth="1"/>
    <col min="5" max="5" width="12.140625" style="11" customWidth="1"/>
    <col min="6" max="6" width="11.7109375" style="11" customWidth="1"/>
    <col min="7" max="7" width="26.7109375" style="11" customWidth="1"/>
    <col min="8" max="8" width="10.28515625" style="11" customWidth="1"/>
    <col min="9" max="16384" width="9.140625" style="11"/>
  </cols>
  <sheetData>
    <row r="1" spans="1:6" ht="15">
      <c r="A1" s="447" t="s">
        <v>130</v>
      </c>
      <c r="B1" s="447"/>
      <c r="C1" s="447"/>
      <c r="D1" s="447"/>
      <c r="E1" s="447"/>
      <c r="F1" s="447"/>
    </row>
    <row r="2" spans="1:6" ht="15">
      <c r="A2" s="446" t="s">
        <v>109</v>
      </c>
      <c r="B2" s="446"/>
      <c r="C2" s="446"/>
      <c r="D2" s="446"/>
      <c r="E2" s="446"/>
      <c r="F2" s="446"/>
    </row>
    <row r="3" spans="1:6" ht="15">
      <c r="A3" s="12" t="s">
        <v>112</v>
      </c>
      <c r="B3" s="12" t="s">
        <v>113</v>
      </c>
      <c r="C3" s="12" t="s">
        <v>97</v>
      </c>
      <c r="D3" s="12" t="s">
        <v>114</v>
      </c>
      <c r="E3" s="12" t="s">
        <v>115</v>
      </c>
      <c r="F3" s="12" t="s">
        <v>46</v>
      </c>
    </row>
    <row r="4" spans="1:6">
      <c r="A4" s="14" t="s">
        <v>116</v>
      </c>
      <c r="B4" s="14">
        <f>SUM([8]Efetivos!B5,[8]Efetivos!B17,[8]Efetivos!B29,[8]Efetivos!B41,[8]Efetivos!B53,[8]Efetivos!B65,[8]Efetivos!B77)</f>
        <v>6</v>
      </c>
      <c r="C4" s="14">
        <f>SUM([8]Efetivos!C5,[8]Efetivos!C17,[8]Efetivos!C29,[8]Efetivos!C41,[8]Efetivos!C53,[8]Efetivos!C65,[8]Efetivos!C77)</f>
        <v>176</v>
      </c>
      <c r="D4" s="14">
        <f>SUM([8]Efetivos!D5,[8]Efetivos!D17,[8]Efetivos!D29,[8]Efetivos!D41,[8]Efetivos!D53,[8]Efetivos!D65,[8]Efetivos!D77)</f>
        <v>69</v>
      </c>
      <c r="E4" s="14">
        <f>SUM([8]Efetivos!E5,[8]Efetivos!E17,[8]Efetivos!E29,[8]Efetivos!E41,[8]Efetivos!E53,[8]Efetivos!E65,[8]Efetivos!E77)</f>
        <v>67</v>
      </c>
      <c r="F4" s="14">
        <f>SUM(B4:E4)</f>
        <v>318</v>
      </c>
    </row>
    <row r="5" spans="1:6">
      <c r="A5" s="15" t="s">
        <v>117</v>
      </c>
      <c r="B5" s="15">
        <f xml:space="preserve"> SUM('Mapa da Força'!B6,'Mapa da Força'!B18,'Mapa da Força'!B30,'Mapa da Força'!B42,'Mapa da Força'!B54,'Mapa da Força'!B66,'Mapa da Força'!B78)</f>
        <v>6</v>
      </c>
      <c r="C5" s="15">
        <f>SUM('Mapa da Força'!C6,'Mapa da Força'!C18,'Mapa da Força'!C30,'Mapa da Força'!C42,'Mapa da Força'!C54,'Mapa da Força'!C66,'Mapa da Força'!C78)</f>
        <v>43</v>
      </c>
      <c r="D5" s="15">
        <f>SUM('Mapa da Força'!D6,'Mapa da Força'!D18,'Mapa da Força'!D30,'Mapa da Força'!D42,'Mapa da Força'!D54,'Mapa da Força'!D66,'Mapa da Força'!D78)</f>
        <v>26</v>
      </c>
      <c r="E5" s="15">
        <f>SUM('Mapa da Força'!E6,'Mapa da Força'!E18,'Mapa da Força'!E30,'Mapa da Força'!E42,'Mapa da Força'!E54,'Mapa da Força'!E66,'Mapa da Força'!E78)</f>
        <v>28</v>
      </c>
      <c r="F5" s="15">
        <f>SUM(B5:E5)</f>
        <v>103</v>
      </c>
    </row>
    <row r="6" spans="1:6">
      <c r="A6" s="17" t="s">
        <v>118</v>
      </c>
      <c r="B6" s="17">
        <f>SUM('Mapa da Força'!B7,'Mapa da Força'!B19,'Mapa da Força'!B31,'Mapa da Força'!B43,'Mapa da Força'!B55,'Mapa da Força'!B67,'Mapa da Força'!B79)</f>
        <v>0</v>
      </c>
      <c r="C6" s="17">
        <f>SUM('Mapa da Força'!C7,'Mapa da Força'!C19,'Mapa da Força'!C31,'Mapa da Força'!C43,'Mapa da Força'!C55,'Mapa da Força'!C67,'Mapa da Força'!C79)</f>
        <v>0</v>
      </c>
      <c r="D6" s="17">
        <f>SUM('Mapa da Força'!D7,'Mapa da Força'!D19,'Mapa da Força'!D31,'Mapa da Força'!D43,'Mapa da Força'!D55,'Mapa da Força'!D67,'Mapa da Força'!D79)</f>
        <v>0</v>
      </c>
      <c r="E6" s="17">
        <f>SUM('Mapa da Força'!E7,'Mapa da Força'!E19,'Mapa da Força'!E31,'Mapa da Força'!E43,'Mapa da Força'!E55,'Mapa da Força'!E67,'Mapa da Força'!E79)</f>
        <v>0</v>
      </c>
      <c r="F6" s="18">
        <f>SUM(B6:E6)</f>
        <v>0</v>
      </c>
    </row>
    <row r="7" spans="1:6">
      <c r="A7" s="19" t="s">
        <v>119</v>
      </c>
      <c r="B7" s="19">
        <f>B5-B6</f>
        <v>6</v>
      </c>
      <c r="C7" s="19">
        <f>C5-C6</f>
        <v>43</v>
      </c>
      <c r="D7" s="19">
        <f>D5-D6</f>
        <v>26</v>
      </c>
      <c r="E7" s="19">
        <f>E5-E6</f>
        <v>28</v>
      </c>
      <c r="F7" s="19">
        <f>F5-F6</f>
        <v>103</v>
      </c>
    </row>
    <row r="8" spans="1:6">
      <c r="A8" s="439"/>
      <c r="B8" s="439"/>
      <c r="C8" s="439"/>
      <c r="D8" s="439"/>
      <c r="E8" s="439"/>
      <c r="F8" s="439"/>
    </row>
    <row r="9" spans="1:6" ht="15">
      <c r="A9" s="21" t="s">
        <v>11</v>
      </c>
      <c r="B9" s="22" t="s">
        <v>97</v>
      </c>
      <c r="C9" s="21" t="s">
        <v>114</v>
      </c>
      <c r="D9" s="21" t="s">
        <v>120</v>
      </c>
      <c r="E9" s="441"/>
      <c r="F9" s="441"/>
    </row>
    <row r="10" spans="1:6">
      <c r="A10" s="15" t="s">
        <v>121</v>
      </c>
      <c r="B10" s="23">
        <f>SUM('Mapa da Força'!B11,'Mapa da Força'!B23,'Mapa da Força'!B35,'Mapa da Força'!B47,'Mapa da Força'!B59,'Mapa da Força'!B71,'Mapa da Força'!B83)</f>
        <v>1</v>
      </c>
      <c r="C10" s="23">
        <f>SUM('Mapa da Força'!C11,'Mapa da Força'!C23,'Mapa da Força'!C35,'Mapa da Força'!C47,'Mapa da Força'!C59,'Mapa da Força'!C71,'Mapa da Força'!C83)</f>
        <v>0</v>
      </c>
      <c r="D10" s="15">
        <f>SUM(B10:C10)</f>
        <v>1</v>
      </c>
      <c r="E10" s="441"/>
      <c r="F10" s="441"/>
    </row>
    <row r="11" spans="1:6">
      <c r="A11" s="17" t="s">
        <v>118</v>
      </c>
      <c r="B11" s="24">
        <f>SUM('Mapa da Força'!B12,'Mapa da Força'!B24,'Mapa da Força'!B36,'Mapa da Força'!B48,'Mapa da Força'!B60,'Mapa da Força'!B72,'Mapa da Força'!B84)</f>
        <v>0</v>
      </c>
      <c r="C11" s="24">
        <f>SUM('Mapa da Força'!C12,'Mapa da Força'!C24,'Mapa da Força'!C36,'Mapa da Força'!C48,'Mapa da Força'!C60,'Mapa da Força'!C72,'Mapa da Força'!C84)</f>
        <v>0</v>
      </c>
      <c r="D11" s="18">
        <f>B11+C11</f>
        <v>0</v>
      </c>
      <c r="E11" s="441"/>
      <c r="F11" s="441"/>
    </row>
    <row r="12" spans="1:6">
      <c r="A12" s="19" t="s">
        <v>119</v>
      </c>
      <c r="B12" s="19">
        <f>B10-B11</f>
        <v>1</v>
      </c>
      <c r="C12" s="19">
        <f>C10-C11</f>
        <v>0</v>
      </c>
      <c r="D12" s="19">
        <f>D10-D11</f>
        <v>1</v>
      </c>
      <c r="E12" s="441"/>
      <c r="F12" s="441"/>
    </row>
    <row r="14" spans="1:6" ht="15">
      <c r="A14" s="442" t="s">
        <v>85</v>
      </c>
      <c r="B14" s="442"/>
      <c r="C14" s="25"/>
    </row>
    <row r="15" spans="1:6">
      <c r="A15" s="14" t="s">
        <v>99</v>
      </c>
      <c r="B15" s="14">
        <v>1</v>
      </c>
      <c r="C15" s="26"/>
    </row>
    <row r="16" spans="1:6">
      <c r="A16" s="27" t="s">
        <v>117</v>
      </c>
      <c r="B16" s="27">
        <v>1</v>
      </c>
      <c r="C16" s="26"/>
    </row>
    <row r="17" spans="1:3">
      <c r="A17" s="17" t="s">
        <v>118</v>
      </c>
      <c r="B17" s="17"/>
      <c r="C17" s="26"/>
    </row>
    <row r="18" spans="1:3">
      <c r="A18" s="26"/>
      <c r="B18" s="26"/>
      <c r="C18" s="26"/>
    </row>
    <row r="19" spans="1:3">
      <c r="A19" s="26"/>
      <c r="B19" s="26"/>
    </row>
    <row r="20" spans="1:3">
      <c r="A20" s="26"/>
      <c r="B20" s="26"/>
    </row>
    <row r="21" spans="1:3">
      <c r="A21" s="26"/>
      <c r="B21" s="26"/>
    </row>
    <row r="22" spans="1:3">
      <c r="A22" s="26"/>
      <c r="B22" s="26"/>
    </row>
    <row r="23" spans="1:3">
      <c r="A23" s="26"/>
      <c r="B23" s="26"/>
    </row>
  </sheetData>
  <mergeCells count="5">
    <mergeCell ref="A1:F1"/>
    <mergeCell ref="A2:F2"/>
    <mergeCell ref="A8:F8"/>
    <mergeCell ref="E9:F12"/>
    <mergeCell ref="A14:B14"/>
  </mergeCells>
  <printOptions horizontalCentered="1"/>
  <pageMargins left="0.23622047244094502" right="0.23622047244094502" top="0.74803149606299213" bottom="0.74803149606299213" header="0.31496062992126012" footer="0.31496062992126012"/>
  <pageSetup paperSize="0" scale="78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Ef COTER Prev</vt:lpstr>
      <vt:lpstr>PTTC</vt:lpstr>
      <vt:lpstr>Força de Trabalho</vt:lpstr>
      <vt:lpstr>Mapa da Força</vt:lpstr>
      <vt:lpstr>MF - Consolidação</vt:lpstr>
      <vt:lpstr>'Ef COTER Prev'!Area_de_impressao</vt:lpstr>
      <vt:lpstr>'Força de Trabalho'!Area_de_impressao</vt:lpstr>
      <vt:lpstr>'Mapa da Força'!Area_de_impressao</vt:lpstr>
      <vt:lpstr>PTTC_Local</vt:lpstr>
      <vt:lpstr>PTTC_Posto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0331754341</dc:creator>
  <dc:description/>
  <cp:lastModifiedBy>Aluno Manhã</cp:lastModifiedBy>
  <cp:revision>1</cp:revision>
  <cp:lastPrinted>2023-03-01T12:15:32Z</cp:lastPrinted>
  <dcterms:created xsi:type="dcterms:W3CDTF">2015-03-04T15:18:36Z</dcterms:created>
  <dcterms:modified xsi:type="dcterms:W3CDTF">2023-08-31T13:49:10Z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