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C70DD670-A3ED-4FD3-9395-BD82B753B697}" xr6:coauthVersionLast="47" xr6:coauthVersionMax="47" xr10:uidLastSave="{00000000-0000-0000-0000-000000000000}"/>
  <bookViews>
    <workbookView xWindow="-120" yWindow="-120" windowWidth="20730" windowHeight="11160" tabRatio="812" xr2:uid="{2EF96F3D-4256-48DD-8CAA-143A5EBF2E06}"/>
  </bookViews>
  <sheets>
    <sheet name="Hoja de Control" sheetId="2" r:id="rId1"/>
    <sheet name="TPS" sheetId="10" r:id="rId2"/>
    <sheet name="Cronograma de Actividades" sheetId="9" r:id="rId3"/>
    <sheet name="Inventario" sheetId="4" r:id="rId4"/>
    <sheet name="Recursos" sheetId="5" r:id="rId5"/>
    <sheet name="Presupuesto" sheetId="6" r:id="rId6"/>
    <sheet name="Costos" sheetId="8" r:id="rId7"/>
  </sheets>
  <definedNames>
    <definedName name="_xlnm._FilterDatabase" localSheetId="2" hidden="1">'Cronograma de Actividades'!$A$11:$M$48</definedName>
    <definedName name="_xlnm._FilterDatabase" localSheetId="1" hidden="1">TPS!$A$1:$F$8</definedName>
    <definedName name="_xlnm.Print_Area" localSheetId="2">'Cronograma de Actividades'!$A$1:$BR$48</definedName>
    <definedName name="_xlnm.Print_Area" localSheetId="0">'Hoja de Control'!$B$2:$F$39</definedName>
    <definedName name="_xlnm.Print_Area" localSheetId="1">TPS!$A$3:$F$8</definedName>
    <definedName name="prevWBS" localSheetId="2">'Cronograma de Actividades'!$A1048576</definedName>
    <definedName name="prevWBS" localSheetId="1">TPS!$A1048576</definedName>
    <definedName name="_xlnm.Print_Titles" localSheetId="2">'Cronograma de Actividades'!$1:$7</definedName>
    <definedName name="_xlnm.Print_Titles" localSheetId="1">TPS!#REF!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9" l="1"/>
  <c r="M38" i="9"/>
  <c r="M48" i="9"/>
  <c r="M47" i="9"/>
  <c r="M46" i="9"/>
  <c r="M45" i="9"/>
  <c r="M44" i="9"/>
  <c r="M43" i="9"/>
  <c r="M42" i="9"/>
  <c r="M39" i="9"/>
  <c r="M37" i="9"/>
  <c r="M36" i="9"/>
  <c r="M35" i="9"/>
  <c r="M34" i="9"/>
  <c r="M33" i="9"/>
  <c r="M32" i="9"/>
  <c r="M31" i="9"/>
  <c r="M29" i="9"/>
  <c r="J17" i="9"/>
  <c r="M17" i="9" s="1"/>
  <c r="J14" i="9"/>
  <c r="M14" i="9" s="1"/>
  <c r="M23" i="9" l="1"/>
  <c r="M22" i="9"/>
  <c r="M21" i="9"/>
  <c r="J20" i="9"/>
  <c r="M20" i="9" s="1"/>
  <c r="M28" i="9"/>
  <c r="M27" i="9"/>
  <c r="M26" i="9"/>
  <c r="M25" i="9"/>
  <c r="M24" i="9"/>
  <c r="J16" i="9"/>
  <c r="M16" i="9" s="1"/>
  <c r="J15" i="9"/>
  <c r="M15" i="9" s="1"/>
  <c r="J18" i="9" l="1"/>
  <c r="M18" i="9" s="1"/>
  <c r="J12" i="9"/>
  <c r="M12" i="9" s="1"/>
  <c r="A12" i="9"/>
  <c r="A13" i="9" l="1"/>
  <c r="M41" i="9" l="1"/>
  <c r="M30" i="9"/>
  <c r="J19" i="9"/>
  <c r="M19" i="9" s="1"/>
  <c r="O10" i="9"/>
  <c r="O11" i="9" l="1"/>
  <c r="O9" i="9"/>
  <c r="O8" i="9"/>
  <c r="P10" i="9"/>
  <c r="P11" i="9" s="1"/>
  <c r="Q10" i="9" l="1"/>
  <c r="Q11" i="9" s="1"/>
  <c r="R10" i="9" l="1"/>
  <c r="R11" i="9" s="1"/>
  <c r="S10" i="9" l="1"/>
  <c r="S11" i="9" s="1"/>
  <c r="T10" i="9" l="1"/>
  <c r="T11" i="9" s="1"/>
  <c r="U10" i="9" l="1"/>
  <c r="U11" i="9" s="1"/>
  <c r="V10" i="9"/>
  <c r="V11" i="9" l="1"/>
  <c r="V8" i="9"/>
  <c r="W10" i="9"/>
  <c r="W11" i="9" s="1"/>
  <c r="V9" i="9"/>
  <c r="X10" i="9" l="1"/>
  <c r="X11" i="9" s="1"/>
  <c r="Y10" i="9" l="1"/>
  <c r="Y11" i="9" s="1"/>
  <c r="Z10" i="9" l="1"/>
  <c r="Z11" i="9" s="1"/>
  <c r="AA10" i="9" l="1"/>
  <c r="AA11" i="9" s="1"/>
  <c r="AB10" i="9" l="1"/>
  <c r="AB11" i="9" s="1"/>
  <c r="AC10" i="9" l="1"/>
  <c r="AC11" i="9" l="1"/>
  <c r="AC8" i="9"/>
  <c r="AD10" i="9"/>
  <c r="AD11" i="9" s="1"/>
  <c r="AC9" i="9"/>
  <c r="AE10" i="9" l="1"/>
  <c r="AE11" i="9" s="1"/>
  <c r="AF10" i="9" l="1"/>
  <c r="AF11" i="9" s="1"/>
  <c r="AG10" i="9" l="1"/>
  <c r="AG11" i="9" s="1"/>
  <c r="AH10" i="9" l="1"/>
  <c r="AH11" i="9" s="1"/>
  <c r="AI10" i="9" l="1"/>
  <c r="AI11" i="9" s="1"/>
  <c r="AJ10" i="9" l="1"/>
  <c r="AJ11" i="9" l="1"/>
  <c r="AJ8" i="9"/>
  <c r="AK10" i="9"/>
  <c r="AK11" i="9" s="1"/>
  <c r="AJ9" i="9"/>
  <c r="AL10" i="9" l="1"/>
  <c r="AL11" i="9" s="1"/>
  <c r="AM10" i="9" l="1"/>
  <c r="AM11" i="9" s="1"/>
  <c r="AN10" i="9" l="1"/>
  <c r="AN11" i="9" s="1"/>
  <c r="AO10" i="9" l="1"/>
  <c r="AO11" i="9" s="1"/>
  <c r="AP10" i="9" l="1"/>
  <c r="AP11" i="9" s="1"/>
  <c r="AQ10" i="9" l="1"/>
  <c r="AQ11" i="9" l="1"/>
  <c r="AQ8" i="9"/>
  <c r="AR10" i="9"/>
  <c r="AR11" i="9" s="1"/>
  <c r="AQ9" i="9"/>
  <c r="AS10" i="9" l="1"/>
  <c r="AS11" i="9" s="1"/>
  <c r="AT10" i="9" l="1"/>
  <c r="AT11" i="9" s="1"/>
  <c r="AU10" i="9" l="1"/>
  <c r="AU11" i="9" s="1"/>
  <c r="AV10" i="9" l="1"/>
  <c r="AV11" i="9" s="1"/>
  <c r="AW10" i="9" l="1"/>
  <c r="AW11" i="9" s="1"/>
  <c r="AX10" i="9" l="1"/>
  <c r="AX11" i="9" l="1"/>
  <c r="AX8" i="9"/>
  <c r="AY10" i="9"/>
  <c r="AY11" i="9" s="1"/>
  <c r="AX9" i="9"/>
  <c r="AZ10" i="9" l="1"/>
  <c r="AZ11" i="9" s="1"/>
  <c r="BA10" i="9" l="1"/>
  <c r="BA11" i="9" s="1"/>
  <c r="BB10" i="9" l="1"/>
  <c r="BB11" i="9" s="1"/>
  <c r="BC10" i="9" l="1"/>
  <c r="BC11" i="9" s="1"/>
  <c r="BD10" i="9" l="1"/>
  <c r="BD11" i="9" s="1"/>
  <c r="BE10" i="9" l="1"/>
  <c r="BE11" i="9" l="1"/>
  <c r="BE8" i="9"/>
  <c r="BF10" i="9"/>
  <c r="BF11" i="9" s="1"/>
  <c r="BE9" i="9"/>
  <c r="BG10" i="9" l="1"/>
  <c r="BG11" i="9" s="1"/>
  <c r="BH10" i="9" l="1"/>
  <c r="BH11" i="9" s="1"/>
  <c r="BI10" i="9" l="1"/>
  <c r="BI11" i="9" s="1"/>
  <c r="BJ10" i="9" l="1"/>
  <c r="BJ11" i="9" s="1"/>
  <c r="BK10" i="9" l="1"/>
  <c r="BK11" i="9" s="1"/>
  <c r="BL10" i="9" l="1"/>
  <c r="BL11" i="9" l="1"/>
  <c r="BL8" i="9"/>
  <c r="BM10" i="9"/>
  <c r="BM11" i="9" s="1"/>
  <c r="BL9" i="9"/>
  <c r="BN10" i="9" l="1"/>
  <c r="BN11" i="9" s="1"/>
  <c r="BO10" i="9" l="1"/>
  <c r="BO11" i="9" s="1"/>
  <c r="BP10" i="9" l="1"/>
  <c r="BP11" i="9" s="1"/>
  <c r="BQ10" i="9" l="1"/>
  <c r="BQ11" i="9" s="1"/>
  <c r="BR10" i="9" l="1"/>
  <c r="BR11" i="9" s="1"/>
  <c r="A19" i="9" l="1"/>
  <c r="A20" i="9" s="1"/>
  <c r="A21" i="9" s="1"/>
  <c r="A22" i="9" s="1"/>
  <c r="A23" i="9" s="1"/>
  <c r="A24" i="9" l="1"/>
  <c r="A25" i="9" s="1"/>
  <c r="A26" i="9" s="1"/>
  <c r="A27" i="9" s="1"/>
  <c r="A28" i="9" s="1"/>
  <c r="A29" i="9" s="1"/>
  <c r="A30" i="9" l="1"/>
  <c r="A31" i="9" l="1"/>
  <c r="A32" i="9" s="1"/>
  <c r="A33" i="9" s="1"/>
  <c r="A34" i="9" s="1"/>
  <c r="A35" i="9" s="1"/>
  <c r="A36" i="9" s="1"/>
  <c r="A37" i="9" s="1"/>
  <c r="A38" i="9" l="1"/>
  <c r="A39" i="9" s="1"/>
  <c r="A40" i="9" l="1"/>
  <c r="A41" i="9" s="1"/>
  <c r="A42" i="9" s="1"/>
  <c r="A43" i="9" s="1"/>
  <c r="A44" i="9" s="1"/>
  <c r="A45" i="9" s="1"/>
  <c r="A46" i="9" s="1"/>
  <c r="A47" i="9" s="1"/>
  <c r="A48" i="9" s="1"/>
</calcChain>
</file>

<file path=xl/sharedStrings.xml><?xml version="1.0" encoding="utf-8"?>
<sst xmlns="http://schemas.openxmlformats.org/spreadsheetml/2006/main" count="331" uniqueCount="238">
  <si>
    <t>Cronograma de Actividades</t>
  </si>
  <si>
    <t>HOJA DE CONTROL</t>
  </si>
  <si>
    <t>Organismo</t>
  </si>
  <si>
    <t>Proyecto</t>
  </si>
  <si>
    <t>Entregable</t>
  </si>
  <si>
    <t>Autor</t>
  </si>
  <si>
    <t>Versión / Edición</t>
  </si>
  <si>
    <t>Fecha Versión</t>
  </si>
  <si>
    <t>Aprobado Por</t>
  </si>
  <si>
    <t>Fecha Aprobación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</si>
  <si>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</si>
  <si>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</si>
  <si>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</si>
  <si>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</si>
  <si>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</si>
  <si>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</si>
  <si>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</si>
  <si>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</si>
  <si>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</si>
  <si>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</si>
  <si>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</si>
  <si>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Inventario</t>
  </si>
  <si>
    <t>PREDECESSOR</t>
  </si>
  <si>
    <t>ITEM</t>
  </si>
  <si>
    <t>ACTIVIDAD</t>
  </si>
  <si>
    <t>Fecha Inicio Proyecto</t>
  </si>
  <si>
    <t>Líder del Proyecto</t>
  </si>
  <si>
    <t>Semana</t>
  </si>
  <si>
    <t>%</t>
  </si>
  <si>
    <t>FASE: ANÁLISIS</t>
  </si>
  <si>
    <t>FASE: PLANEACIÓN</t>
  </si>
  <si>
    <t>FASE: EJECUCIÓN</t>
  </si>
  <si>
    <t>FASE: EVALUACIÓN</t>
  </si>
  <si>
    <t>RAP</t>
  </si>
  <si>
    <t>TRIM</t>
  </si>
  <si>
    <t>EVIDENCIA</t>
  </si>
  <si>
    <t>RESPONSABLE</t>
  </si>
  <si>
    <t>INICIO</t>
  </si>
  <si>
    <t>FIN</t>
  </si>
  <si>
    <t>DÍAS</t>
  </si>
  <si>
    <t>LAB</t>
  </si>
  <si>
    <t>Recursos</t>
  </si>
  <si>
    <t>Presupuesto</t>
  </si>
  <si>
    <t>Costos</t>
  </si>
  <si>
    <t>ESPECIFICACIÓN DE REQUISITOS DE SOFTWARE</t>
  </si>
  <si>
    <t>Recolectar información del software a construir de acuerdo con las necesidades del cliente.</t>
  </si>
  <si>
    <t>DESCRIPCIÓN</t>
  </si>
  <si>
    <t>COMP</t>
  </si>
  <si>
    <t>PROCESOS</t>
  </si>
  <si>
    <t>CRITERIOS DE EVALUACIÓN</t>
  </si>
  <si>
    <t>CONCEPTOS Y PRINCIPIOS</t>
  </si>
  <si>
    <t>COMPETENCIA</t>
  </si>
  <si>
    <t>SENA</t>
  </si>
  <si>
    <t>01</t>
  </si>
  <si>
    <t>Edwin Albeiro Ramos Villamil</t>
  </si>
  <si>
    <t>RECONOCER LAS FUNCIONALIDADES DE LAS HERRAMIENTAS DE GESTIÓN DE BASES DE DATOS.</t>
  </si>
  <si>
    <t>CARACTERIZAR LA INFORMACIÓN A RECOLECTAR DE ACUERDO CON LAS NECESIDADES DEL CLIENTE.</t>
  </si>
  <si>
    <t>ESTABLECIMIENTO DE REQUISITOS DE LA SOLUCIÓN DE SOFTWARE</t>
  </si>
  <si>
    <t>REQUISITOS: CONCEPTOS FUNDAMENTALES, TIPOS Y CARACTERÍSTICAS.</t>
  </si>
  <si>
    <t>DIFERENCIAR LAS TÉCNICAS DE RECOLECCIÓN DE INFORMACIÓN.</t>
  </si>
  <si>
    <t>UTILIZAR INSTRUMENTOS DE RECOLECCIÓN DE LA INFORMACIÓN.</t>
  </si>
  <si>
    <t>DETERMINA LAS TÉCNICAS DE ELICITACIÓN DE ACUERDO CON LAS NECESIDADES DEL CLIENTE.</t>
  </si>
  <si>
    <t>APLICA LOS INSTRUMENTOS DE RECOLECCIÓN DE INFORMACIÓN SEGÚN LAS TÉCNICAS SELECCIONADAS.</t>
  </si>
  <si>
    <t>INTERPRETAR EL INFORME DE REQUISITOS DE LA SOLUCIÓN CONFORME A LA IDENTIFICACIÓN DE
LAS NECESIDADES DEL NEGOCIO.</t>
  </si>
  <si>
    <t>PLANTILLAS ERS (ESPECIFICACIÓN DE REQUISITOS DEL SOFTWARE,) ACTIVIDADES Y CARACTERÍSTICAS.</t>
  </si>
  <si>
    <t>ESTÁNDAR IEEE 830: CONCEPTO Y CARACTERÍSTICAS.</t>
  </si>
  <si>
    <t>ANÁLISIS DE REQUISITOS: CONCEPTO, TÉCNICAS DE ANÁLISIS Y DEFINICIÓN, CARACTERÍSTICAS.</t>
  </si>
  <si>
    <t>GESTIÓN DE REQUISITOS: OBJETIVOS, CICLO DE VIDA Y ACTIVIDADES.</t>
  </si>
  <si>
    <t>PRIORIZACIÓN DE REQUISITOS. CONCEPTO, TÉCNICAS Y CARACTERÍSTICAS</t>
  </si>
  <si>
    <t>TRAZABILIDAD DE REQUISITOS: CONCEPTO, IMPORTANCIA, MATRIZ DE TRAZABILIDAD Y CARACTERÍSTICAS.</t>
  </si>
  <si>
    <t>INFORME DE ESPECIFICACIÓN DE REQUISITOS: CONCEPTO, REQUISITOS FUNCIONALES Y NO FUNCIONALES,
CARACTERÍSTICAS Y COMPONENTES.</t>
  </si>
  <si>
    <t>CICLO DE VIDA DE DESARROLLO DEL SOFTWARE: FASES, DIAGRAMAS, PROCESOS Y CARACTERÍSTICAS.</t>
  </si>
  <si>
    <t>LENGUAJES DE MODELADO: TÉCNICAS DE ANÁLISIS, CONCEPTOS, TIPOS, CARACTERÍSTICAS, VENTAJAS Y
DESVENTAJAS.</t>
  </si>
  <si>
    <t>HERRAMIENTAS DE MODELADO: TIPOS, CARACTERÍSTICAS (ADOBE XD, CANVAS, ETC).</t>
  </si>
  <si>
    <t>CONTROL DE VERSIONES: CONCEPTO, CARACTERÍSTICAS Y HERRAMIENTAS.</t>
  </si>
  <si>
    <t>SELECCIONAR EL ESTÁNDAR DE ESPECIFICACIÓN DE REQUISITOS.</t>
  </si>
  <si>
    <t>USAR TÉCNICAS DE ANÁLISIS, PRIORIZACIÓN Y DEFINICIÓN DE REQUISITOS.</t>
  </si>
  <si>
    <t>ELABORAR EL INFORME DE LOS REQUERIMIENTOS ASIGNADOS.</t>
  </si>
  <si>
    <t>UTILIZA LOS ESTÁNDARES DE ESPECIFICACIÓN DE REQUISITOS DE ACUERDO CON LAS CARACTERÍSTICAS
DEL PROYECTO.</t>
  </si>
  <si>
    <t>DOCUMENTA LA ESPECIFICACIÓN DE REQUISITOS SEGÚN LAS NECESIDADES DEL CLIENTE.</t>
  </si>
  <si>
    <t>ADMINISTRACIÓN DE BASE DE DATOS</t>
  </si>
  <si>
    <t>CONSTRUIR LA BASE DE DATOS SEGÚN REQUERIMIENTOS DEL CLIENTE.</t>
  </si>
  <si>
    <t>GENERALIDADES DE BASES DE DATOS: CONCEPTOS BÁSICOS Y TENDENCIAS.</t>
  </si>
  <si>
    <t>TIPOS DE ALMACENAMIENTO DE DATOS: CONCEPTOS, CARGAS DE TRABAJO TRANSACCIONALES, CARGAS
DE TRABAJO DE DATOS ANALÍTICAS.</t>
  </si>
  <si>
    <t>INTERPRETACIÓN DEL DISEÑO DE BASES DE DATOS: NORMALIZACIÓN, MODELO RELACIONAL, ENTIDADES,
CAMPOS, LLAVES.</t>
  </si>
  <si>
    <t>MODELO DE BASES DE DATOS NOT ONLY SQL. CONCEPTO, TIPOS, ESTRUCTURA.</t>
  </si>
  <si>
    <t>BASES DE DATOS NOT ONLY SQL: ORDENAMIENTOS, PROYECCIONES, AGREGACIONES FILTRADO POR
EXPRESIONES, OPERADORES DE COMPARACIÓN, MÉTODOS DE INSERCIÓN Y MANIPULACIÓN DE DATOS Y
REFERENCIAS PARA DATOS SEMI Y DESESTRUCTURADOS.</t>
  </si>
  <si>
    <t>UTILIZAR LENGUAJE DE DEFINICIÓN DE DATOS (DDL)</t>
  </si>
  <si>
    <t>PROGRAMAR SENTENCIAS SQL EN UN SISTEMA MANEJADOR DE BASES DE DATOS SEGÚN
REQUERIMIENTOS DEL CLIENTE.</t>
  </si>
  <si>
    <t>PROCEDIMIENTOS ALMACENADOS: CREAR PROCEDIMIENTOS, PARÁMETROS Y EJECUCIÓN.</t>
  </si>
  <si>
    <t>ESCENARIOS Y SOLUCIONES DE ALMACENAMIENTO EN LA NUBE: APIS MULTIMODELOS DE BASES DE DATOS,
RELACIONAL, GRÁFICOS, CLAVE-VALOR, SERIE TEMPORAL, DOCUMENTACIÓN, EN MEMORIA, LIBRO MAYOR.</t>
  </si>
  <si>
    <t>USAR COMANDOS DEL LENGUAJE DE MANIPULACIÓN DE DATOS (DML) .</t>
  </si>
  <si>
    <t>EMPLEAR FUNCIONES DML</t>
  </si>
  <si>
    <t>GENERAR SUBCONSULTAS.</t>
  </si>
  <si>
    <t>REALIZA OPERACIONES SOBRE LOS OBJETOS DE LA BASE DE DATOS APLICANDO LAS INSTRUCCIONES SQL.</t>
  </si>
  <si>
    <t>DESARROLLO DE LA SOLUCIÓN DE SOFTWARE</t>
  </si>
  <si>
    <t>RESOLVER PROCESOS LÓGICOS A TRAVÉS DE LA IMPLEMENTACIÓN DE ALGORITMOS Y EL LENGUAJE
DE PROGRAMACIÓN SELECCIONADO.</t>
  </si>
  <si>
    <t>SOLUCIONAR PROBLEMAS DE LÓGICA PROPOSICIONAL.</t>
  </si>
  <si>
    <t>USAR ESTRUCTURAS SECUENCIALES EN LA CONSTRUCCIÓN DE ALGORITMOS.</t>
  </si>
  <si>
    <t>UTILIZAR ESTRUCTURAS DE CONTROL EN LA CONSTRUCCIÓN DE ALGORITMOS.</t>
  </si>
  <si>
    <t>EMPLEAR ESTRUCTURAS CÍCLICAS EN LA CONSTRUCCIÓN DE ALGORITMOS.</t>
  </si>
  <si>
    <t>CONSTRUIR ALGORITMOS CON ARREGLOS.</t>
  </si>
  <si>
    <t>LÓGICA MATEMÁTICA: FUNDAMENTOS, LÓGICA PROPOSICIONAL.</t>
  </si>
  <si>
    <t>CREAR COMPONENTES FRONT-END DEL SOFTWARE DE ACUERDO CON LAS NECESIDADES DEL CLIENTE</t>
  </si>
  <si>
    <t>HOJAS DE ESTILO: CONCEPTOS, SINTAXIS, USOS.</t>
  </si>
  <si>
    <t>IDENTIFICAR LOS OBJETOS DE INTERFAZ DE USUARIO.</t>
  </si>
  <si>
    <t>DEFINIR EL DISEÑO DE INTERFAZ GRÁFICA DE USUARIO GUI.</t>
  </si>
  <si>
    <t>VALIDAR LOS PROTOTIPOS.</t>
  </si>
  <si>
    <t>ELABORA INTERFACES GRÁFICAS DE USUARIO PARA ENTORNOS DE APLICACIONES DE ESCRITORIO, WEB O
MÓVILES SEGÚN LOS REQUERIMIENTOS DEL SOFTWARE.</t>
  </si>
  <si>
    <t>CODIFICAR EL SOFTWARE EMPLEANDO EL LENGUAJE DE PROGRAMACIÓN SELECCIONADO.</t>
  </si>
  <si>
    <t>PARADIGMAS DE PROGRAMACIÓN: CONCEPTOS, TIPOS.</t>
  </si>
  <si>
    <t>EDITORES DE CÓDIGO: CARACTERÍSTICAS, INSTALACIÓN, USO Y TIPOS.</t>
  </si>
  <si>
    <t>ENTORNOS DE DESARROLLO / FRAMEWORKS: CARACTERÍSTICAS, INSTALACIÓN, USO Y TIPOS.</t>
  </si>
  <si>
    <t>SERVIDORES DE APLICACIONES / SERVIDORES WEB: DEFINICIONES, TIPOS, USOS.</t>
  </si>
  <si>
    <t>SERVICIOS WEB: DEFINICIONES, TIPOS, PARADIGMAS DE APIS REQUEST RESPONSE (REST, RPC, GRAPHQL) Y
EVENT DRIVEN APIS (WEBHOCKS, WEBSOCKETS).</t>
  </si>
  <si>
    <t>CASOS DE PRUEBA: DEFINICIÓN, TÉCNICAS DE CREACIÓN, PLANTILLAS EXISTENTES, EJECUCIÓN.</t>
  </si>
  <si>
    <t>PRUEBAS UNITARIAS DE SOFTWARE: CONCEPTO, TIPOS Y CARACTERÍSTICAS.</t>
  </si>
  <si>
    <t>MANUALES USUARIO: CARACTERÍSTICAS, TIPOS, REQUERIMIENTOS, PROCEDIMIENTO, TÉCNICAS DE
DOCUMENTACIÓN DE SOFTWARE.</t>
  </si>
  <si>
    <t>EMPLEAR ESTÁNDARES DE CODIFICACIÓN</t>
  </si>
  <si>
    <t>CONSTRUIR LÍNEAS DE CÓDIGO PARA LOS MÓDULOS DEL SOFTWARE.</t>
  </si>
  <si>
    <t>VERIFICA LA FUNCIONALIDAD DEL SOFTWARE DE ACUERDO CON LAS PRUEBAS UNITARIAS.</t>
  </si>
  <si>
    <t>APLICA TÉCNICAS DE DOCUMENTACIÓN EN LA ELABORACIÓN DE MANUALES DE USUARIO SEGÚN LOS
REQUERIMIENTOS TÉCNICOS DEL SOFTWARE DESARROLLADO.</t>
  </si>
  <si>
    <t>13/07/2024</t>
  </si>
  <si>
    <t>METODOLOGÍAS DE DESARROLLO DE SOFTWARE ÁGILES Y TRADICIONALES: CONCEPTOS, TIPOS, CARACTERÍSTICAS, VENTAJAS Y DESVENTAJAS.</t>
  </si>
  <si>
    <t>TÉCNICAS DE RECOLECCIÓN DE LA INFORMACIÓN: TÉCNICAS, MÉTODOS DE OBSERVACIÓN, CUESTIONARIOS, FOCUS GRUPO Y ENCUESTAS.</t>
  </si>
  <si>
    <t>ELICITACIÓN DE REQUISITOS: CONCEPTO, ANÁLISIS DE DOCUMENTOS, TÉCNICAS DE RECOLECCIÓN DE INFORMACIÓN Y CARACTERÍSTICAS.</t>
  </si>
  <si>
    <t>UML: DEFINICIÓN, NOTACIÓN, ELEMENTOS, RELACIONES, DIAGRAMAS, CLASIFICACIÓN.</t>
  </si>
  <si>
    <t>MODELO C4 DE DOCUMENTACIÓN PARA LA ARQUITECTURA DE SOFTWARE: CONCEPTOS Y GENERALIDADES.</t>
  </si>
  <si>
    <t>HERRAMIENTAS PARA CAPTURA DE REQUISITOS: DIAGRAMA DE CASOS DE USO, HISTORIAS DE USUARIO, STORYBOARD.</t>
  </si>
  <si>
    <t>INTRODUCCIÓN A BASES DE DATOS: CONCEPTOS BÁSICOS DE BASES DE DATOS, CARACTERÍSTICAS, DE LA BASE DE DATOS (DISEÑO CONCEPTUAL, LÓGICO Y FÍSICO). BASES DE DATOS RELACIONALES, NOT ONLY SQL, Y NEW SQL</t>
  </si>
  <si>
    <t>HERRAMIENTAS DE GESTIÓN DE BASES DE DATOS: DEFINICIÓN, CONFIGURACIÓN (MYSQL, ORACLE, POSTGRESQL, MONGO DB, CASSANDRA, NEO4J)</t>
  </si>
  <si>
    <t>MODELOS DE DATOS: GENERALIDADES DE LOS MODELOS DE DATOS ESTRUCTURADOS, SEMIESTRUCTURADOS Y DESESTRUCTURADOS.</t>
  </si>
  <si>
    <t>PRINCIPIOS ACID: CONCEPTUALIZACIÓN, INTEGRIDAD DE LOS DATOS, TRANSACCIONES QUE ADMITEN LA SEMÁNTICA ACID.</t>
  </si>
  <si>
    <t>LENGUAJES DDL Y DML: LENGUAJE DE DEFINICIÓN DE DATOS DDL: CREACIÓN DE BASES DE DATOS.</t>
  </si>
  <si>
    <t>CREACIÓN DE TABLAS, MODIFICACIÓN DE LA ESTRUCTURA DE UNA TABLA. ADICIONAR, MODIFICAR, RENOMBRAR Y BORRAR COLUMNA. BORRADO DE REGISTROS, ELIMINACIÓN DE UNA TABLA.</t>
  </si>
  <si>
    <t>RESTRICCIONES (CONSTRAINTS) DDL: INTEGRIDAD DE IDENTIDAD (CONSTRAINT DE CLAVE PRIMARIA). INTEGRIDAD REFERENCIAL (CONSTRAINT DE CLAVE FORÁNEA).</t>
  </si>
  <si>
    <t>HERRAMIENTAS DE MODELADO DE BASES DE DATOS: TIPOS, CARACTERÍSTICAS (ORACLE DATAMODELER, WORKBENCH, POWER DESING, VISUAL PARADIGM,AWS NOSQL WORKBENCH).</t>
  </si>
  <si>
    <t>TEOREMA DE CAP: CARACTERÍSTICAS DE UN SISTEMA DISTRIBUIDO; COHERENCIA, DISPONIBILIDAD Y TOLERANCIA A PARTICIONES.</t>
  </si>
  <si>
    <t>COMANDOS DEL LENGUAJE DE MANIPULACIÓN DE DATOS DML: INSERCIÓN DE REGISTROS. MODIFICACIÓN DE LOS DATOS DE UNO O MÁS REGISTROS. BORRADO DE REGISTROS. BÚSQUEDA DE DATOS (COMANDO SELECT).</t>
  </si>
  <si>
    <t>SINTAXIS COMANDO SELECT: ALL, DISTINCT, AS, FROM, WHERE, GROUP BY, HAVING, ORDER BY, IN, LIKE, BETWEEN.</t>
  </si>
  <si>
    <t>FUNCIONES DML: FUNCIONES DE CADENA (LOWER, UPPER, REPLACE, STR, SUBSTRING, RIGTH. FUNCIONES AGREGADO (AVG, SUM, COUNT, MAX, MIN).</t>
  </si>
  <si>
    <t>SUBCONSULTAS DML: CONCEPTO SUBCONSULTAS. TIPOS DE SUBCONSULTAS. SUBCONSULTAS CON IN, ANY, SOME, ALL, EXISTS.</t>
  </si>
  <si>
    <t>CONSULTAS COMBINADAS DML: INNER JOIN, LEFT OUTER JOIN, RIGHT OUTER JOIN, FULL OUTER JOIN, CROSS JOIN.</t>
  </si>
  <si>
    <t>ALGORITMO: CONCEPTO, TIPOS, TÉCNICAS PARA LA FORMULACIÓN DE ALGORITMOS (PSEUDOCÓDIGO,
DIAGRAMAS DE FLUJO), ENTIDADES PRIMITIVAS, JERARQUÍA DE OPERADORES, ESTRUCTURAS SECUENCIALES, CONDICIONALES, CÍCLICAS, ARREGLOS, PRUEBA DE ESCRITORIO.</t>
  </si>
  <si>
    <t>INTERFAZ GRÁFICA EN APLICACIONES DE ESCRITORIO: FORMULARIOS, OBJETOS DE UN FORMULARIO, CUADROS DE DIALOGO, MENÚS, BARRAS DE HERRAMIENTAS.</t>
  </si>
  <si>
    <t>INTERFAZ GRÁFICA EN APLICACIONES WEB: CONCEPTO, MANEJO DE ETIQUETAS, FORMULARIOS, COMPONENTES DEL FORMULARIO, DISTRIBUCIÓN, W3C, VALIDADOR W3C, FRAMEWORK FRONT-END (BOOTSTRAP).</t>
  </si>
  <si>
    <t>LENGUAJES DE PROGRAMACIÓN: TIPOS, CARACTERÍSTICAS, USOS, ELEMENTOS, SINTAXIS, AMBIENTES DE DESARROLLO (JAVASCRIPT, PYTHON, JAVA, TYPESCRIPT, C#,KOTLIN).</t>
  </si>
  <si>
    <t>BUENAS PRÁCTICAS DE PROGRAMACIÓN: CONCEPTO, TÉCNICAS, PRINCIPIOS, TIPOS, IMPORTANCIA, REGLAS.</t>
  </si>
  <si>
    <t>CREA BASES DE DATOS TENIENDO EN CUENTA LENGUAJE DE DEFINICIÓN DE DATOS, REQUERIMIENTOS DEL SISTEMA Y TECNOLOGÍA SELECCIONADA.</t>
  </si>
  <si>
    <t>EMPLEA LENGUAJE DE PROGRAMACIÓN PARA LA SOLUCIÓN DE PROBLEMAS DE LÓGICA PROPOSICIONAL SEGÚN EL ANÁLISIS REALIZADO.</t>
  </si>
  <si>
    <t>PROGRAMA LOS MÓDULOS DEL SOFTWARE DE ESCRITORIO, WEB O MÓVIL DE ACUERDO CON LAS ESPECIFICACIONES DEL DISEÑO Y EL ESTÁNDAR DE CODIFICACIÓN.</t>
  </si>
  <si>
    <t>ROLES: USUARIOS, ACTORES, STAKEHOLDERS, CLIENTE LÍDER, DUEÑO DEL PRODUCTO, EQUIPO DE DESARROLLO, ANALISTA.</t>
  </si>
  <si>
    <t>Documentar la especificación de requisitos según las necesidades del cliente.</t>
  </si>
  <si>
    <t>Estructurar el proyecto software de acuerdo al análisis de la información recolectada</t>
  </si>
  <si>
    <t>Diagrama de Casos de Uso</t>
  </si>
  <si>
    <t>WireFrames</t>
  </si>
  <si>
    <t>I</t>
  </si>
  <si>
    <t>Desarrollar procesos lógicos a través de la implementación de algoritmos.</t>
  </si>
  <si>
    <t>Diseñar conceptualmente la Base de Datos (DB)</t>
  </si>
  <si>
    <t>Documento análisis de datos recolectados</t>
  </si>
  <si>
    <t>Documento Proyecto Software</t>
  </si>
  <si>
    <t>Presentación Proyecto Software</t>
  </si>
  <si>
    <t>Preparar la sustentación de la contextualización del proyecto software</t>
  </si>
  <si>
    <t>Documento Especificación de Requisitos (ERS) IEEE-830 o Historias de Usuario</t>
  </si>
  <si>
    <t>Diseñar los Casos de Uso de las funciones del software de acuerdo con la especificación de requisitos</t>
  </si>
  <si>
    <t>Realizar el Prototipo Inicial del software de acuerdo con los Casos de Uso identificados.</t>
  </si>
  <si>
    <t>MR</t>
  </si>
  <si>
    <t>Aplicar las Tres Formas Normales (3FN) al MER</t>
  </si>
  <si>
    <t>Hoja de Cálculo Normalización</t>
  </si>
  <si>
    <t>II</t>
  </si>
  <si>
    <t>Diseñar lógicamente la DB aplicando las 3FN</t>
  </si>
  <si>
    <t>MER</t>
  </si>
  <si>
    <t>Elaborar el diccionario de datos de la DB</t>
  </si>
  <si>
    <t>Diccionario de Datos</t>
  </si>
  <si>
    <t>Diseñar físicamente la DB usando el Estándar SQL</t>
  </si>
  <si>
    <t>Preparar las sentencias DDL de la DB usando SQL</t>
  </si>
  <si>
    <t>Preparar las consultas DML a la DB usando SQL</t>
  </si>
  <si>
    <t>Script Base de Datos SQL</t>
  </si>
  <si>
    <t>Script sentencias DDL</t>
  </si>
  <si>
    <t>Script sentencias Schema Validation</t>
  </si>
  <si>
    <t>Preparar las sentencias Schema Validation de la DB usando NoSQL (MongoDB)</t>
  </si>
  <si>
    <t>Script consultas DML</t>
  </si>
  <si>
    <t>Esquema de seguridad SQL</t>
  </si>
  <si>
    <t>Determinar el equema de seguridad de la DB SQL</t>
  </si>
  <si>
    <t>Diseñar la página web principal de la organización (Landing): Fundamentos de diseño web</t>
  </si>
  <si>
    <t>Página Web Principal de la Organización</t>
  </si>
  <si>
    <t>Panel de Control del Producto Software (Módulos)</t>
  </si>
  <si>
    <t>Tablas y Formularios del Solución Software</t>
  </si>
  <si>
    <t>Formularios Validados e Integración de Plugins</t>
  </si>
  <si>
    <t>Proponer la arquitectura de software tomando en cuenta el Modelo - Vista - Controlador (MVC) y stack de tecnologías</t>
  </si>
  <si>
    <t>Diagrama de distribución y/o despliegue</t>
  </si>
  <si>
    <t>Diagrama de Clases</t>
  </si>
  <si>
    <t>Codificación Módulo Usuarios (PE)</t>
  </si>
  <si>
    <t>Diseñar el panel de control Solución Software (dashboard): FrameWorks Presentación: FontAwesome y Bootstrap</t>
  </si>
  <si>
    <t>Diseñar las Tablas y Formularios de la Solución Software</t>
  </si>
  <si>
    <t>Validar los Formularios de la Solución Software e integración de Plugins (JavaScript)</t>
  </si>
  <si>
    <t>Desarrollar el FrontEnd de la Solución Software: FrameWorks de JavaScript (Angular, Vue y React)</t>
  </si>
  <si>
    <t>Diseñar el Diagrama de Clases de la Solución Software (Herramientas CASE - Estándar UML)</t>
  </si>
  <si>
    <t>Desarrollar la Solución Software con conexión a la Base de Datos</t>
  </si>
  <si>
    <t>Implementar el FrontEnd a la Solución Software</t>
  </si>
  <si>
    <t>APIs RESTful de la Solución Software</t>
  </si>
  <si>
    <t>Desarrollar las APIs RESTful para consumir servicios</t>
  </si>
  <si>
    <t>BackEnd de la Solución Software</t>
  </si>
  <si>
    <t>FrontEnd de la Solución Software</t>
  </si>
  <si>
    <t>BackEnd y FrontEnd de la Solución Software Integrados</t>
  </si>
  <si>
    <t>III</t>
  </si>
  <si>
    <t>Diseñar el Plan Maestro de Pruebas de la solución software</t>
  </si>
  <si>
    <t>Diseñar los Casos de Prueba de la solución software</t>
  </si>
  <si>
    <t>Diseñar las pruebas unitarias de la solución software</t>
  </si>
  <si>
    <t>Diseñar las pruebas de integración de la solución software</t>
  </si>
  <si>
    <t>Ejecutar y documentar los casos de prueba, pruebas unitarias y pruebas de integración</t>
  </si>
  <si>
    <t>Diseñar el Manual Técnico de la solución software</t>
  </si>
  <si>
    <t>Diseñar el Manual de Usuario de la solución software</t>
  </si>
  <si>
    <t>Plan Maestro de Pruebas</t>
  </si>
  <si>
    <t>Casos de Prueba</t>
  </si>
  <si>
    <t>Pruebas Unitarias</t>
  </si>
  <si>
    <t>Pruebas de Integración</t>
  </si>
  <si>
    <t>Documentación de las Pruebas</t>
  </si>
  <si>
    <t>Manual Técnico</t>
  </si>
  <si>
    <t>Manual de Usuario</t>
  </si>
  <si>
    <t>1.2</t>
  </si>
  <si>
    <t>1.3</t>
  </si>
  <si>
    <t>1.4</t>
  </si>
  <si>
    <t>1.5</t>
  </si>
  <si>
    <t>1.6</t>
  </si>
  <si>
    <t>Daniel</t>
  </si>
  <si>
    <t>Sab 19/10/24</t>
  </si>
  <si>
    <t>Daniel y Jenni</t>
  </si>
  <si>
    <t>Brayan</t>
  </si>
  <si>
    <t>Matallana</t>
  </si>
  <si>
    <t>Andres Camilo Matallana Rodriguez</t>
  </si>
  <si>
    <t>&lt;SIREE&gt;</t>
  </si>
  <si>
    <t>26/10/2024</t>
  </si>
  <si>
    <t>Wilmer Arley Camargo Ovalle</t>
  </si>
  <si>
    <t>Brayan Stiven Serna Morales</t>
  </si>
  <si>
    <t>Michael Daniel Rodriguez Castro</t>
  </si>
  <si>
    <t>Jenny Carolina Cano Burgos</t>
  </si>
  <si>
    <t>SIREE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</si>
</sst>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/m/yyyy\ \(dddd\)"/>
    <numFmt numFmtId="169" formatCode="ddd\ dd/mm/yy"/>
  </numFmts>
  <fonts count="42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color indexed="12"/>
      <name val="Arial Narrow"/>
      <family val="2"/>
    </font>
    <font>
      <sz val="11"/>
      <color indexed="55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theme="0" tint="-0.14999847407452621"/>
      <name val="Arial Narrow"/>
      <family val="2"/>
    </font>
    <font>
      <sz val="14"/>
      <name val="Arial Narrow"/>
      <family val="2"/>
    </font>
    <font>
      <b/>
      <sz val="16"/>
      <name val="Arial Narrow"/>
      <family val="2"/>
    </font>
    <font>
      <b/>
      <sz val="16"/>
      <color theme="0" tint="-0.14999847407452621"/>
      <name val="Arial Narrow"/>
      <family val="2"/>
    </font>
    <font>
      <sz val="16"/>
      <name val="Arial Narrow"/>
      <family val="2"/>
    </font>
    <font>
      <sz val="10"/>
      <color theme="0" tint="-0.499984740745262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 tint="0.14999847407452621"/>
      <name val="Arial Narrow"/>
      <family val="2"/>
    </font>
    <font>
      <b/>
      <sz val="18"/>
      <color theme="0"/>
      <name val="Arial Narrow"/>
      <family val="2"/>
    </font>
    <font>
      <b/>
      <sz val="18"/>
      <name val="Arial Narrow"/>
      <family val="2"/>
    </font>
    <font>
      <b/>
      <sz val="18"/>
      <color theme="0" tint="-0.14999847407452621"/>
      <name val="Arial Narrow"/>
      <family val="2"/>
    </font>
    <font>
      <sz val="18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91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14996795556505021"/>
      </right>
      <top/>
      <bottom/>
      <diagonal/>
    </border>
    <border>
      <left/>
      <right style="medium">
        <color theme="0" tint="-0.14996795556505021"/>
      </right>
      <top/>
      <bottom style="double">
        <color indexed="64"/>
      </bottom>
      <diagonal/>
    </border>
    <border>
      <left style="thin">
        <color theme="0" tint="-0.24994659260841701"/>
      </left>
      <right style="medium">
        <color theme="0" tint="-0.14996795556505021"/>
      </right>
      <top/>
      <bottom/>
      <diagonal/>
    </border>
    <border>
      <left style="thin">
        <color theme="0" tint="-0.24994659260841701"/>
      </left>
      <right style="medium">
        <color theme="0" tint="-0.14996795556505021"/>
      </right>
      <top/>
      <bottom style="medium">
        <color theme="0" tint="-0.34998626667073579"/>
      </bottom>
      <diagonal/>
    </border>
    <border>
      <left/>
      <right style="medium">
        <color theme="0" tint="-0.1499679555650502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/>
      <diagonal/>
    </border>
    <border>
      <left style="thin">
        <color theme="0" tint="-0.34998626667073579"/>
      </left>
      <right style="medium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14996795556505021"/>
      </right>
      <top style="medium">
        <color indexed="22"/>
      </top>
      <bottom style="medium">
        <color indexed="22"/>
      </bottom>
      <diagonal/>
    </border>
    <border>
      <left/>
      <right style="medium">
        <color theme="0" tint="-0.14996795556505021"/>
      </right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212">
    <xf numFmtId="0" fontId="0" fillId="0" borderId="0" xfId="0"/>
    <xf numFmtId="0" fontId="4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 vertical="center" wrapText="1"/>
    </xf>
    <xf numFmtId="0" fontId="7" fillId="0" borderId="0" xfId="1" applyFont="1"/>
    <xf numFmtId="0" fontId="10" fillId="0" borderId="0" xfId="1" applyFont="1"/>
    <xf numFmtId="0" fontId="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2" applyFont="1" applyBorder="1" applyAlignment="1" applyProtection="1">
      <alignment vertical="center"/>
    </xf>
    <xf numFmtId="0" fontId="12" fillId="0" borderId="0" xfId="2" applyFont="1" applyBorder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26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8" fillId="0" borderId="29" xfId="1" applyNumberFormat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center"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49" fontId="8" fillId="0" borderId="38" xfId="1" applyNumberFormat="1" applyFont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7" fillId="0" borderId="0" xfId="3" applyFont="1"/>
    <xf numFmtId="0" fontId="17" fillId="0" borderId="41" xfId="3" applyFont="1" applyBorder="1" applyAlignment="1" applyProtection="1">
      <alignment horizontal="center" vertical="center"/>
      <protection locked="0"/>
    </xf>
    <xf numFmtId="166" fontId="17" fillId="0" borderId="42" xfId="3" applyNumberFormat="1" applyFont="1" applyBorder="1" applyAlignment="1">
      <alignment horizontal="center" vertical="center" shrinkToFit="1"/>
    </xf>
    <xf numFmtId="166" fontId="17" fillId="0" borderId="43" xfId="3" applyNumberFormat="1" applyFont="1" applyBorder="1" applyAlignment="1">
      <alignment horizontal="center" vertical="center" shrinkToFit="1"/>
    </xf>
    <xf numFmtId="166" fontId="17" fillId="0" borderId="44" xfId="3" applyNumberFormat="1" applyFont="1" applyBorder="1" applyAlignment="1">
      <alignment horizontal="center" vertical="center" shrinkToFit="1"/>
    </xf>
    <xf numFmtId="0" fontId="17" fillId="0" borderId="0" xfId="3" applyFont="1" applyAlignment="1">
      <alignment horizontal="center"/>
    </xf>
    <xf numFmtId="168" fontId="17" fillId="0" borderId="41" xfId="3" applyNumberFormat="1" applyFont="1" applyBorder="1" applyAlignment="1" applyProtection="1">
      <alignment horizontal="center" vertical="center" shrinkToFit="1"/>
      <protection locked="0"/>
    </xf>
    <xf numFmtId="164" fontId="17" fillId="0" borderId="45" xfId="3" applyNumberFormat="1" applyFont="1" applyBorder="1" applyAlignment="1" applyProtection="1">
      <alignment horizontal="center" vertical="center" shrinkToFit="1"/>
      <protection locked="0"/>
    </xf>
    <xf numFmtId="0" fontId="17" fillId="0" borderId="0" xfId="3" applyFont="1" applyAlignment="1">
      <alignment horizontal="right"/>
    </xf>
    <xf numFmtId="0" fontId="17" fillId="0" borderId="0" xfId="3" applyFont="1" applyAlignment="1">
      <alignment horizontal="left"/>
    </xf>
    <xf numFmtId="0" fontId="23" fillId="0" borderId="0" xfId="0" applyFont="1"/>
    <xf numFmtId="0" fontId="24" fillId="0" borderId="54" xfId="3" applyFont="1" applyBorder="1" applyAlignment="1">
      <alignment horizontal="left" vertical="center" wrapText="1"/>
    </xf>
    <xf numFmtId="9" fontId="24" fillId="0" borderId="54" xfId="3" applyNumberFormat="1" applyFont="1" applyBorder="1" applyAlignment="1">
      <alignment horizontal="left" vertical="center" wrapText="1"/>
    </xf>
    <xf numFmtId="0" fontId="24" fillId="0" borderId="62" xfId="3" applyFont="1" applyBorder="1" applyAlignment="1">
      <alignment horizontal="left" vertical="center" wrapText="1"/>
    </xf>
    <xf numFmtId="0" fontId="24" fillId="0" borderId="30" xfId="3" applyFont="1" applyBorder="1" applyAlignment="1">
      <alignment vertical="center" wrapText="1"/>
    </xf>
    <xf numFmtId="0" fontId="24" fillId="0" borderId="30" xfId="3" applyFont="1" applyBorder="1" applyAlignment="1">
      <alignment horizontal="center" vertical="center" wrapText="1"/>
    </xf>
    <xf numFmtId="0" fontId="24" fillId="0" borderId="30" xfId="3" applyFont="1" applyBorder="1" applyAlignment="1">
      <alignment horizontal="left" vertical="center" wrapText="1"/>
    </xf>
    <xf numFmtId="0" fontId="25" fillId="0" borderId="30" xfId="3" applyFont="1" applyBorder="1" applyAlignment="1">
      <alignment horizontal="center" vertical="center" wrapText="1"/>
    </xf>
    <xf numFmtId="169" fontId="25" fillId="5" borderId="30" xfId="3" applyNumberFormat="1" applyFont="1" applyFill="1" applyBorder="1" applyAlignment="1">
      <alignment horizontal="center" vertical="center" wrapText="1"/>
    </xf>
    <xf numFmtId="169" fontId="25" fillId="0" borderId="30" xfId="3" applyNumberFormat="1" applyFont="1" applyBorder="1" applyAlignment="1">
      <alignment horizontal="center" vertical="center" wrapText="1"/>
    </xf>
    <xf numFmtId="9" fontId="25" fillId="6" borderId="30" xfId="5" applyFont="1" applyFill="1" applyBorder="1" applyAlignment="1" applyProtection="1">
      <alignment horizontal="center" vertical="center" wrapText="1"/>
    </xf>
    <xf numFmtId="1" fontId="25" fillId="0" borderId="30" xfId="3" applyNumberFormat="1" applyFont="1" applyBorder="1" applyAlignment="1">
      <alignment horizontal="center" vertical="center" wrapText="1"/>
    </xf>
    <xf numFmtId="1" fontId="25" fillId="0" borderId="60" xfId="3" applyNumberFormat="1" applyFont="1" applyBorder="1" applyAlignment="1">
      <alignment horizontal="center" vertical="center" wrapText="1"/>
    </xf>
    <xf numFmtId="0" fontId="4" fillId="0" borderId="35" xfId="0" applyFont="1" applyBorder="1"/>
    <xf numFmtId="0" fontId="26" fillId="4" borderId="61" xfId="3" applyFont="1" applyFill="1" applyBorder="1" applyAlignment="1">
      <alignment horizontal="right" vertical="center"/>
    </xf>
    <xf numFmtId="0" fontId="27" fillId="4" borderId="56" xfId="3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center" vertical="center"/>
    </xf>
    <xf numFmtId="167" fontId="28" fillId="4" borderId="56" xfId="3" applyNumberFormat="1" applyFont="1" applyFill="1" applyBorder="1" applyAlignment="1">
      <alignment horizontal="center" vertical="center"/>
    </xf>
    <xf numFmtId="1" fontId="28" fillId="4" borderId="56" xfId="5" applyNumberFormat="1" applyFont="1" applyFill="1" applyBorder="1" applyAlignment="1" applyProtection="1">
      <alignment horizontal="center" vertical="center"/>
    </xf>
    <xf numFmtId="9" fontId="28" fillId="4" borderId="56" xfId="5" applyFont="1" applyFill="1" applyBorder="1" applyAlignment="1" applyProtection="1">
      <alignment horizontal="center" vertical="center"/>
    </xf>
    <xf numFmtId="1" fontId="28" fillId="4" borderId="57" xfId="3" applyNumberFormat="1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left" vertical="center"/>
    </xf>
    <xf numFmtId="0" fontId="29" fillId="4" borderId="61" xfId="3" applyFont="1" applyFill="1" applyBorder="1" applyAlignment="1">
      <alignment horizontal="right" vertical="center"/>
    </xf>
    <xf numFmtId="0" fontId="29" fillId="4" borderId="55" xfId="3" applyFont="1" applyFill="1" applyBorder="1" applyAlignment="1">
      <alignment vertical="center"/>
    </xf>
    <xf numFmtId="0" fontId="30" fillId="4" borderId="56" xfId="3" applyFont="1" applyFill="1" applyBorder="1" applyAlignment="1">
      <alignment horizontal="center" vertical="center"/>
    </xf>
    <xf numFmtId="0" fontId="31" fillId="4" borderId="56" xfId="3" applyFont="1" applyFill="1" applyBorder="1" applyAlignment="1">
      <alignment horizontal="left" vertical="center"/>
    </xf>
    <xf numFmtId="0" fontId="31" fillId="4" borderId="56" xfId="3" applyFont="1" applyFill="1" applyBorder="1" applyAlignment="1">
      <alignment horizontal="center" vertical="center"/>
    </xf>
    <xf numFmtId="167" fontId="31" fillId="4" borderId="56" xfId="3" applyNumberFormat="1" applyFont="1" applyFill="1" applyBorder="1" applyAlignment="1">
      <alignment horizontal="center" vertical="center"/>
    </xf>
    <xf numFmtId="1" fontId="31" fillId="4" borderId="56" xfId="5" applyNumberFormat="1" applyFont="1" applyFill="1" applyBorder="1" applyAlignment="1" applyProtection="1">
      <alignment horizontal="center" vertical="center"/>
    </xf>
    <xf numFmtId="9" fontId="31" fillId="4" borderId="56" xfId="5" applyFont="1" applyFill="1" applyBorder="1" applyAlignment="1" applyProtection="1">
      <alignment horizontal="center" vertical="center"/>
    </xf>
    <xf numFmtId="1" fontId="31" fillId="4" borderId="57" xfId="3" applyNumberFormat="1" applyFont="1" applyFill="1" applyBorder="1" applyAlignment="1">
      <alignment horizontal="center" vertical="center"/>
    </xf>
    <xf numFmtId="0" fontId="31" fillId="4" borderId="58" xfId="3" applyFont="1" applyFill="1" applyBorder="1" applyAlignment="1">
      <alignment horizontal="left" vertical="center"/>
    </xf>
    <xf numFmtId="0" fontId="28" fillId="4" borderId="50" xfId="3" applyFont="1" applyFill="1" applyBorder="1" applyAlignment="1">
      <alignment horizontal="left" vertical="center"/>
    </xf>
    <xf numFmtId="0" fontId="24" fillId="0" borderId="0" xfId="3" applyFont="1" applyAlignment="1">
      <alignment vertical="center" wrapText="1"/>
    </xf>
    <xf numFmtId="0" fontId="24" fillId="0" borderId="64" xfId="3" applyFont="1" applyBorder="1" applyAlignment="1">
      <alignment vertical="center" wrapText="1"/>
    </xf>
    <xf numFmtId="0" fontId="24" fillId="0" borderId="64" xfId="3" applyFont="1" applyBorder="1" applyAlignment="1">
      <alignment horizontal="right" vertical="center" wrapText="1"/>
    </xf>
    <xf numFmtId="0" fontId="32" fillId="8" borderId="64" xfId="3" applyFont="1" applyFill="1" applyBorder="1" applyAlignment="1">
      <alignment vertical="center" wrapText="1"/>
    </xf>
    <xf numFmtId="0" fontId="32" fillId="8" borderId="64" xfId="3" applyFont="1" applyFill="1" applyBorder="1" applyAlignment="1">
      <alignment horizontal="right" vertical="center" wrapText="1"/>
    </xf>
    <xf numFmtId="0" fontId="24" fillId="0" borderId="8" xfId="3" applyFont="1" applyBorder="1" applyAlignment="1">
      <alignment vertical="center" wrapText="1"/>
    </xf>
    <xf numFmtId="0" fontId="24" fillId="0" borderId="0" xfId="3" applyFont="1" applyAlignment="1">
      <alignment horizontal="right" wrapText="1"/>
    </xf>
    <xf numFmtId="0" fontId="24" fillId="0" borderId="0" xfId="3" applyFont="1" applyAlignment="1">
      <alignment horizontal="center" wrapText="1"/>
    </xf>
    <xf numFmtId="0" fontId="24" fillId="0" borderId="0" xfId="3" applyFont="1" applyAlignment="1">
      <alignment wrapText="1"/>
    </xf>
    <xf numFmtId="0" fontId="25" fillId="0" borderId="68" xfId="3" applyFont="1" applyBorder="1" applyAlignment="1">
      <alignment horizontal="center" vertical="center" wrapText="1"/>
    </xf>
    <xf numFmtId="9" fontId="25" fillId="6" borderId="68" xfId="5" applyFont="1" applyFill="1" applyBorder="1" applyAlignment="1" applyProtection="1">
      <alignment horizontal="center" vertical="center" wrapText="1"/>
    </xf>
    <xf numFmtId="0" fontId="24" fillId="0" borderId="69" xfId="3" applyFont="1" applyBorder="1" applyAlignment="1">
      <alignment horizontal="left" vertical="center" wrapText="1"/>
    </xf>
    <xf numFmtId="0" fontId="24" fillId="0" borderId="70" xfId="3" applyFont="1" applyBorder="1" applyAlignment="1">
      <alignment horizontal="left" vertical="center" wrapText="1"/>
    </xf>
    <xf numFmtId="0" fontId="24" fillId="6" borderId="30" xfId="3" applyFont="1" applyFill="1" applyBorder="1" applyAlignment="1">
      <alignment horizontal="center" vertical="center" wrapText="1"/>
    </xf>
    <xf numFmtId="0" fontId="24" fillId="6" borderId="68" xfId="3" applyFont="1" applyFill="1" applyBorder="1" applyAlignment="1">
      <alignment horizontal="center" vertical="center" wrapText="1"/>
    </xf>
    <xf numFmtId="0" fontId="24" fillId="6" borderId="59" xfId="3" applyFont="1" applyFill="1" applyBorder="1" applyAlignment="1">
      <alignment horizontal="right" vertical="center" wrapText="1"/>
    </xf>
    <xf numFmtId="0" fontId="36" fillId="9" borderId="61" xfId="3" applyFont="1" applyFill="1" applyBorder="1" applyAlignment="1">
      <alignment horizontal="right" vertical="center"/>
    </xf>
    <xf numFmtId="0" fontId="37" fillId="4" borderId="56" xfId="3" applyFont="1" applyFill="1" applyBorder="1" applyAlignment="1">
      <alignment vertical="center"/>
    </xf>
    <xf numFmtId="0" fontId="38" fillId="4" borderId="56" xfId="3" applyFont="1" applyFill="1" applyBorder="1" applyAlignment="1">
      <alignment horizontal="center" vertical="center"/>
    </xf>
    <xf numFmtId="0" fontId="39" fillId="4" borderId="56" xfId="3" applyFont="1" applyFill="1" applyBorder="1" applyAlignment="1">
      <alignment horizontal="center" vertical="center"/>
    </xf>
    <xf numFmtId="167" fontId="39" fillId="4" borderId="56" xfId="3" applyNumberFormat="1" applyFont="1" applyFill="1" applyBorder="1" applyAlignment="1">
      <alignment horizontal="center" vertical="center"/>
    </xf>
    <xf numFmtId="1" fontId="39" fillId="4" borderId="56" xfId="5" applyNumberFormat="1" applyFont="1" applyFill="1" applyBorder="1" applyAlignment="1" applyProtection="1">
      <alignment horizontal="center" vertical="center"/>
    </xf>
    <xf numFmtId="9" fontId="39" fillId="4" borderId="56" xfId="5" applyFont="1" applyFill="1" applyBorder="1" applyAlignment="1" applyProtection="1">
      <alignment horizontal="center" vertical="center"/>
    </xf>
    <xf numFmtId="1" fontId="39" fillId="4" borderId="56" xfId="3" applyNumberFormat="1" applyFont="1" applyFill="1" applyBorder="1" applyAlignment="1">
      <alignment horizontal="center" vertical="center"/>
    </xf>
    <xf numFmtId="1" fontId="39" fillId="4" borderId="57" xfId="3" applyNumberFormat="1" applyFont="1" applyFill="1" applyBorder="1" applyAlignment="1">
      <alignment horizontal="center" vertical="center"/>
    </xf>
    <xf numFmtId="0" fontId="39" fillId="4" borderId="55" xfId="3" applyFont="1" applyFill="1" applyBorder="1" applyAlignment="1">
      <alignment horizontal="left" vertical="center"/>
    </xf>
    <xf numFmtId="0" fontId="39" fillId="4" borderId="56" xfId="3" applyFont="1" applyFill="1" applyBorder="1" applyAlignment="1">
      <alignment horizontal="left" vertical="center"/>
    </xf>
    <xf numFmtId="169" fontId="25" fillId="6" borderId="30" xfId="3" applyNumberFormat="1" applyFont="1" applyFill="1" applyBorder="1" applyAlignment="1">
      <alignment horizontal="center" vertical="center" wrapText="1"/>
    </xf>
    <xf numFmtId="0" fontId="17" fillId="8" borderId="71" xfId="3" applyFont="1" applyFill="1" applyBorder="1" applyAlignment="1">
      <alignment horizontal="right"/>
    </xf>
    <xf numFmtId="0" fontId="17" fillId="8" borderId="72" xfId="3" applyFont="1" applyFill="1" applyBorder="1"/>
    <xf numFmtId="0" fontId="17" fillId="8" borderId="72" xfId="3" applyFont="1" applyFill="1" applyBorder="1" applyAlignment="1">
      <alignment horizontal="center"/>
    </xf>
    <xf numFmtId="0" fontId="17" fillId="8" borderId="72" xfId="3" applyFont="1" applyFill="1" applyBorder="1" applyAlignment="1">
      <alignment horizontal="left"/>
    </xf>
    <xf numFmtId="0" fontId="39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0" fontId="28" fillId="0" borderId="0" xfId="3" applyFont="1" applyAlignment="1">
      <alignment vertical="center"/>
    </xf>
    <xf numFmtId="0" fontId="17" fillId="8" borderId="74" xfId="3" applyFont="1" applyFill="1" applyBorder="1"/>
    <xf numFmtId="0" fontId="4" fillId="0" borderId="0" xfId="0" applyFont="1" applyAlignment="1">
      <alignment horizontal="center"/>
    </xf>
    <xf numFmtId="0" fontId="4" fillId="0" borderId="75" xfId="0" applyFont="1" applyBorder="1" applyAlignment="1">
      <alignment horizontal="center"/>
    </xf>
    <xf numFmtId="0" fontId="17" fillId="0" borderId="0" xfId="3" applyFont="1" applyAlignment="1" applyProtection="1">
      <alignment horizontal="left" vertical="center"/>
      <protection locked="0"/>
    </xf>
    <xf numFmtId="0" fontId="17" fillId="0" borderId="0" xfId="3" applyFont="1" applyProtection="1">
      <protection locked="0"/>
    </xf>
    <xf numFmtId="0" fontId="17" fillId="0" borderId="0" xfId="3" applyFont="1" applyAlignment="1" applyProtection="1">
      <alignment horizontal="center"/>
      <protection locked="0"/>
    </xf>
    <xf numFmtId="0" fontId="17" fillId="0" borderId="0" xfId="3" applyFont="1" applyAlignment="1" applyProtection="1">
      <alignment horizontal="left"/>
      <protection locked="0"/>
    </xf>
    <xf numFmtId="0" fontId="19" fillId="3" borderId="0" xfId="4" applyNumberFormat="1" applyFont="1" applyFill="1" applyBorder="1" applyAlignment="1" applyProtection="1">
      <alignment horizontal="right"/>
      <protection locked="0"/>
    </xf>
    <xf numFmtId="0" fontId="20" fillId="0" borderId="0" xfId="3" applyFont="1" applyAlignment="1" applyProtection="1">
      <alignment horizontal="center"/>
      <protection locked="0"/>
    </xf>
    <xf numFmtId="0" fontId="17" fillId="3" borderId="0" xfId="3" applyFont="1" applyFill="1"/>
    <xf numFmtId="0" fontId="17" fillId="0" borderId="75" xfId="3" applyFont="1" applyBorder="1"/>
    <xf numFmtId="0" fontId="17" fillId="0" borderId="0" xfId="3" applyFont="1" applyAlignment="1" applyProtection="1">
      <alignment horizontal="right" vertical="center"/>
      <protection locked="0"/>
    </xf>
    <xf numFmtId="0" fontId="19" fillId="0" borderId="0" xfId="4" applyFont="1" applyBorder="1" applyAlignment="1" applyProtection="1">
      <alignment horizontal="left"/>
    </xf>
    <xf numFmtId="0" fontId="18" fillId="0" borderId="0" xfId="3" applyFont="1" applyAlignment="1">
      <alignment horizontal="right" vertical="center"/>
    </xf>
    <xf numFmtId="0" fontId="18" fillId="0" borderId="0" xfId="3" applyFont="1" applyAlignment="1">
      <alignment horizontal="center" vertical="center"/>
    </xf>
    <xf numFmtId="166" fontId="17" fillId="0" borderId="77" xfId="3" applyNumberFormat="1" applyFont="1" applyBorder="1" applyAlignment="1">
      <alignment horizontal="center" vertical="center" shrinkToFit="1"/>
    </xf>
    <xf numFmtId="0" fontId="39" fillId="4" borderId="79" xfId="3" applyFont="1" applyFill="1" applyBorder="1" applyAlignment="1">
      <alignment horizontal="left" vertical="center"/>
    </xf>
    <xf numFmtId="0" fontId="24" fillId="0" borderId="80" xfId="3" applyFont="1" applyBorder="1" applyAlignment="1">
      <alignment horizontal="left" vertical="center" wrapText="1"/>
    </xf>
    <xf numFmtId="0" fontId="24" fillId="0" borderId="81" xfId="3" applyFont="1" applyBorder="1" applyAlignment="1">
      <alignment horizontal="left" vertical="center" wrapText="1"/>
    </xf>
    <xf numFmtId="0" fontId="24" fillId="0" borderId="82" xfId="3" applyFont="1" applyBorder="1" applyAlignment="1">
      <alignment horizontal="left" vertical="center" wrapText="1"/>
    </xf>
    <xf numFmtId="0" fontId="31" fillId="4" borderId="83" xfId="3" applyFont="1" applyFill="1" applyBorder="1" applyAlignment="1">
      <alignment horizontal="left" vertical="center"/>
    </xf>
    <xf numFmtId="0" fontId="28" fillId="4" borderId="84" xfId="3" applyFont="1" applyFill="1" applyBorder="1" applyAlignment="1">
      <alignment horizontal="left" vertical="center"/>
    </xf>
    <xf numFmtId="1" fontId="25" fillId="0" borderId="85" xfId="3" applyNumberFormat="1" applyFont="1" applyBorder="1" applyAlignment="1">
      <alignment horizontal="center" vertical="center" wrapText="1"/>
    </xf>
    <xf numFmtId="1" fontId="25" fillId="0" borderId="86" xfId="3" applyNumberFormat="1" applyFont="1" applyBorder="1" applyAlignment="1">
      <alignment horizontal="center" vertical="center" wrapText="1"/>
    </xf>
    <xf numFmtId="1" fontId="25" fillId="0" borderId="73" xfId="3" applyNumberFormat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8" fillId="0" borderId="39" xfId="1" applyFont="1" applyBorder="1" applyAlignment="1">
      <alignment horizontal="center" vertical="center" wrapText="1"/>
    </xf>
    <xf numFmtId="0" fontId="24" fillId="0" borderId="64" xfId="3" applyFont="1" applyBorder="1" applyAlignment="1">
      <alignment horizontal="center" vertical="center" wrapText="1"/>
    </xf>
    <xf numFmtId="0" fontId="32" fillId="8" borderId="64" xfId="3" applyFont="1" applyFill="1" applyBorder="1" applyAlignment="1">
      <alignment horizontal="center" vertical="center" wrapText="1"/>
    </xf>
    <xf numFmtId="0" fontId="34" fillId="7" borderId="63" xfId="3" applyFont="1" applyFill="1" applyBorder="1" applyAlignment="1">
      <alignment horizontal="right" vertical="center" wrapText="1"/>
    </xf>
    <xf numFmtId="0" fontId="35" fillId="7" borderId="63" xfId="3" applyFont="1" applyFill="1" applyBorder="1" applyAlignment="1">
      <alignment horizontal="center" vertical="center"/>
    </xf>
    <xf numFmtId="0" fontId="34" fillId="7" borderId="63" xfId="3" applyFont="1" applyFill="1" applyBorder="1" applyAlignment="1">
      <alignment horizontal="left" vertical="center" wrapText="1"/>
    </xf>
    <xf numFmtId="0" fontId="34" fillId="7" borderId="66" xfId="3" applyFont="1" applyFill="1" applyBorder="1" applyAlignment="1">
      <alignment horizontal="center" vertical="center" wrapText="1"/>
    </xf>
    <xf numFmtId="0" fontId="34" fillId="7" borderId="67" xfId="3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 vertical="center" wrapText="1"/>
    </xf>
    <xf numFmtId="0" fontId="33" fillId="0" borderId="0" xfId="3" applyFont="1" applyAlignment="1">
      <alignment horizontal="center" wrapText="1"/>
    </xf>
    <xf numFmtId="0" fontId="33" fillId="10" borderId="87" xfId="3" applyFont="1" applyFill="1" applyBorder="1" applyAlignment="1">
      <alignment horizontal="center" wrapText="1"/>
    </xf>
    <xf numFmtId="0" fontId="33" fillId="10" borderId="88" xfId="3" applyFont="1" applyFill="1" applyBorder="1" applyAlignment="1">
      <alignment horizontal="center" wrapText="1"/>
    </xf>
    <xf numFmtId="0" fontId="33" fillId="10" borderId="65" xfId="3" applyFont="1" applyFill="1" applyBorder="1" applyAlignment="1">
      <alignment horizontal="center" wrapText="1"/>
    </xf>
    <xf numFmtId="0" fontId="32" fillId="10" borderId="89" xfId="3" applyFont="1" applyFill="1" applyBorder="1" applyAlignment="1">
      <alignment horizontal="right" vertical="center" wrapText="1"/>
    </xf>
    <xf numFmtId="0" fontId="32" fillId="10" borderId="90" xfId="3" applyFont="1" applyFill="1" applyBorder="1" applyAlignment="1">
      <alignment horizontal="center" vertical="center" wrapText="1"/>
    </xf>
    <xf numFmtId="0" fontId="32" fillId="10" borderId="90" xfId="3" applyFont="1" applyFill="1" applyBorder="1" applyAlignment="1">
      <alignment vertical="center" wrapText="1"/>
    </xf>
    <xf numFmtId="0" fontId="24" fillId="10" borderId="90" xfId="3" applyFont="1" applyFill="1" applyBorder="1" applyAlignment="1">
      <alignment vertical="center" wrapText="1"/>
    </xf>
    <xf numFmtId="0" fontId="32" fillId="10" borderId="67" xfId="3" applyFont="1" applyFill="1" applyBorder="1" applyAlignment="1">
      <alignment vertical="center" wrapText="1"/>
    </xf>
    <xf numFmtId="0" fontId="32" fillId="11" borderId="64" xfId="3" applyFont="1" applyFill="1" applyBorder="1" applyAlignment="1">
      <alignment horizontal="right" vertical="center" wrapText="1"/>
    </xf>
    <xf numFmtId="0" fontId="32" fillId="11" borderId="64" xfId="3" applyFont="1" applyFill="1" applyBorder="1" applyAlignment="1">
      <alignment horizontal="center" vertical="center" wrapText="1"/>
    </xf>
    <xf numFmtId="0" fontId="32" fillId="11" borderId="64" xfId="3" applyFont="1" applyFill="1" applyBorder="1" applyAlignment="1">
      <alignment vertical="center" wrapText="1"/>
    </xf>
    <xf numFmtId="0" fontId="24" fillId="11" borderId="64" xfId="3" applyFont="1" applyFill="1" applyBorder="1" applyAlignment="1">
      <alignment vertical="center" wrapText="1"/>
    </xf>
    <xf numFmtId="0" fontId="40" fillId="0" borderId="46" xfId="3" applyFont="1" applyBorder="1" applyAlignment="1">
      <alignment horizontal="center" vertical="center" wrapText="1"/>
    </xf>
    <xf numFmtId="0" fontId="40" fillId="0" borderId="46" xfId="3" applyFont="1" applyBorder="1" applyAlignment="1">
      <alignment horizontal="center" vertical="center"/>
    </xf>
    <xf numFmtId="0" fontId="24" fillId="0" borderId="47" xfId="3" applyFont="1" applyBorder="1" applyAlignment="1">
      <alignment horizontal="center" vertical="center" shrinkToFit="1"/>
    </xf>
    <xf numFmtId="0" fontId="24" fillId="0" borderId="48" xfId="3" applyFont="1" applyBorder="1" applyAlignment="1">
      <alignment horizontal="center" vertical="center" shrinkToFit="1"/>
    </xf>
    <xf numFmtId="0" fontId="24" fillId="0" borderId="49" xfId="3" applyFont="1" applyBorder="1" applyAlignment="1">
      <alignment horizontal="center" vertical="center" shrinkToFit="1"/>
    </xf>
    <xf numFmtId="0" fontId="24" fillId="0" borderId="78" xfId="3" applyFont="1" applyBorder="1" applyAlignment="1">
      <alignment horizontal="center" vertical="center" shrinkToFit="1"/>
    </xf>
    <xf numFmtId="0" fontId="24" fillId="0" borderId="0" xfId="3" applyFont="1"/>
    <xf numFmtId="0" fontId="6" fillId="0" borderId="0" xfId="1" applyFont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7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5" fillId="0" borderId="19" xfId="1" applyFont="1" applyBorder="1" applyAlignment="1">
      <alignment vertical="center"/>
    </xf>
    <xf numFmtId="0" fontId="5" fillId="0" borderId="0" xfId="1" applyFont="1"/>
    <xf numFmtId="0" fontId="7" fillId="2" borderId="12" xfId="1" applyFont="1" applyFill="1" applyBorder="1" applyAlignment="1">
      <alignment horizontal="center" vertical="center"/>
    </xf>
    <xf numFmtId="49" fontId="8" fillId="0" borderId="27" xfId="1" applyNumberFormat="1" applyFont="1" applyBorder="1" applyAlignment="1">
      <alignment horizontal="center" vertical="center" wrapText="1"/>
    </xf>
    <xf numFmtId="0" fontId="5" fillId="0" borderId="30" xfId="1" applyFont="1" applyBorder="1"/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40" xfId="1" applyFont="1" applyBorder="1" applyAlignment="1">
      <alignment horizontal="left" vertical="center" wrapText="1"/>
    </xf>
    <xf numFmtId="49" fontId="8" fillId="0" borderId="7" xfId="1" applyNumberFormat="1" applyFont="1" applyBorder="1" applyAlignment="1">
      <alignment horizontal="left" vertical="center" wrapText="1"/>
    </xf>
    <xf numFmtId="49" fontId="8" fillId="0" borderId="36" xfId="1" applyNumberFormat="1" applyFont="1" applyBorder="1" applyAlignment="1">
      <alignment horizontal="left" vertical="center" wrapText="1"/>
    </xf>
    <xf numFmtId="0" fontId="5" fillId="0" borderId="10" xfId="1" applyFont="1" applyBorder="1"/>
    <xf numFmtId="0" fontId="5" fillId="0" borderId="37" xfId="1" applyFont="1" applyBorder="1"/>
    <xf numFmtId="0" fontId="5" fillId="0" borderId="23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5" fillId="0" borderId="25" xfId="1" applyFont="1" applyBorder="1" applyAlignment="1">
      <alignment vertical="center"/>
    </xf>
    <xf numFmtId="0" fontId="5" fillId="0" borderId="33" xfId="1" applyFont="1" applyBorder="1"/>
    <xf numFmtId="0" fontId="7" fillId="2" borderId="14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0" borderId="36" xfId="1" applyFont="1" applyBorder="1" applyAlignment="1">
      <alignment horizontal="left" vertical="center" wrapText="1"/>
    </xf>
    <xf numFmtId="0" fontId="13" fillId="0" borderId="0" xfId="1" applyFont="1" applyAlignment="1">
      <alignment horizontal="center" wrapText="1"/>
    </xf>
    <xf numFmtId="0" fontId="5" fillId="0" borderId="20" xfId="1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18" fillId="0" borderId="41" xfId="3" applyFont="1" applyBorder="1" applyAlignment="1">
      <alignment horizontal="left" vertical="center"/>
    </xf>
    <xf numFmtId="0" fontId="17" fillId="0" borderId="52" xfId="3" applyFont="1" applyBorder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7" fillId="0" borderId="53" xfId="3" applyFont="1" applyBorder="1" applyAlignment="1">
      <alignment horizontal="center" vertical="center"/>
    </xf>
    <xf numFmtId="168" fontId="21" fillId="0" borderId="41" xfId="3" applyNumberFormat="1" applyFont="1" applyBorder="1" applyAlignment="1" applyProtection="1">
      <alignment horizontal="left" vertical="center" shrinkToFit="1"/>
      <protection locked="0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75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76" xfId="0" applyFont="1" applyBorder="1" applyAlignment="1">
      <alignment horizontal="center"/>
    </xf>
    <xf numFmtId="165" fontId="17" fillId="0" borderId="42" xfId="3" applyNumberFormat="1" applyFont="1" applyBorder="1" applyAlignment="1">
      <alignment horizontal="center" vertical="center"/>
    </xf>
    <xf numFmtId="165" fontId="17" fillId="0" borderId="43" xfId="3" applyNumberFormat="1" applyFont="1" applyBorder="1" applyAlignment="1">
      <alignment horizontal="center" vertical="center"/>
    </xf>
    <xf numFmtId="165" fontId="17" fillId="0" borderId="44" xfId="3" applyNumberFormat="1" applyFont="1" applyBorder="1" applyAlignment="1">
      <alignment horizontal="center" vertical="center"/>
    </xf>
    <xf numFmtId="165" fontId="17" fillId="0" borderId="77" xfId="3" applyNumberFormat="1" applyFont="1" applyBorder="1" applyAlignment="1">
      <alignment horizontal="center" vertical="center"/>
    </xf>
    <xf numFmtId="0" fontId="17" fillId="0" borderId="75" xfId="3" applyFont="1" applyBorder="1" applyAlignment="1">
      <alignment horizontal="center" vertical="center"/>
    </xf>
  </cellXfs>
  <cellStyles count="6">
    <cellStyle name="Excel_BuiltIn_Hyperlink" xfId="2" xr:uid="{00000000-0005-0000-0000-000000000000}"/>
    <cellStyle name="Hipervínculo" xfId="4" builtinId="8"/>
    <cellStyle name="Normal" xfId="0" builtinId="0"/>
    <cellStyle name="Normal 2" xfId="1" xr:uid="{00000000-0005-0000-0000-000003000000}"/>
    <cellStyle name="Normal 3" xfId="3" xr:uid="{00000000-0005-0000-0000-000004000000}"/>
    <cellStyle name="Porcentaje 2" xfId="5" xr:uid="{00000000-0005-0000-0000-000005000000}"/>
  </cellStyles>
  <dxfs count="4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L$8" horiz="1" max="100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290259</xdr:colOff>
      <xdr:row>4</xdr:row>
      <xdr:rowOff>255361</xdr:rowOff>
    </xdr:from>
    <xdr:to>
      <xdr:col>4</xdr:col>
      <xdr:colOff>345189</xdr:colOff>
      <xdr:row>6</xdr:row>
      <xdr:rowOff>345093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964918" y="1372961"/>
          <a:ext cx="3437362" cy="110573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814135</xdr:colOff>
      <xdr:row>8</xdr:row>
      <xdr:rowOff>87086</xdr:rowOff>
    </xdr:from>
    <xdr:to>
      <xdr:col>6</xdr:col>
      <xdr:colOff>902666</xdr:colOff>
      <xdr:row>11</xdr:row>
      <xdr:rowOff>259367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5</xdr:row>
          <xdr:rowOff>66675</xdr:rowOff>
        </xdr:from>
        <xdr:to>
          <xdr:col>31</xdr:col>
          <xdr:colOff>123825</xdr:colOff>
          <xdr:row>6</xdr:row>
          <xdr:rowOff>66675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oneCellAnchor>
    <xdr:from>
      <xdr:col>0</xdr:col>
      <xdr:colOff>76201</xdr:colOff>
      <xdr:row>1</xdr:row>
      <xdr:rowOff>47626</xdr:rowOff>
    </xdr:from>
    <xdr:ext cx="432000" cy="432000"/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104776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2"/>
  <sheetViews>
    <sheetView showGridLines="0" tabSelected="1" workbookViewId="0">
      <selection activeCell="B38" sqref="B38:F38"/>
    </sheetView>
  </sheetViews>
  <sheetFormatPr baseColWidth="10" defaultColWidth="11.42578125" defaultRowHeight="16.5"/>
  <cols>
    <col min="1" max="1" width="12" style="2" customWidth="1"/>
    <col min="2" max="2" width="30.140625" style="2" customWidth="1"/>
    <col min="3" max="3" width="27.28515625" style="2" customWidth="1"/>
    <col min="4" max="4" width="28" style="2" customWidth="1"/>
    <col min="5" max="5" width="26.28515625" style="2" customWidth="1"/>
    <col min="6" max="6" width="35.140625" style="2" customWidth="1"/>
    <col min="7" max="8" width="12" style="2" customWidth="1"/>
    <col min="9" max="9" width="16.7109375" style="2" customWidth="1"/>
    <col min="10" max="10" width="19.140625" style="2" customWidth="1"/>
    <col min="11" max="11" width="15.140625" style="2" customWidth="1"/>
    <col min="12" max="12" width="18.5703125" style="2" customWidth="1"/>
    <col min="13" max="256" width="12" style="2" customWidth="1"/>
    <col min="257" max="257" width="12.5703125" style="2" customWidth="1"/>
    <col min="258" max="16384" width="11.42578125" style="2"/>
  </cols>
  <sheetData>
    <row r="2" spans="2:6">
      <c r="B2" s="166"/>
      <c r="C2" s="166"/>
      <c r="D2" s="166"/>
      <c r="E2" s="166"/>
      <c r="F2" s="166"/>
    </row>
    <row r="3" spans="2:6" ht="30">
      <c r="B3" s="164" t="s">
        <v>231</v>
      </c>
      <c r="C3" s="164"/>
      <c r="D3" s="164"/>
      <c r="E3" s="164"/>
      <c r="F3" s="164"/>
    </row>
    <row r="4" spans="2:6" ht="30">
      <c r="B4" s="164" t="s">
        <v>0</v>
      </c>
      <c r="C4" s="164"/>
      <c r="D4" s="164"/>
      <c r="E4" s="164"/>
      <c r="F4" s="164"/>
    </row>
    <row r="5" spans="2:6" ht="17.25" thickBot="1">
      <c r="B5" s="165"/>
      <c r="C5" s="165"/>
      <c r="D5" s="165"/>
      <c r="E5" s="165"/>
      <c r="F5" s="165"/>
    </row>
    <row r="6" spans="2:6" ht="17.25" thickTop="1">
      <c r="F6" s="3"/>
    </row>
    <row r="8" spans="2:6" ht="30">
      <c r="B8" s="193" t="s">
        <v>1</v>
      </c>
      <c r="C8" s="193"/>
      <c r="D8" s="193"/>
      <c r="E8" s="193"/>
      <c r="F8" s="193"/>
    </row>
    <row r="10" spans="2:6" ht="17.25" thickBot="1"/>
    <row r="11" spans="2:6" ht="18.75" thickTop="1">
      <c r="B11" s="12" t="s">
        <v>2</v>
      </c>
      <c r="C11" s="174" t="s">
        <v>52</v>
      </c>
      <c r="D11" s="175"/>
      <c r="E11" s="175"/>
      <c r="F11" s="176"/>
    </row>
    <row r="12" spans="2:6" ht="18">
      <c r="B12" s="13" t="s">
        <v>3</v>
      </c>
      <c r="C12" s="177" t="s">
        <v>231</v>
      </c>
      <c r="D12" s="178"/>
      <c r="E12" s="178"/>
      <c r="F12" s="179"/>
    </row>
    <row r="13" spans="2:6" ht="18.75" thickBot="1">
      <c r="B13" s="13" t="s">
        <v>4</v>
      </c>
      <c r="C13" s="177" t="s">
        <v>0</v>
      </c>
      <c r="D13" s="178"/>
      <c r="E13" s="180"/>
      <c r="F13" s="179"/>
    </row>
    <row r="14" spans="2:6" ht="19.899999999999999" customHeight="1" thickTop="1">
      <c r="B14" s="13" t="s">
        <v>5</v>
      </c>
      <c r="C14" s="177" t="s">
        <v>54</v>
      </c>
      <c r="D14" s="192"/>
      <c r="E14" s="28" t="s">
        <v>7</v>
      </c>
      <c r="F14" s="27" t="s">
        <v>122</v>
      </c>
    </row>
    <row r="15" spans="2:6" ht="19.899999999999999" customHeight="1">
      <c r="B15" s="13" t="s">
        <v>6</v>
      </c>
      <c r="C15" s="181" t="s">
        <v>53</v>
      </c>
      <c r="D15" s="182"/>
      <c r="E15" s="29" t="s">
        <v>9</v>
      </c>
      <c r="F15" s="27" t="s">
        <v>122</v>
      </c>
    </row>
    <row r="16" spans="2:6" ht="19.899999999999999" customHeight="1" thickBot="1">
      <c r="B16" s="14" t="s">
        <v>8</v>
      </c>
      <c r="C16" s="183" t="s">
        <v>54</v>
      </c>
      <c r="D16" s="184"/>
      <c r="E16" s="30" t="s">
        <v>10</v>
      </c>
      <c r="F16" s="135">
        <v>7</v>
      </c>
    </row>
    <row r="17" spans="2:16" ht="17.25" thickTop="1">
      <c r="B17" s="4"/>
      <c r="C17" s="170"/>
      <c r="D17" s="170"/>
    </row>
    <row r="18" spans="2:16" ht="19.899999999999999" customHeight="1"/>
    <row r="19" spans="2:16" ht="19.899999999999999" customHeight="1">
      <c r="B19" s="5" t="s">
        <v>11</v>
      </c>
      <c r="P19" s="6" t="s">
        <v>12</v>
      </c>
    </row>
    <row r="20" spans="2:16" ht="19.899999999999999" customHeight="1" thickBot="1"/>
    <row r="21" spans="2:16" ht="30" customHeight="1" thickTop="1" thickBot="1">
      <c r="B21" s="15" t="s">
        <v>13</v>
      </c>
      <c r="C21" s="16" t="s">
        <v>14</v>
      </c>
      <c r="D21" s="171" t="s">
        <v>15</v>
      </c>
      <c r="E21" s="171"/>
      <c r="F21" s="17" t="s">
        <v>16</v>
      </c>
    </row>
    <row r="22" spans="2:16" ht="19.899999999999999" customHeight="1" thickTop="1">
      <c r="B22" s="18" t="s">
        <v>53</v>
      </c>
      <c r="C22" s="19" t="s">
        <v>17</v>
      </c>
      <c r="D22" s="172" t="s">
        <v>230</v>
      </c>
      <c r="E22" s="172"/>
      <c r="F22" s="20" t="s">
        <v>232</v>
      </c>
    </row>
    <row r="23" spans="2:16" ht="25.5" customHeight="1">
      <c r="B23" s="21"/>
      <c r="C23" s="22"/>
      <c r="D23" s="173"/>
      <c r="E23" s="173"/>
      <c r="F23" s="23"/>
    </row>
    <row r="24" spans="2:16" ht="25.5" customHeight="1">
      <c r="B24" s="21"/>
      <c r="C24" s="22"/>
      <c r="D24" s="173"/>
      <c r="E24" s="173"/>
      <c r="F24" s="23"/>
    </row>
    <row r="25" spans="2:16" ht="25.5" customHeight="1">
      <c r="B25" s="21"/>
      <c r="C25" s="22"/>
      <c r="D25" s="173"/>
      <c r="E25" s="173"/>
      <c r="F25" s="23"/>
    </row>
    <row r="26" spans="2:16" ht="25.5" customHeight="1">
      <c r="B26" s="21"/>
      <c r="C26" s="22"/>
      <c r="D26" s="173"/>
      <c r="E26" s="173"/>
      <c r="F26" s="23"/>
    </row>
    <row r="27" spans="2:16" ht="25.5" customHeight="1">
      <c r="B27" s="21"/>
      <c r="C27" s="22"/>
      <c r="D27" s="173"/>
      <c r="E27" s="173"/>
      <c r="F27" s="23"/>
    </row>
    <row r="28" spans="2:16" ht="25.5" customHeight="1">
      <c r="B28" s="21"/>
      <c r="C28" s="22"/>
      <c r="D28" s="173"/>
      <c r="E28" s="173"/>
      <c r="F28" s="23"/>
    </row>
    <row r="29" spans="2:16" ht="25.5" customHeight="1">
      <c r="B29" s="21"/>
      <c r="C29" s="22"/>
      <c r="D29" s="173"/>
      <c r="E29" s="173"/>
      <c r="F29" s="23"/>
    </row>
    <row r="30" spans="2:16" ht="25.5" customHeight="1" thickBot="1">
      <c r="B30" s="24"/>
      <c r="C30" s="25"/>
      <c r="D30" s="188"/>
      <c r="E30" s="188"/>
      <c r="F30" s="26"/>
    </row>
    <row r="31" spans="2:16" ht="19.899999999999999" customHeight="1" thickTop="1"/>
    <row r="32" spans="2:16" ht="19.899999999999999" customHeight="1">
      <c r="B32" s="5" t="s">
        <v>18</v>
      </c>
    </row>
    <row r="33" spans="1:13" ht="30" customHeight="1" thickBot="1"/>
    <row r="34" spans="1:13" ht="19.899999999999999" customHeight="1" thickTop="1" thickBot="1">
      <c r="B34" s="189" t="s">
        <v>19</v>
      </c>
      <c r="C34" s="190"/>
      <c r="D34" s="190"/>
      <c r="E34" s="190"/>
      <c r="F34" s="191"/>
    </row>
    <row r="35" spans="1:13" s="7" customFormat="1" ht="25.5" customHeight="1" thickTop="1">
      <c r="B35" s="167" t="s">
        <v>230</v>
      </c>
      <c r="C35" s="168"/>
      <c r="D35" s="168"/>
      <c r="E35" s="168"/>
      <c r="F35" s="169"/>
    </row>
    <row r="36" spans="1:13" s="7" customFormat="1" ht="25.5" customHeight="1">
      <c r="B36" s="194" t="s">
        <v>234</v>
      </c>
      <c r="C36" s="195"/>
      <c r="D36" s="195"/>
      <c r="E36" s="195"/>
      <c r="F36" s="196"/>
      <c r="J36" s="7" t="s">
        <v>20</v>
      </c>
    </row>
    <row r="37" spans="1:13" s="7" customFormat="1" ht="25.5" customHeight="1">
      <c r="B37" s="194" t="s">
        <v>233</v>
      </c>
      <c r="C37" s="195"/>
      <c r="D37" s="195"/>
      <c r="E37" s="195"/>
      <c r="F37" s="196"/>
    </row>
    <row r="38" spans="1:13" s="7" customFormat="1" ht="25.5" customHeight="1">
      <c r="B38" s="194" t="s">
        <v>235</v>
      </c>
      <c r="C38" s="195"/>
      <c r="D38" s="195"/>
      <c r="E38" s="195"/>
      <c r="F38" s="196"/>
    </row>
    <row r="39" spans="1:13" s="7" customFormat="1" ht="25.5" customHeight="1" thickBot="1">
      <c r="B39" s="185" t="s">
        <v>236</v>
      </c>
      <c r="C39" s="186"/>
      <c r="D39" s="186"/>
      <c r="E39" s="186"/>
      <c r="F39" s="187"/>
    </row>
    <row r="40" spans="1:13" ht="19.899999999999999" customHeight="1" thickTop="1">
      <c r="A40" s="7"/>
      <c r="B40" s="7"/>
    </row>
    <row r="41" spans="1:13" ht="19.899999999999999" customHeight="1">
      <c r="A41" s="7"/>
      <c r="B41" s="7"/>
      <c r="C41" s="8"/>
    </row>
    <row r="42" spans="1:13" ht="19.899999999999999" customHeight="1">
      <c r="B42" s="7"/>
    </row>
    <row r="43" spans="1:13" ht="19.899999999999999" customHeight="1">
      <c r="A43" s="7"/>
      <c r="B43" s="7"/>
      <c r="K43" s="6"/>
      <c r="L43" s="6"/>
      <c r="M43" s="6"/>
    </row>
    <row r="44" spans="1:13" ht="19.899999999999999" customHeight="1">
      <c r="A44" s="7"/>
      <c r="C44" s="7"/>
      <c r="K44" s="6"/>
      <c r="L44" s="6"/>
      <c r="M44" s="6"/>
    </row>
    <row r="45" spans="1:13" ht="19.899999999999999" customHeight="1">
      <c r="A45" s="7"/>
      <c r="B45" s="7"/>
      <c r="C45" s="7"/>
      <c r="K45" s="6"/>
      <c r="L45" s="6"/>
      <c r="M45" s="6"/>
    </row>
    <row r="46" spans="1:13" ht="19.899999999999999" customHeight="1">
      <c r="A46" s="7"/>
      <c r="B46" s="7"/>
      <c r="C46" s="8"/>
      <c r="K46" s="6"/>
      <c r="L46" s="6"/>
      <c r="M46" s="6"/>
    </row>
    <row r="47" spans="1:13" ht="19.899999999999999" customHeight="1">
      <c r="A47" s="7"/>
      <c r="B47" s="7"/>
      <c r="K47" s="6"/>
      <c r="L47" s="6"/>
    </row>
    <row r="48" spans="1:13" ht="19.899999999999999" customHeight="1">
      <c r="B48" s="7"/>
      <c r="K48" s="6"/>
      <c r="L48" s="6"/>
    </row>
    <row r="49" spans="2:12" ht="19.899999999999999" customHeight="1">
      <c r="B49" s="9"/>
      <c r="K49" s="6"/>
      <c r="L49" s="6"/>
    </row>
    <row r="50" spans="2:12" ht="19.899999999999999" customHeight="1">
      <c r="B50" s="10"/>
      <c r="K50" s="6"/>
      <c r="L50" s="6"/>
    </row>
    <row r="51" spans="2:12" ht="19.899999999999999" customHeight="1">
      <c r="F51" s="9"/>
      <c r="K51" s="6"/>
      <c r="L51" s="6"/>
    </row>
    <row r="52" spans="2:12" ht="19.899999999999999" customHeight="1">
      <c r="B52" s="10"/>
      <c r="K52" s="6"/>
      <c r="L52" s="6"/>
    </row>
    <row r="53" spans="2:12" ht="19.899999999999999" customHeight="1">
      <c r="F53" s="8"/>
      <c r="K53" s="6"/>
      <c r="L53" s="6"/>
    </row>
    <row r="54" spans="2:12" ht="19.899999999999999" customHeight="1">
      <c r="B54" s="10"/>
      <c r="F54" s="7"/>
      <c r="G54" s="8"/>
      <c r="K54" s="6"/>
      <c r="L54" s="6"/>
    </row>
    <row r="55" spans="2:12" ht="19.899999999999999" customHeight="1">
      <c r="F55" s="7"/>
      <c r="G55" s="8"/>
      <c r="K55" s="6"/>
      <c r="L55" s="6"/>
    </row>
    <row r="56" spans="2:12" ht="19.899999999999999" customHeight="1">
      <c r="B56" s="11"/>
      <c r="F56" s="7"/>
      <c r="K56" s="6"/>
      <c r="L56" s="6"/>
    </row>
    <row r="57" spans="2:12" ht="19.899999999999999" customHeight="1">
      <c r="F57" s="9"/>
      <c r="K57" s="6"/>
      <c r="L57" s="6"/>
    </row>
    <row r="58" spans="2:12" ht="19.899999999999999" customHeight="1">
      <c r="B58" s="11"/>
      <c r="K58" s="6"/>
      <c r="L58" s="6"/>
    </row>
    <row r="59" spans="2:12" ht="19.899999999999999" customHeight="1">
      <c r="K59" s="6"/>
      <c r="L59" s="6"/>
    </row>
    <row r="60" spans="2:12" ht="19.899999999999999" customHeight="1">
      <c r="B60" s="11"/>
    </row>
    <row r="61" spans="2:12" ht="19.899999999999999" customHeight="1"/>
    <row r="62" spans="2:12" ht="19.899999999999999" customHeight="1">
      <c r="B62" s="11"/>
    </row>
    <row r="63" spans="2:12" ht="19.899999999999999" customHeight="1"/>
    <row r="64" spans="2:12" ht="19.899999999999999" customHeight="1">
      <c r="B64" s="11"/>
    </row>
    <row r="65" spans="2:2" ht="19.899999999999999" customHeight="1"/>
    <row r="66" spans="2:2" ht="19.899999999999999" customHeight="1">
      <c r="B66" s="11"/>
    </row>
    <row r="67" spans="2:2" ht="19.899999999999999" customHeight="1"/>
    <row r="68" spans="2:2" ht="19.899999999999999" customHeight="1">
      <c r="B68" s="11"/>
    </row>
    <row r="69" spans="2:2" ht="19.899999999999999" customHeight="1"/>
    <row r="70" spans="2:2" ht="19.899999999999999" customHeight="1">
      <c r="B70" s="11"/>
    </row>
    <row r="71" spans="2:2" ht="19.899999999999999" customHeight="1"/>
    <row r="72" spans="2:2" ht="19.899999999999999" customHeight="1">
      <c r="B72" s="11"/>
    </row>
    <row r="73" spans="2:2" ht="19.899999999999999" customHeight="1"/>
    <row r="74" spans="2:2">
      <c r="B74" s="11"/>
    </row>
    <row r="76" spans="2:2">
      <c r="B76" s="11"/>
    </row>
    <row r="78" spans="2:2">
      <c r="B78" s="11"/>
    </row>
    <row r="80" spans="2:2">
      <c r="B80" s="11"/>
    </row>
    <row r="81" spans="2:3">
      <c r="B81" s="8"/>
    </row>
    <row r="82" spans="2:3">
      <c r="C82" s="8"/>
    </row>
  </sheetData>
  <mergeCells count="28">
    <mergeCell ref="C14:D14"/>
    <mergeCell ref="B8:F8"/>
    <mergeCell ref="B36:F36"/>
    <mergeCell ref="B37:F37"/>
    <mergeCell ref="B38:F38"/>
    <mergeCell ref="B39:F39"/>
    <mergeCell ref="D26:E26"/>
    <mergeCell ref="D27:E27"/>
    <mergeCell ref="D28:E28"/>
    <mergeCell ref="D29:E29"/>
    <mergeCell ref="D30:E30"/>
    <mergeCell ref="B34:F34"/>
    <mergeCell ref="B3:F3"/>
    <mergeCell ref="B4:F4"/>
    <mergeCell ref="B5:F5"/>
    <mergeCell ref="B2:F2"/>
    <mergeCell ref="B35:F35"/>
    <mergeCell ref="C17:D17"/>
    <mergeCell ref="D21:E21"/>
    <mergeCell ref="D22:E22"/>
    <mergeCell ref="D23:E23"/>
    <mergeCell ref="D24:E24"/>
    <mergeCell ref="D25:E25"/>
    <mergeCell ref="C11:F11"/>
    <mergeCell ref="C12:F12"/>
    <mergeCell ref="C13:F13"/>
    <mergeCell ref="C15:D15"/>
    <mergeCell ref="C16:D16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ignoredErrors>
    <ignoredError sqref="C1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23D7-E099-41A8-8113-4C2162D0967E}">
  <dimension ref="A1:F70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39.950000000000003" customHeight="1"/>
  <cols>
    <col min="1" max="1" width="12.7109375" style="80" customWidth="1"/>
    <col min="2" max="2" width="6.5703125" style="81" customWidth="1"/>
    <col min="3" max="3" width="50.7109375" style="82" customWidth="1"/>
    <col min="4" max="6" width="50.7109375" style="81" customWidth="1"/>
    <col min="7" max="16384" width="9.140625" style="82"/>
  </cols>
  <sheetData>
    <row r="1" spans="1:6" s="144" customFormat="1" ht="24.95" customHeight="1">
      <c r="A1" s="145" t="s">
        <v>47</v>
      </c>
      <c r="B1" s="146" t="s">
        <v>33</v>
      </c>
      <c r="C1" s="146" t="s">
        <v>46</v>
      </c>
      <c r="D1" s="146" t="s">
        <v>50</v>
      </c>
      <c r="E1" s="146" t="s">
        <v>48</v>
      </c>
      <c r="F1" s="147" t="s">
        <v>49</v>
      </c>
    </row>
    <row r="2" spans="1:6" s="74" customFormat="1" ht="9.9499999999999993" customHeight="1">
      <c r="A2" s="148"/>
      <c r="B2" s="149"/>
      <c r="C2" s="150"/>
      <c r="D2" s="151"/>
      <c r="E2" s="150"/>
      <c r="F2" s="152"/>
    </row>
    <row r="3" spans="1:6" s="143" customFormat="1" ht="30" customHeight="1">
      <c r="A3" s="138">
        <v>220501092</v>
      </c>
      <c r="B3" s="139" t="s">
        <v>44</v>
      </c>
      <c r="C3" s="140" t="s">
        <v>57</v>
      </c>
      <c r="D3" s="141"/>
      <c r="E3" s="141"/>
      <c r="F3" s="142"/>
    </row>
    <row r="4" spans="1:6" s="74" customFormat="1" ht="39.950000000000003" customHeight="1">
      <c r="A4" s="76">
        <v>220501092</v>
      </c>
      <c r="B4" s="136">
        <v>1</v>
      </c>
      <c r="C4" s="75" t="s">
        <v>56</v>
      </c>
      <c r="D4" s="75" t="s">
        <v>123</v>
      </c>
      <c r="E4" s="75" t="s">
        <v>59</v>
      </c>
      <c r="F4" s="75" t="s">
        <v>61</v>
      </c>
    </row>
    <row r="5" spans="1:6" s="74" customFormat="1" ht="39.950000000000003" customHeight="1">
      <c r="A5" s="78">
        <v>220501092</v>
      </c>
      <c r="B5" s="137">
        <v>1</v>
      </c>
      <c r="C5" s="77" t="s">
        <v>56</v>
      </c>
      <c r="D5" s="75" t="s">
        <v>58</v>
      </c>
      <c r="E5" s="75" t="s">
        <v>60</v>
      </c>
      <c r="F5" s="75" t="s">
        <v>62</v>
      </c>
    </row>
    <row r="6" spans="1:6" s="74" customFormat="1" ht="39.950000000000003" customHeight="1">
      <c r="A6" s="78">
        <v>220501092</v>
      </c>
      <c r="B6" s="137">
        <v>1</v>
      </c>
      <c r="C6" s="77" t="s">
        <v>56</v>
      </c>
      <c r="D6" s="75" t="s">
        <v>125</v>
      </c>
      <c r="E6" s="77"/>
      <c r="F6" s="77"/>
    </row>
    <row r="7" spans="1:6" s="74" customFormat="1" ht="39.950000000000003" customHeight="1">
      <c r="A7" s="78">
        <v>220501092</v>
      </c>
      <c r="B7" s="137">
        <v>1</v>
      </c>
      <c r="C7" s="77" t="s">
        <v>56</v>
      </c>
      <c r="D7" s="75" t="s">
        <v>124</v>
      </c>
      <c r="E7" s="77"/>
      <c r="F7" s="77"/>
    </row>
    <row r="8" spans="1:6" s="74" customFormat="1" ht="39.950000000000003" customHeight="1">
      <c r="A8" s="78">
        <v>220501092</v>
      </c>
      <c r="B8" s="137">
        <v>1</v>
      </c>
      <c r="C8" s="77" t="s">
        <v>56</v>
      </c>
      <c r="D8" s="75" t="s">
        <v>151</v>
      </c>
      <c r="E8" s="77"/>
      <c r="F8" s="77"/>
    </row>
    <row r="9" spans="1:6" s="74" customFormat="1" ht="9.9499999999999993" customHeight="1">
      <c r="A9" s="153"/>
      <c r="B9" s="154"/>
      <c r="C9" s="155"/>
      <c r="D9" s="156"/>
      <c r="E9" s="155"/>
      <c r="F9" s="155"/>
    </row>
    <row r="10" spans="1:6" ht="39.950000000000003" customHeight="1">
      <c r="A10" s="76">
        <v>220501092</v>
      </c>
      <c r="B10" s="136">
        <v>2</v>
      </c>
      <c r="C10" s="75" t="s">
        <v>63</v>
      </c>
      <c r="D10" s="75" t="s">
        <v>64</v>
      </c>
      <c r="E10" s="75" t="s">
        <v>75</v>
      </c>
      <c r="F10" s="75" t="s">
        <v>78</v>
      </c>
    </row>
    <row r="11" spans="1:6" ht="39.950000000000003" customHeight="1">
      <c r="A11" s="78">
        <v>220501092</v>
      </c>
      <c r="B11" s="137">
        <v>2</v>
      </c>
      <c r="C11" s="77" t="s">
        <v>63</v>
      </c>
      <c r="D11" s="75" t="s">
        <v>65</v>
      </c>
      <c r="E11" s="75" t="s">
        <v>76</v>
      </c>
      <c r="F11" s="75" t="s">
        <v>79</v>
      </c>
    </row>
    <row r="12" spans="1:6" ht="39.950000000000003" customHeight="1">
      <c r="A12" s="78">
        <v>220501092</v>
      </c>
      <c r="B12" s="137">
        <v>2</v>
      </c>
      <c r="C12" s="77" t="s">
        <v>63</v>
      </c>
      <c r="D12" s="75" t="s">
        <v>66</v>
      </c>
      <c r="E12" s="75" t="s">
        <v>77</v>
      </c>
      <c r="F12" s="77"/>
    </row>
    <row r="13" spans="1:6" ht="39.950000000000003" customHeight="1">
      <c r="A13" s="78">
        <v>220501092</v>
      </c>
      <c r="B13" s="137">
        <v>2</v>
      </c>
      <c r="C13" s="77" t="s">
        <v>63</v>
      </c>
      <c r="D13" s="75" t="s">
        <v>67</v>
      </c>
      <c r="E13" s="77"/>
      <c r="F13" s="77"/>
    </row>
    <row r="14" spans="1:6" ht="39.950000000000003" customHeight="1">
      <c r="A14" s="78">
        <v>220501092</v>
      </c>
      <c r="B14" s="137">
        <v>2</v>
      </c>
      <c r="C14" s="77" t="s">
        <v>63</v>
      </c>
      <c r="D14" s="75" t="s">
        <v>68</v>
      </c>
      <c r="E14" s="77"/>
      <c r="F14" s="77"/>
    </row>
    <row r="15" spans="1:6" ht="39.950000000000003" customHeight="1">
      <c r="A15" s="78">
        <v>220501092</v>
      </c>
      <c r="B15" s="137">
        <v>2</v>
      </c>
      <c r="C15" s="77" t="s">
        <v>63</v>
      </c>
      <c r="D15" s="75" t="s">
        <v>69</v>
      </c>
      <c r="E15" s="77"/>
      <c r="F15" s="77"/>
    </row>
    <row r="16" spans="1:6" ht="39.950000000000003" customHeight="1">
      <c r="A16" s="78">
        <v>220501092</v>
      </c>
      <c r="B16" s="137">
        <v>2</v>
      </c>
      <c r="C16" s="77" t="s">
        <v>63</v>
      </c>
      <c r="D16" s="75" t="s">
        <v>70</v>
      </c>
      <c r="E16" s="77"/>
      <c r="F16" s="77"/>
    </row>
    <row r="17" spans="1:6" ht="39.950000000000003" customHeight="1">
      <c r="A17" s="78">
        <v>220501092</v>
      </c>
      <c r="B17" s="137">
        <v>2</v>
      </c>
      <c r="C17" s="77" t="s">
        <v>63</v>
      </c>
      <c r="D17" s="75" t="s">
        <v>71</v>
      </c>
      <c r="E17" s="77"/>
      <c r="F17" s="77"/>
    </row>
    <row r="18" spans="1:6" ht="38.25">
      <c r="A18" s="78">
        <v>220501092</v>
      </c>
      <c r="B18" s="137">
        <v>2</v>
      </c>
      <c r="C18" s="77" t="s">
        <v>63</v>
      </c>
      <c r="D18" s="75" t="s">
        <v>126</v>
      </c>
      <c r="E18" s="77"/>
      <c r="F18" s="77"/>
    </row>
    <row r="19" spans="1:6" ht="38.25">
      <c r="A19" s="78">
        <v>220501092</v>
      </c>
      <c r="B19" s="137">
        <v>2</v>
      </c>
      <c r="C19" s="77" t="s">
        <v>63</v>
      </c>
      <c r="D19" s="75" t="s">
        <v>127</v>
      </c>
      <c r="E19" s="77"/>
      <c r="F19" s="77"/>
    </row>
    <row r="20" spans="1:6" ht="39.950000000000003" customHeight="1">
      <c r="A20" s="78">
        <v>220501092</v>
      </c>
      <c r="B20" s="137">
        <v>2</v>
      </c>
      <c r="C20" s="77" t="s">
        <v>63</v>
      </c>
      <c r="D20" s="75" t="s">
        <v>128</v>
      </c>
      <c r="E20" s="77"/>
      <c r="F20" s="77"/>
    </row>
    <row r="21" spans="1:6" ht="39.950000000000003" customHeight="1">
      <c r="A21" s="78">
        <v>220501092</v>
      </c>
      <c r="B21" s="137">
        <v>2</v>
      </c>
      <c r="C21" s="77" t="s">
        <v>63</v>
      </c>
      <c r="D21" s="75" t="s">
        <v>72</v>
      </c>
      <c r="E21" s="77"/>
      <c r="F21" s="77"/>
    </row>
    <row r="22" spans="1:6" ht="39.950000000000003" customHeight="1">
      <c r="A22" s="78">
        <v>220501092</v>
      </c>
      <c r="B22" s="137">
        <v>2</v>
      </c>
      <c r="C22" s="77" t="s">
        <v>63</v>
      </c>
      <c r="D22" s="75" t="s">
        <v>73</v>
      </c>
      <c r="E22" s="77"/>
      <c r="F22" s="77"/>
    </row>
    <row r="23" spans="1:6" ht="39.950000000000003" customHeight="1">
      <c r="A23" s="78">
        <v>220501092</v>
      </c>
      <c r="B23" s="137">
        <v>2</v>
      </c>
      <c r="C23" s="77" t="s">
        <v>63</v>
      </c>
      <c r="D23" s="75" t="s">
        <v>74</v>
      </c>
      <c r="E23" s="77"/>
      <c r="F23" s="77"/>
    </row>
    <row r="24" spans="1:6" s="74" customFormat="1" ht="9.9499999999999993" customHeight="1">
      <c r="A24" s="153"/>
      <c r="B24" s="154"/>
      <c r="C24" s="155"/>
      <c r="D24" s="156"/>
      <c r="E24" s="155"/>
      <c r="F24" s="155"/>
    </row>
    <row r="25" spans="1:6" s="143" customFormat="1" ht="30" customHeight="1">
      <c r="A25" s="138">
        <v>220501113</v>
      </c>
      <c r="B25" s="139" t="s">
        <v>44</v>
      </c>
      <c r="C25" s="140" t="s">
        <v>80</v>
      </c>
      <c r="D25" s="141"/>
      <c r="E25" s="141"/>
      <c r="F25" s="142"/>
    </row>
    <row r="26" spans="1:6" ht="39.950000000000003" customHeight="1">
      <c r="A26" s="76">
        <v>220501113</v>
      </c>
      <c r="B26" s="136">
        <v>1</v>
      </c>
      <c r="C26" s="75" t="s">
        <v>81</v>
      </c>
      <c r="D26" s="75" t="s">
        <v>82</v>
      </c>
      <c r="E26" s="75" t="s">
        <v>55</v>
      </c>
      <c r="F26" s="75" t="s">
        <v>148</v>
      </c>
    </row>
    <row r="27" spans="1:6" ht="51">
      <c r="A27" s="78">
        <v>220501113</v>
      </c>
      <c r="B27" s="137">
        <v>1</v>
      </c>
      <c r="C27" s="77" t="s">
        <v>81</v>
      </c>
      <c r="D27" s="75" t="s">
        <v>129</v>
      </c>
      <c r="E27" s="75" t="s">
        <v>87</v>
      </c>
      <c r="F27" s="77"/>
    </row>
    <row r="28" spans="1:6" ht="39.950000000000003" customHeight="1">
      <c r="A28" s="78">
        <v>220501113</v>
      </c>
      <c r="B28" s="137">
        <v>1</v>
      </c>
      <c r="C28" s="77" t="s">
        <v>81</v>
      </c>
      <c r="D28" s="75" t="s">
        <v>130</v>
      </c>
      <c r="E28" s="77"/>
      <c r="F28" s="77"/>
    </row>
    <row r="29" spans="1:6" ht="39.950000000000003" customHeight="1">
      <c r="A29" s="78">
        <v>220501113</v>
      </c>
      <c r="B29" s="137">
        <v>1</v>
      </c>
      <c r="C29" s="77" t="s">
        <v>81</v>
      </c>
      <c r="D29" s="75" t="s">
        <v>83</v>
      </c>
      <c r="E29" s="77"/>
      <c r="F29" s="77"/>
    </row>
    <row r="30" spans="1:6" ht="39.950000000000003" customHeight="1">
      <c r="A30" s="78">
        <v>220501113</v>
      </c>
      <c r="B30" s="137">
        <v>1</v>
      </c>
      <c r="C30" s="77" t="s">
        <v>81</v>
      </c>
      <c r="D30" s="75" t="s">
        <v>131</v>
      </c>
      <c r="E30" s="77"/>
      <c r="F30" s="77"/>
    </row>
    <row r="31" spans="1:6" ht="39.950000000000003" customHeight="1">
      <c r="A31" s="78">
        <v>220501113</v>
      </c>
      <c r="B31" s="137">
        <v>1</v>
      </c>
      <c r="C31" s="77" t="s">
        <v>81</v>
      </c>
      <c r="D31" s="75" t="s">
        <v>132</v>
      </c>
      <c r="E31" s="77"/>
      <c r="F31" s="77"/>
    </row>
    <row r="32" spans="1:6" ht="39.950000000000003" customHeight="1">
      <c r="A32" s="78">
        <v>220501113</v>
      </c>
      <c r="B32" s="137">
        <v>1</v>
      </c>
      <c r="C32" s="77" t="s">
        <v>81</v>
      </c>
      <c r="D32" s="75" t="s">
        <v>84</v>
      </c>
      <c r="E32" s="77"/>
      <c r="F32" s="77"/>
    </row>
    <row r="33" spans="1:6" ht="39.950000000000003" customHeight="1">
      <c r="A33" s="78">
        <v>220501113</v>
      </c>
      <c r="B33" s="137">
        <v>1</v>
      </c>
      <c r="C33" s="77" t="s">
        <v>81</v>
      </c>
      <c r="D33" s="75" t="s">
        <v>133</v>
      </c>
      <c r="E33" s="77"/>
      <c r="F33" s="77"/>
    </row>
    <row r="34" spans="1:6" ht="51">
      <c r="A34" s="78">
        <v>220501113</v>
      </c>
      <c r="B34" s="137">
        <v>1</v>
      </c>
      <c r="C34" s="77" t="s">
        <v>81</v>
      </c>
      <c r="D34" s="75" t="s">
        <v>134</v>
      </c>
      <c r="E34" s="77"/>
      <c r="F34" s="77"/>
    </row>
    <row r="35" spans="1:6" ht="38.25">
      <c r="A35" s="78">
        <v>220501113</v>
      </c>
      <c r="B35" s="137">
        <v>1</v>
      </c>
      <c r="C35" s="77" t="s">
        <v>81</v>
      </c>
      <c r="D35" s="75" t="s">
        <v>135</v>
      </c>
      <c r="E35" s="77"/>
      <c r="F35" s="77"/>
    </row>
    <row r="36" spans="1:6" ht="53.25" customHeight="1">
      <c r="A36" s="78">
        <v>220501113</v>
      </c>
      <c r="B36" s="137">
        <v>1</v>
      </c>
      <c r="C36" s="77" t="s">
        <v>81</v>
      </c>
      <c r="D36" s="75" t="s">
        <v>136</v>
      </c>
      <c r="E36" s="77"/>
      <c r="F36" s="77"/>
    </row>
    <row r="37" spans="1:6" ht="39.950000000000003" customHeight="1">
      <c r="A37" s="78">
        <v>220501113</v>
      </c>
      <c r="B37" s="137">
        <v>1</v>
      </c>
      <c r="C37" s="77" t="s">
        <v>81</v>
      </c>
      <c r="D37" s="75" t="s">
        <v>85</v>
      </c>
      <c r="E37" s="77"/>
      <c r="F37" s="77"/>
    </row>
    <row r="38" spans="1:6" ht="63.75">
      <c r="A38" s="78">
        <v>220501113</v>
      </c>
      <c r="B38" s="137">
        <v>1</v>
      </c>
      <c r="C38" s="77" t="s">
        <v>81</v>
      </c>
      <c r="D38" s="75" t="s">
        <v>86</v>
      </c>
      <c r="E38" s="77"/>
      <c r="F38" s="77"/>
    </row>
    <row r="39" spans="1:6" ht="39.950000000000003" customHeight="1">
      <c r="A39" s="78">
        <v>220501113</v>
      </c>
      <c r="B39" s="137">
        <v>1</v>
      </c>
      <c r="C39" s="77" t="s">
        <v>81</v>
      </c>
      <c r="D39" s="75" t="s">
        <v>137</v>
      </c>
      <c r="E39" s="77"/>
      <c r="F39" s="77"/>
    </row>
    <row r="40" spans="1:6" s="74" customFormat="1" ht="9.9499999999999993" customHeight="1">
      <c r="A40" s="153"/>
      <c r="B40" s="154"/>
      <c r="C40" s="155"/>
      <c r="D40" s="156"/>
      <c r="E40" s="155"/>
      <c r="F40" s="155"/>
    </row>
    <row r="41" spans="1:6" ht="51">
      <c r="A41" s="76">
        <v>220501113</v>
      </c>
      <c r="B41" s="136">
        <v>2</v>
      </c>
      <c r="C41" s="75" t="s">
        <v>88</v>
      </c>
      <c r="D41" s="75" t="s">
        <v>138</v>
      </c>
      <c r="E41" s="75" t="s">
        <v>91</v>
      </c>
      <c r="F41" s="75" t="s">
        <v>94</v>
      </c>
    </row>
    <row r="42" spans="1:6" ht="39.950000000000003" customHeight="1">
      <c r="A42" s="78">
        <v>220501113</v>
      </c>
      <c r="B42" s="137">
        <v>2</v>
      </c>
      <c r="C42" s="77" t="s">
        <v>88</v>
      </c>
      <c r="D42" s="75" t="s">
        <v>139</v>
      </c>
      <c r="E42" s="75" t="s">
        <v>92</v>
      </c>
      <c r="F42" s="77"/>
    </row>
    <row r="43" spans="1:6" ht="39.950000000000003" customHeight="1">
      <c r="A43" s="78">
        <v>220501113</v>
      </c>
      <c r="B43" s="137">
        <v>2</v>
      </c>
      <c r="C43" s="77" t="s">
        <v>88</v>
      </c>
      <c r="D43" s="75" t="s">
        <v>140</v>
      </c>
      <c r="E43" s="75" t="s">
        <v>93</v>
      </c>
      <c r="F43" s="77"/>
    </row>
    <row r="44" spans="1:6" ht="39.950000000000003" customHeight="1">
      <c r="A44" s="78">
        <v>220501113</v>
      </c>
      <c r="B44" s="137">
        <v>2</v>
      </c>
      <c r="C44" s="77" t="s">
        <v>88</v>
      </c>
      <c r="D44" s="75" t="s">
        <v>141</v>
      </c>
      <c r="E44" s="77"/>
      <c r="F44" s="77"/>
    </row>
    <row r="45" spans="1:6" ht="39.950000000000003" customHeight="1">
      <c r="A45" s="78">
        <v>220501113</v>
      </c>
      <c r="B45" s="137">
        <v>2</v>
      </c>
      <c r="C45" s="77" t="s">
        <v>88</v>
      </c>
      <c r="D45" s="75" t="s">
        <v>142</v>
      </c>
      <c r="E45" s="77"/>
      <c r="F45" s="77"/>
    </row>
    <row r="46" spans="1:6" ht="39.950000000000003" customHeight="1">
      <c r="A46" s="78">
        <v>220501113</v>
      </c>
      <c r="B46" s="137">
        <v>2</v>
      </c>
      <c r="C46" s="77" t="s">
        <v>88</v>
      </c>
      <c r="D46" s="75" t="s">
        <v>89</v>
      </c>
      <c r="E46" s="77"/>
      <c r="F46" s="77"/>
    </row>
    <row r="47" spans="1:6" ht="51">
      <c r="A47" s="78">
        <v>220501113</v>
      </c>
      <c r="B47" s="137">
        <v>2</v>
      </c>
      <c r="C47" s="77" t="s">
        <v>88</v>
      </c>
      <c r="D47" s="75" t="s">
        <v>90</v>
      </c>
      <c r="E47" s="77"/>
      <c r="F47" s="77"/>
    </row>
    <row r="48" spans="1:6" s="74" customFormat="1" ht="9.9499999999999993" customHeight="1">
      <c r="A48" s="153"/>
      <c r="B48" s="154"/>
      <c r="C48" s="155"/>
      <c r="D48" s="156"/>
      <c r="E48" s="155"/>
      <c r="F48" s="155"/>
    </row>
    <row r="49" spans="1:6" s="143" customFormat="1" ht="30" customHeight="1">
      <c r="A49" s="138">
        <v>220501096</v>
      </c>
      <c r="B49" s="139"/>
      <c r="C49" s="140" t="s">
        <v>95</v>
      </c>
      <c r="D49" s="141"/>
      <c r="E49" s="141"/>
      <c r="F49" s="142"/>
    </row>
    <row r="50" spans="1:6" ht="39.950000000000003" customHeight="1">
      <c r="A50" s="76">
        <v>220501096</v>
      </c>
      <c r="B50" s="136">
        <v>1</v>
      </c>
      <c r="C50" s="75" t="s">
        <v>96</v>
      </c>
      <c r="D50" s="75" t="s">
        <v>102</v>
      </c>
      <c r="E50" s="75" t="s">
        <v>97</v>
      </c>
      <c r="F50" s="75" t="s">
        <v>149</v>
      </c>
    </row>
    <row r="51" spans="1:6" ht="76.5">
      <c r="A51" s="78">
        <v>220501096</v>
      </c>
      <c r="B51" s="137">
        <v>1</v>
      </c>
      <c r="C51" s="77"/>
      <c r="D51" s="75" t="s">
        <v>143</v>
      </c>
      <c r="E51" s="75" t="s">
        <v>98</v>
      </c>
      <c r="F51" s="77"/>
    </row>
    <row r="52" spans="1:6" ht="39.950000000000003" customHeight="1">
      <c r="A52" s="78">
        <v>220501096</v>
      </c>
      <c r="B52" s="137">
        <v>1</v>
      </c>
      <c r="C52" s="77"/>
      <c r="D52" s="77"/>
      <c r="E52" s="75" t="s">
        <v>99</v>
      </c>
      <c r="F52" s="77"/>
    </row>
    <row r="53" spans="1:6" ht="39.950000000000003" customHeight="1">
      <c r="A53" s="78">
        <v>220501096</v>
      </c>
      <c r="B53" s="137">
        <v>1</v>
      </c>
      <c r="C53" s="77"/>
      <c r="D53" s="77"/>
      <c r="E53" s="75" t="s">
        <v>100</v>
      </c>
      <c r="F53" s="77"/>
    </row>
    <row r="54" spans="1:6" ht="39.950000000000003" customHeight="1">
      <c r="A54" s="78">
        <v>220501096</v>
      </c>
      <c r="B54" s="137">
        <v>1</v>
      </c>
      <c r="C54" s="77"/>
      <c r="D54" s="77"/>
      <c r="E54" s="75" t="s">
        <v>101</v>
      </c>
      <c r="F54" s="77"/>
    </row>
    <row r="55" spans="1:6" s="74" customFormat="1" ht="9.9499999999999993" customHeight="1">
      <c r="A55" s="153"/>
      <c r="B55" s="154"/>
      <c r="C55" s="155"/>
      <c r="D55" s="156"/>
      <c r="E55" s="155"/>
      <c r="F55" s="155"/>
    </row>
    <row r="56" spans="1:6" ht="58.5" customHeight="1">
      <c r="A56" s="76">
        <v>220501096</v>
      </c>
      <c r="B56" s="136">
        <v>2</v>
      </c>
      <c r="C56" s="75" t="s">
        <v>103</v>
      </c>
      <c r="D56" s="75" t="s">
        <v>144</v>
      </c>
      <c r="E56" s="75" t="s">
        <v>105</v>
      </c>
      <c r="F56" s="75" t="s">
        <v>108</v>
      </c>
    </row>
    <row r="57" spans="1:6" ht="51">
      <c r="A57" s="78">
        <v>220501096</v>
      </c>
      <c r="B57" s="137">
        <v>2</v>
      </c>
      <c r="C57" s="77"/>
      <c r="D57" s="75" t="s">
        <v>145</v>
      </c>
      <c r="E57" s="75" t="s">
        <v>106</v>
      </c>
      <c r="F57" s="77"/>
    </row>
    <row r="58" spans="1:6" ht="39.950000000000003" customHeight="1">
      <c r="A58" s="78">
        <v>220501096</v>
      </c>
      <c r="B58" s="137">
        <v>2</v>
      </c>
      <c r="C58" s="77"/>
      <c r="D58" s="75" t="s">
        <v>104</v>
      </c>
      <c r="E58" s="75" t="s">
        <v>107</v>
      </c>
      <c r="F58" s="77"/>
    </row>
    <row r="59" spans="1:6" s="74" customFormat="1" ht="9.9499999999999993" customHeight="1">
      <c r="A59" s="153"/>
      <c r="B59" s="154"/>
      <c r="C59" s="155"/>
      <c r="D59" s="156"/>
      <c r="E59" s="155"/>
      <c r="F59" s="155"/>
    </row>
    <row r="60" spans="1:6" ht="58.5" customHeight="1">
      <c r="A60" s="76">
        <v>220501096</v>
      </c>
      <c r="B60" s="136">
        <v>3</v>
      </c>
      <c r="C60" s="75" t="s">
        <v>109</v>
      </c>
      <c r="D60" s="75" t="s">
        <v>146</v>
      </c>
      <c r="E60" s="75" t="s">
        <v>118</v>
      </c>
      <c r="F60" s="75" t="s">
        <v>150</v>
      </c>
    </row>
    <row r="61" spans="1:6" ht="39.950000000000003" customHeight="1">
      <c r="A61" s="78">
        <v>220501096</v>
      </c>
      <c r="B61" s="137">
        <v>3</v>
      </c>
      <c r="C61" s="77"/>
      <c r="D61" s="75" t="s">
        <v>110</v>
      </c>
      <c r="E61" s="75" t="s">
        <v>119</v>
      </c>
      <c r="F61" s="75" t="s">
        <v>120</v>
      </c>
    </row>
    <row r="62" spans="1:6" ht="58.5" customHeight="1">
      <c r="A62" s="78">
        <v>220501096</v>
      </c>
      <c r="B62" s="137">
        <v>3</v>
      </c>
      <c r="C62" s="77"/>
      <c r="D62" s="75" t="s">
        <v>111</v>
      </c>
      <c r="E62" s="77"/>
      <c r="F62" s="75" t="s">
        <v>121</v>
      </c>
    </row>
    <row r="63" spans="1:6" ht="39.950000000000003" customHeight="1">
      <c r="A63" s="78">
        <v>220501096</v>
      </c>
      <c r="B63" s="137">
        <v>3</v>
      </c>
      <c r="C63" s="77"/>
      <c r="D63" s="75" t="s">
        <v>112</v>
      </c>
      <c r="E63" s="77"/>
      <c r="F63" s="77"/>
    </row>
    <row r="64" spans="1:6" ht="39.950000000000003" customHeight="1">
      <c r="A64" s="78">
        <v>220501096</v>
      </c>
      <c r="B64" s="137">
        <v>3</v>
      </c>
      <c r="C64" s="77"/>
      <c r="D64" s="75" t="s">
        <v>113</v>
      </c>
      <c r="E64" s="77"/>
      <c r="F64" s="77"/>
    </row>
    <row r="65" spans="1:6" ht="39.950000000000003" customHeight="1">
      <c r="A65" s="78">
        <v>220501096</v>
      </c>
      <c r="B65" s="137">
        <v>3</v>
      </c>
      <c r="C65" s="77"/>
      <c r="D65" s="75" t="s">
        <v>114</v>
      </c>
      <c r="E65" s="77"/>
      <c r="F65" s="77"/>
    </row>
    <row r="66" spans="1:6" ht="39.950000000000003" customHeight="1">
      <c r="A66" s="78">
        <v>220501096</v>
      </c>
      <c r="B66" s="137">
        <v>3</v>
      </c>
      <c r="C66" s="77"/>
      <c r="D66" s="75" t="s">
        <v>115</v>
      </c>
      <c r="E66" s="77"/>
      <c r="F66" s="77"/>
    </row>
    <row r="67" spans="1:6" ht="39.950000000000003" customHeight="1">
      <c r="A67" s="78">
        <v>220501096</v>
      </c>
      <c r="B67" s="137">
        <v>3</v>
      </c>
      <c r="C67" s="77"/>
      <c r="D67" s="75" t="s">
        <v>116</v>
      </c>
      <c r="E67" s="77"/>
      <c r="F67" s="77"/>
    </row>
    <row r="68" spans="1:6" ht="39.950000000000003" customHeight="1">
      <c r="A68" s="78">
        <v>220501096</v>
      </c>
      <c r="B68" s="137">
        <v>3</v>
      </c>
      <c r="C68" s="77"/>
      <c r="D68" s="75" t="s">
        <v>117</v>
      </c>
      <c r="E68" s="77"/>
      <c r="F68" s="77"/>
    </row>
    <row r="69" spans="1:6" ht="39.950000000000003" customHeight="1">
      <c r="A69" s="78">
        <v>220501096</v>
      </c>
      <c r="B69" s="137">
        <v>3</v>
      </c>
      <c r="C69" s="77"/>
      <c r="D69" s="75" t="s">
        <v>147</v>
      </c>
      <c r="E69" s="77"/>
      <c r="F69" s="77"/>
    </row>
    <row r="70" spans="1:6" s="74" customFormat="1" ht="9.9499999999999993" customHeight="1">
      <c r="A70" s="153"/>
      <c r="B70" s="154">
        <v>3</v>
      </c>
      <c r="C70" s="155"/>
      <c r="D70" s="156"/>
      <c r="E70" s="155"/>
      <c r="F70" s="155"/>
    </row>
  </sheetData>
  <sheetProtection formatCells="0" formatColumns="0" formatRows="0" insertRows="0" deleteRows="0"/>
  <autoFilter ref="A1:F8" xr:uid="{A88B23D7-E099-41A8-8113-4C2162D0967E}"/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9"/>
  <sheetViews>
    <sheetView showGridLines="0" zoomScale="85" zoomScaleNormal="85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D11" sqref="D11"/>
    </sheetView>
  </sheetViews>
  <sheetFormatPr baseColWidth="10" defaultColWidth="9.140625" defaultRowHeight="16.5"/>
  <cols>
    <col min="1" max="1" width="6.7109375" style="39" customWidth="1"/>
    <col min="2" max="2" width="50.7109375" style="31" customWidth="1"/>
    <col min="3" max="3" width="4.7109375" style="36" customWidth="1"/>
    <col min="4" max="4" width="12.7109375" style="36" customWidth="1"/>
    <col min="5" max="5" width="4.7109375" style="36" customWidth="1"/>
    <col min="6" max="6" width="32.7109375" style="40" customWidth="1"/>
    <col min="7" max="7" width="14.7109375" style="36" customWidth="1"/>
    <col min="8" max="8" width="6.85546875" style="31" hidden="1" customWidth="1"/>
    <col min="9" max="10" width="12.7109375" style="36" customWidth="1"/>
    <col min="11" max="11" width="5.7109375" style="36" customWidth="1"/>
    <col min="12" max="13" width="5.7109375" style="31" customWidth="1"/>
    <col min="14" max="14" width="1.85546875" style="31" hidden="1" customWidth="1"/>
    <col min="15" max="70" width="2.42578125" style="31" customWidth="1"/>
    <col min="71" max="16384" width="9.140625" style="31"/>
  </cols>
  <sheetData>
    <row r="1" spans="1:70" s="1" customFormat="1" ht="5.0999999999999996" customHeight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202"/>
      <c r="BF1" s="202"/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</row>
    <row r="2" spans="1:70" s="41" customFormat="1" ht="20.25">
      <c r="A2" s="203" t="s">
        <v>237</v>
      </c>
      <c r="B2" s="203"/>
      <c r="C2" s="203"/>
      <c r="D2" s="203"/>
      <c r="E2" s="203"/>
      <c r="F2" s="203"/>
      <c r="G2" s="203"/>
      <c r="H2" s="202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4"/>
    </row>
    <row r="3" spans="1:70" s="41" customFormat="1" ht="20.25">
      <c r="A3" s="203" t="s">
        <v>0</v>
      </c>
      <c r="B3" s="203"/>
      <c r="C3" s="203"/>
      <c r="D3" s="203"/>
      <c r="E3" s="203"/>
      <c r="F3" s="203"/>
      <c r="G3" s="203"/>
      <c r="H3" s="202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4"/>
    </row>
    <row r="4" spans="1:70" s="1" customFormat="1" ht="5.0999999999999996" customHeight="1" thickBot="1">
      <c r="A4" s="205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6"/>
    </row>
    <row r="5" spans="1:70" s="1" customFormat="1" ht="5.0999999999999996" customHeight="1" thickTop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1"/>
    </row>
    <row r="6" spans="1:70" ht="18" customHeight="1">
      <c r="A6" s="112"/>
      <c r="B6" s="113"/>
      <c r="C6" s="114"/>
      <c r="D6" s="114"/>
      <c r="E6" s="114"/>
      <c r="F6" s="115"/>
      <c r="G6" s="114"/>
      <c r="H6" s="116"/>
      <c r="I6" s="117"/>
      <c r="J6" s="117"/>
      <c r="L6" s="118"/>
      <c r="BR6" s="119"/>
    </row>
    <row r="7" spans="1:70" ht="12" customHeight="1">
      <c r="A7" s="120"/>
      <c r="L7" s="118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BR7" s="119"/>
    </row>
    <row r="8" spans="1:70" ht="17.25" customHeight="1">
      <c r="B8" s="122" t="s">
        <v>25</v>
      </c>
      <c r="C8" s="123"/>
      <c r="D8" s="201">
        <v>45397</v>
      </c>
      <c r="E8" s="201"/>
      <c r="F8" s="201"/>
      <c r="G8" s="37"/>
      <c r="H8" s="37"/>
      <c r="K8" s="134" t="s">
        <v>27</v>
      </c>
      <c r="L8" s="32">
        <v>1</v>
      </c>
      <c r="O8" s="198" t="str">
        <f>"Semana "&amp;(O10-($D$8-WEEKDAY($D$8,1)+2))/7+1</f>
        <v>Semana 1</v>
      </c>
      <c r="P8" s="199"/>
      <c r="Q8" s="199"/>
      <c r="R8" s="199"/>
      <c r="S8" s="199"/>
      <c r="T8" s="199"/>
      <c r="U8" s="200"/>
      <c r="V8" s="198" t="str">
        <f>"Semana "&amp;(V10-($D$8-WEEKDAY($D$8,1)+2))/7+1</f>
        <v>Semana 2</v>
      </c>
      <c r="W8" s="199"/>
      <c r="X8" s="199"/>
      <c r="Y8" s="199"/>
      <c r="Z8" s="199"/>
      <c r="AA8" s="199"/>
      <c r="AB8" s="200"/>
      <c r="AC8" s="198" t="str">
        <f>"Semana "&amp;(AC10-($D$8-WEEKDAY($D$8,1)+2))/7+1</f>
        <v>Semana 3</v>
      </c>
      <c r="AD8" s="199"/>
      <c r="AE8" s="199"/>
      <c r="AF8" s="199"/>
      <c r="AG8" s="199"/>
      <c r="AH8" s="199"/>
      <c r="AI8" s="200"/>
      <c r="AJ8" s="198" t="str">
        <f>"Semana "&amp;(AJ10-($D$8-WEEKDAY($D$8,1)+2))/7+1</f>
        <v>Semana 4</v>
      </c>
      <c r="AK8" s="199"/>
      <c r="AL8" s="199"/>
      <c r="AM8" s="199"/>
      <c r="AN8" s="199"/>
      <c r="AO8" s="199"/>
      <c r="AP8" s="200"/>
      <c r="AQ8" s="198" t="str">
        <f>"Semana "&amp;(AQ10-($D$8-WEEKDAY($D$8,1)+2))/7+1</f>
        <v>Semana 5</v>
      </c>
      <c r="AR8" s="199"/>
      <c r="AS8" s="199"/>
      <c r="AT8" s="199"/>
      <c r="AU8" s="199"/>
      <c r="AV8" s="199"/>
      <c r="AW8" s="200"/>
      <c r="AX8" s="198" t="str">
        <f>"Semana "&amp;(AX10-($D$8-WEEKDAY($D$8,1)+2))/7+1</f>
        <v>Semana 6</v>
      </c>
      <c r="AY8" s="199"/>
      <c r="AZ8" s="199"/>
      <c r="BA8" s="199"/>
      <c r="BB8" s="199"/>
      <c r="BC8" s="199"/>
      <c r="BD8" s="200"/>
      <c r="BE8" s="198" t="str">
        <f>"Semana "&amp;(BE10-($D$8-WEEKDAY($D$8,1)+2))/7+1</f>
        <v>Semana 7</v>
      </c>
      <c r="BF8" s="199"/>
      <c r="BG8" s="199"/>
      <c r="BH8" s="199"/>
      <c r="BI8" s="199"/>
      <c r="BJ8" s="199"/>
      <c r="BK8" s="200"/>
      <c r="BL8" s="198" t="str">
        <f>"Semana "&amp;(BL10-($D$8-WEEKDAY($D$8,1)+2))/7+1</f>
        <v>Semana 8</v>
      </c>
      <c r="BM8" s="199"/>
      <c r="BN8" s="199"/>
      <c r="BO8" s="199"/>
      <c r="BP8" s="199"/>
      <c r="BQ8" s="199"/>
      <c r="BR8" s="211"/>
    </row>
    <row r="9" spans="1:70" ht="17.25" customHeight="1">
      <c r="B9" s="122" t="s">
        <v>26</v>
      </c>
      <c r="C9" s="123"/>
      <c r="D9" s="197" t="s">
        <v>230</v>
      </c>
      <c r="E9" s="197"/>
      <c r="F9" s="197"/>
      <c r="G9" s="38"/>
      <c r="H9" s="38"/>
      <c r="O9" s="207">
        <f>O10</f>
        <v>45397</v>
      </c>
      <c r="P9" s="208"/>
      <c r="Q9" s="208"/>
      <c r="R9" s="208"/>
      <c r="S9" s="208"/>
      <c r="T9" s="208"/>
      <c r="U9" s="209"/>
      <c r="V9" s="207">
        <f>V10</f>
        <v>45404</v>
      </c>
      <c r="W9" s="208"/>
      <c r="X9" s="208"/>
      <c r="Y9" s="208"/>
      <c r="Z9" s="208"/>
      <c r="AA9" s="208"/>
      <c r="AB9" s="209"/>
      <c r="AC9" s="207">
        <f>AC10</f>
        <v>45411</v>
      </c>
      <c r="AD9" s="208"/>
      <c r="AE9" s="208"/>
      <c r="AF9" s="208"/>
      <c r="AG9" s="208"/>
      <c r="AH9" s="208"/>
      <c r="AI9" s="209"/>
      <c r="AJ9" s="207">
        <f>AJ10</f>
        <v>45418</v>
      </c>
      <c r="AK9" s="208"/>
      <c r="AL9" s="208"/>
      <c r="AM9" s="208"/>
      <c r="AN9" s="208"/>
      <c r="AO9" s="208"/>
      <c r="AP9" s="209"/>
      <c r="AQ9" s="207">
        <f>AQ10</f>
        <v>45425</v>
      </c>
      <c r="AR9" s="208"/>
      <c r="AS9" s="208"/>
      <c r="AT9" s="208"/>
      <c r="AU9" s="208"/>
      <c r="AV9" s="208"/>
      <c r="AW9" s="209"/>
      <c r="AX9" s="207">
        <f>AX10</f>
        <v>45432</v>
      </c>
      <c r="AY9" s="208"/>
      <c r="AZ9" s="208"/>
      <c r="BA9" s="208"/>
      <c r="BB9" s="208"/>
      <c r="BC9" s="208"/>
      <c r="BD9" s="209"/>
      <c r="BE9" s="207">
        <f>BE10</f>
        <v>45439</v>
      </c>
      <c r="BF9" s="208"/>
      <c r="BG9" s="208"/>
      <c r="BH9" s="208"/>
      <c r="BI9" s="208"/>
      <c r="BJ9" s="208"/>
      <c r="BK9" s="209"/>
      <c r="BL9" s="207">
        <f>BL10</f>
        <v>45446</v>
      </c>
      <c r="BM9" s="208"/>
      <c r="BN9" s="208"/>
      <c r="BO9" s="208"/>
      <c r="BP9" s="208"/>
      <c r="BQ9" s="208"/>
      <c r="BR9" s="210"/>
    </row>
    <row r="10" spans="1:70">
      <c r="O10" s="33">
        <f>D8-WEEKDAY(D8,1)+2+7*(L8-1)</f>
        <v>45397</v>
      </c>
      <c r="P10" s="34">
        <f t="shared" ref="P10:BR10" si="0">O10+1</f>
        <v>45398</v>
      </c>
      <c r="Q10" s="34">
        <f t="shared" si="0"/>
        <v>45399</v>
      </c>
      <c r="R10" s="34">
        <f t="shared" si="0"/>
        <v>45400</v>
      </c>
      <c r="S10" s="34">
        <f t="shared" si="0"/>
        <v>45401</v>
      </c>
      <c r="T10" s="34">
        <f t="shared" si="0"/>
        <v>45402</v>
      </c>
      <c r="U10" s="35">
        <f t="shared" si="0"/>
        <v>45403</v>
      </c>
      <c r="V10" s="33">
        <f t="shared" si="0"/>
        <v>45404</v>
      </c>
      <c r="W10" s="34">
        <f t="shared" si="0"/>
        <v>45405</v>
      </c>
      <c r="X10" s="34">
        <f t="shared" si="0"/>
        <v>45406</v>
      </c>
      <c r="Y10" s="34">
        <f t="shared" si="0"/>
        <v>45407</v>
      </c>
      <c r="Z10" s="34">
        <f t="shared" si="0"/>
        <v>45408</v>
      </c>
      <c r="AA10" s="34">
        <f t="shared" si="0"/>
        <v>45409</v>
      </c>
      <c r="AB10" s="35">
        <f t="shared" si="0"/>
        <v>45410</v>
      </c>
      <c r="AC10" s="33">
        <f t="shared" si="0"/>
        <v>45411</v>
      </c>
      <c r="AD10" s="34">
        <f t="shared" si="0"/>
        <v>45412</v>
      </c>
      <c r="AE10" s="34">
        <f t="shared" si="0"/>
        <v>45413</v>
      </c>
      <c r="AF10" s="34">
        <f t="shared" si="0"/>
        <v>45414</v>
      </c>
      <c r="AG10" s="34">
        <f t="shared" si="0"/>
        <v>45415</v>
      </c>
      <c r="AH10" s="34">
        <f t="shared" si="0"/>
        <v>45416</v>
      </c>
      <c r="AI10" s="35">
        <f t="shared" si="0"/>
        <v>45417</v>
      </c>
      <c r="AJ10" s="33">
        <f t="shared" si="0"/>
        <v>45418</v>
      </c>
      <c r="AK10" s="34">
        <f t="shared" si="0"/>
        <v>45419</v>
      </c>
      <c r="AL10" s="34">
        <f t="shared" si="0"/>
        <v>45420</v>
      </c>
      <c r="AM10" s="34">
        <f t="shared" si="0"/>
        <v>45421</v>
      </c>
      <c r="AN10" s="34">
        <f t="shared" si="0"/>
        <v>45422</v>
      </c>
      <c r="AO10" s="34">
        <f t="shared" si="0"/>
        <v>45423</v>
      </c>
      <c r="AP10" s="35">
        <f t="shared" si="0"/>
        <v>45424</v>
      </c>
      <c r="AQ10" s="33">
        <f t="shared" si="0"/>
        <v>45425</v>
      </c>
      <c r="AR10" s="34">
        <f t="shared" si="0"/>
        <v>45426</v>
      </c>
      <c r="AS10" s="34">
        <f t="shared" si="0"/>
        <v>45427</v>
      </c>
      <c r="AT10" s="34">
        <f t="shared" si="0"/>
        <v>45428</v>
      </c>
      <c r="AU10" s="34">
        <f t="shared" si="0"/>
        <v>45429</v>
      </c>
      <c r="AV10" s="34">
        <f t="shared" si="0"/>
        <v>45430</v>
      </c>
      <c r="AW10" s="35">
        <f t="shared" si="0"/>
        <v>45431</v>
      </c>
      <c r="AX10" s="33">
        <f t="shared" si="0"/>
        <v>45432</v>
      </c>
      <c r="AY10" s="34">
        <f t="shared" si="0"/>
        <v>45433</v>
      </c>
      <c r="AZ10" s="34">
        <f t="shared" si="0"/>
        <v>45434</v>
      </c>
      <c r="BA10" s="34">
        <f t="shared" si="0"/>
        <v>45435</v>
      </c>
      <c r="BB10" s="34">
        <f t="shared" si="0"/>
        <v>45436</v>
      </c>
      <c r="BC10" s="34">
        <f t="shared" si="0"/>
        <v>45437</v>
      </c>
      <c r="BD10" s="35">
        <f t="shared" si="0"/>
        <v>45438</v>
      </c>
      <c r="BE10" s="33">
        <f t="shared" si="0"/>
        <v>45439</v>
      </c>
      <c r="BF10" s="34">
        <f t="shared" si="0"/>
        <v>45440</v>
      </c>
      <c r="BG10" s="34">
        <f t="shared" si="0"/>
        <v>45441</v>
      </c>
      <c r="BH10" s="34">
        <f t="shared" si="0"/>
        <v>45442</v>
      </c>
      <c r="BI10" s="34">
        <f t="shared" si="0"/>
        <v>45443</v>
      </c>
      <c r="BJ10" s="34">
        <f t="shared" si="0"/>
        <v>45444</v>
      </c>
      <c r="BK10" s="35">
        <f t="shared" si="0"/>
        <v>45445</v>
      </c>
      <c r="BL10" s="33">
        <f t="shared" si="0"/>
        <v>45446</v>
      </c>
      <c r="BM10" s="34">
        <f t="shared" si="0"/>
        <v>45447</v>
      </c>
      <c r="BN10" s="34">
        <f t="shared" si="0"/>
        <v>45448</v>
      </c>
      <c r="BO10" s="34">
        <f t="shared" si="0"/>
        <v>45449</v>
      </c>
      <c r="BP10" s="34">
        <f t="shared" si="0"/>
        <v>45450</v>
      </c>
      <c r="BQ10" s="34">
        <f t="shared" si="0"/>
        <v>45451</v>
      </c>
      <c r="BR10" s="124">
        <f t="shared" si="0"/>
        <v>45452</v>
      </c>
    </row>
    <row r="11" spans="1:70" s="163" customFormat="1" ht="39.950000000000003" customHeight="1" thickBot="1">
      <c r="A11" s="158" t="s">
        <v>23</v>
      </c>
      <c r="B11" s="158" t="s">
        <v>24</v>
      </c>
      <c r="C11" s="158" t="s">
        <v>34</v>
      </c>
      <c r="D11" s="158" t="s">
        <v>51</v>
      </c>
      <c r="E11" s="158" t="s">
        <v>33</v>
      </c>
      <c r="F11" s="157" t="s">
        <v>35</v>
      </c>
      <c r="G11" s="157" t="s">
        <v>36</v>
      </c>
      <c r="H11" s="157" t="s">
        <v>22</v>
      </c>
      <c r="I11" s="158" t="s">
        <v>37</v>
      </c>
      <c r="J11" s="158" t="s">
        <v>38</v>
      </c>
      <c r="K11" s="157" t="s">
        <v>39</v>
      </c>
      <c r="L11" s="157" t="s">
        <v>28</v>
      </c>
      <c r="M11" s="157" t="s">
        <v>40</v>
      </c>
      <c r="N11" s="157"/>
      <c r="O11" s="159" t="str">
        <f>CHOOSE(WEEKDAY(O10,1),"D","L","M","W","J","V","S")</f>
        <v>L</v>
      </c>
      <c r="P11" s="160" t="str">
        <f t="shared" ref="P11:U11" si="1">CHOOSE(WEEKDAY(P10,1),"D","L","M","W","J","V","S")</f>
        <v>M</v>
      </c>
      <c r="Q11" s="160" t="str">
        <f t="shared" si="1"/>
        <v>W</v>
      </c>
      <c r="R11" s="160" t="str">
        <f t="shared" si="1"/>
        <v>J</v>
      </c>
      <c r="S11" s="160" t="str">
        <f t="shared" si="1"/>
        <v>V</v>
      </c>
      <c r="T11" s="160" t="str">
        <f t="shared" si="1"/>
        <v>S</v>
      </c>
      <c r="U11" s="161" t="str">
        <f t="shared" si="1"/>
        <v>D</v>
      </c>
      <c r="V11" s="159" t="str">
        <f>CHOOSE(WEEKDAY(V10,1),"D","L","M","W","J","V","S")</f>
        <v>L</v>
      </c>
      <c r="W11" s="160" t="str">
        <f t="shared" ref="W11" si="2">CHOOSE(WEEKDAY(W10,1),"D","L","M","W","J","V","S")</f>
        <v>M</v>
      </c>
      <c r="X11" s="160" t="str">
        <f t="shared" ref="X11" si="3">CHOOSE(WEEKDAY(X10,1),"D","L","M","W","J","V","S")</f>
        <v>W</v>
      </c>
      <c r="Y11" s="160" t="str">
        <f t="shared" ref="Y11" si="4">CHOOSE(WEEKDAY(Y10,1),"D","L","M","W","J","V","S")</f>
        <v>J</v>
      </c>
      <c r="Z11" s="160" t="str">
        <f t="shared" ref="Z11" si="5">CHOOSE(WEEKDAY(Z10,1),"D","L","M","W","J","V","S")</f>
        <v>V</v>
      </c>
      <c r="AA11" s="160" t="str">
        <f t="shared" ref="AA11" si="6">CHOOSE(WEEKDAY(AA10,1),"D","L","M","W","J","V","S")</f>
        <v>S</v>
      </c>
      <c r="AB11" s="161" t="str">
        <f t="shared" ref="AB11" si="7">CHOOSE(WEEKDAY(AB10,1),"D","L","M","W","J","V","S")</f>
        <v>D</v>
      </c>
      <c r="AC11" s="159" t="str">
        <f>CHOOSE(WEEKDAY(AC10,1),"D","L","M","W","J","V","S")</f>
        <v>L</v>
      </c>
      <c r="AD11" s="160" t="str">
        <f t="shared" ref="AD11" si="8">CHOOSE(WEEKDAY(AD10,1),"D","L","M","W","J","V","S")</f>
        <v>M</v>
      </c>
      <c r="AE11" s="160" t="str">
        <f t="shared" ref="AE11" si="9">CHOOSE(WEEKDAY(AE10,1),"D","L","M","W","J","V","S")</f>
        <v>W</v>
      </c>
      <c r="AF11" s="160" t="str">
        <f t="shared" ref="AF11" si="10">CHOOSE(WEEKDAY(AF10,1),"D","L","M","W","J","V","S")</f>
        <v>J</v>
      </c>
      <c r="AG11" s="160" t="str">
        <f t="shared" ref="AG11" si="11">CHOOSE(WEEKDAY(AG10,1),"D","L","M","W","J","V","S")</f>
        <v>V</v>
      </c>
      <c r="AH11" s="160" t="str">
        <f t="shared" ref="AH11" si="12">CHOOSE(WEEKDAY(AH10,1),"D","L","M","W","J","V","S")</f>
        <v>S</v>
      </c>
      <c r="AI11" s="161" t="str">
        <f t="shared" ref="AI11" si="13">CHOOSE(WEEKDAY(AI10,1),"D","L","M","W","J","V","S")</f>
        <v>D</v>
      </c>
      <c r="AJ11" s="159" t="str">
        <f>CHOOSE(WEEKDAY(AJ10,1),"D","L","M","W","J","V","S")</f>
        <v>L</v>
      </c>
      <c r="AK11" s="160" t="str">
        <f t="shared" ref="AK11" si="14">CHOOSE(WEEKDAY(AK10,1),"D","L","M","W","J","V","S")</f>
        <v>M</v>
      </c>
      <c r="AL11" s="160" t="str">
        <f t="shared" ref="AL11" si="15">CHOOSE(WEEKDAY(AL10,1),"D","L","M","W","J","V","S")</f>
        <v>W</v>
      </c>
      <c r="AM11" s="160" t="str">
        <f t="shared" ref="AM11" si="16">CHOOSE(WEEKDAY(AM10,1),"D","L","M","W","J","V","S")</f>
        <v>J</v>
      </c>
      <c r="AN11" s="160" t="str">
        <f t="shared" ref="AN11" si="17">CHOOSE(WEEKDAY(AN10,1),"D","L","M","W","J","V","S")</f>
        <v>V</v>
      </c>
      <c r="AO11" s="160" t="str">
        <f t="shared" ref="AO11" si="18">CHOOSE(WEEKDAY(AO10,1),"D","L","M","W","J","V","S")</f>
        <v>S</v>
      </c>
      <c r="AP11" s="161" t="str">
        <f t="shared" ref="AP11" si="19">CHOOSE(WEEKDAY(AP10,1),"D","L","M","W","J","V","S")</f>
        <v>D</v>
      </c>
      <c r="AQ11" s="159" t="str">
        <f>CHOOSE(WEEKDAY(AQ10,1),"D","L","M","W","J","V","S")</f>
        <v>L</v>
      </c>
      <c r="AR11" s="160" t="str">
        <f t="shared" ref="AR11" si="20">CHOOSE(WEEKDAY(AR10,1),"D","L","M","W","J","V","S")</f>
        <v>M</v>
      </c>
      <c r="AS11" s="160" t="str">
        <f t="shared" ref="AS11" si="21">CHOOSE(WEEKDAY(AS10,1),"D","L","M","W","J","V","S")</f>
        <v>W</v>
      </c>
      <c r="AT11" s="160" t="str">
        <f t="shared" ref="AT11" si="22">CHOOSE(WEEKDAY(AT10,1),"D","L","M","W","J","V","S")</f>
        <v>J</v>
      </c>
      <c r="AU11" s="160" t="str">
        <f t="shared" ref="AU11" si="23">CHOOSE(WEEKDAY(AU10,1),"D","L","M","W","J","V","S")</f>
        <v>V</v>
      </c>
      <c r="AV11" s="160" t="str">
        <f t="shared" ref="AV11" si="24">CHOOSE(WEEKDAY(AV10,1),"D","L","M","W","J","V","S")</f>
        <v>S</v>
      </c>
      <c r="AW11" s="161" t="str">
        <f t="shared" ref="AW11" si="25">CHOOSE(WEEKDAY(AW10,1),"D","L","M","W","J","V","S")</f>
        <v>D</v>
      </c>
      <c r="AX11" s="159" t="str">
        <f>CHOOSE(WEEKDAY(AX10,1),"D","L","M","W","J","V","S")</f>
        <v>L</v>
      </c>
      <c r="AY11" s="160" t="str">
        <f t="shared" ref="AY11" si="26">CHOOSE(WEEKDAY(AY10,1),"D","L","M","W","J","V","S")</f>
        <v>M</v>
      </c>
      <c r="AZ11" s="160" t="str">
        <f t="shared" ref="AZ11" si="27">CHOOSE(WEEKDAY(AZ10,1),"D","L","M","W","J","V","S")</f>
        <v>W</v>
      </c>
      <c r="BA11" s="160" t="str">
        <f t="shared" ref="BA11" si="28">CHOOSE(WEEKDAY(BA10,1),"D","L","M","W","J","V","S")</f>
        <v>J</v>
      </c>
      <c r="BB11" s="160" t="str">
        <f t="shared" ref="BB11" si="29">CHOOSE(WEEKDAY(BB10,1),"D","L","M","W","J","V","S")</f>
        <v>V</v>
      </c>
      <c r="BC11" s="160" t="str">
        <f t="shared" ref="BC11" si="30">CHOOSE(WEEKDAY(BC10,1),"D","L","M","W","J","V","S")</f>
        <v>S</v>
      </c>
      <c r="BD11" s="161" t="str">
        <f t="shared" ref="BD11" si="31">CHOOSE(WEEKDAY(BD10,1),"D","L","M","W","J","V","S")</f>
        <v>D</v>
      </c>
      <c r="BE11" s="159" t="str">
        <f>CHOOSE(WEEKDAY(BE10,1),"D","L","M","W","J","V","S")</f>
        <v>L</v>
      </c>
      <c r="BF11" s="160" t="str">
        <f t="shared" ref="BF11" si="32">CHOOSE(WEEKDAY(BF10,1),"D","L","M","W","J","V","S")</f>
        <v>M</v>
      </c>
      <c r="BG11" s="160" t="str">
        <f t="shared" ref="BG11" si="33">CHOOSE(WEEKDAY(BG10,1),"D","L","M","W","J","V","S")</f>
        <v>W</v>
      </c>
      <c r="BH11" s="160" t="str">
        <f t="shared" ref="BH11" si="34">CHOOSE(WEEKDAY(BH10,1),"D","L","M","W","J","V","S")</f>
        <v>J</v>
      </c>
      <c r="BI11" s="160" t="str">
        <f t="shared" ref="BI11" si="35">CHOOSE(WEEKDAY(BI10,1),"D","L","M","W","J","V","S")</f>
        <v>V</v>
      </c>
      <c r="BJ11" s="160" t="str">
        <f t="shared" ref="BJ11" si="36">CHOOSE(WEEKDAY(BJ10,1),"D","L","M","W","J","V","S")</f>
        <v>S</v>
      </c>
      <c r="BK11" s="161" t="str">
        <f t="shared" ref="BK11" si="37">CHOOSE(WEEKDAY(BK10,1),"D","L","M","W","J","V","S")</f>
        <v>D</v>
      </c>
      <c r="BL11" s="159" t="str">
        <f>CHOOSE(WEEKDAY(BL10,1),"D","L","M","W","J","V","S")</f>
        <v>L</v>
      </c>
      <c r="BM11" s="160" t="str">
        <f t="shared" ref="BM11" si="38">CHOOSE(WEEKDAY(BM10,1),"D","L","M","W","J","V","S")</f>
        <v>M</v>
      </c>
      <c r="BN11" s="160" t="str">
        <f t="shared" ref="BN11" si="39">CHOOSE(WEEKDAY(BN10,1),"D","L","M","W","J","V","S")</f>
        <v>W</v>
      </c>
      <c r="BO11" s="160" t="str">
        <f t="shared" ref="BO11" si="40">CHOOSE(WEEKDAY(BO10,1),"D","L","M","W","J","V","S")</f>
        <v>J</v>
      </c>
      <c r="BP11" s="160" t="str">
        <f t="shared" ref="BP11" si="41">CHOOSE(WEEKDAY(BP10,1),"D","L","M","W","J","V","S")</f>
        <v>V</v>
      </c>
      <c r="BQ11" s="160" t="str">
        <f t="shared" ref="BQ11" si="42">CHOOSE(WEEKDAY(BQ10,1),"D","L","M","W","J","V","S")</f>
        <v>S</v>
      </c>
      <c r="BR11" s="162" t="str">
        <f t="shared" ref="BR11" si="43">CHOOSE(WEEKDAY(BR10,1),"D","L","M","W","J","V","S")</f>
        <v>D</v>
      </c>
    </row>
    <row r="12" spans="1:70" s="106" customFormat="1" ht="30" customHeight="1" thickBot="1">
      <c r="A12" s="90" t="str">
        <f>IF(ISERROR(VALUE(SUBSTITUTE(prevWBS,".",""))),"1",IF(ISERROR(FIND("`",SUBSTITUTE(prevWBS,".","`",1))),TEXT(VALUE(prevWBS)+1,"#"),TEXT(VALUE(LEFT(prevWBS,FIND("`",SUBSTITUTE(prevWBS,".","`",1))-1))+1,"#")))</f>
        <v>1</v>
      </c>
      <c r="B12" s="91" t="s">
        <v>29</v>
      </c>
      <c r="C12" s="92" t="s">
        <v>29</v>
      </c>
      <c r="D12" s="92" t="s">
        <v>29</v>
      </c>
      <c r="E12" s="92" t="s">
        <v>29</v>
      </c>
      <c r="F12" s="92"/>
      <c r="G12" s="92"/>
      <c r="H12" s="93"/>
      <c r="I12" s="94"/>
      <c r="J12" s="94" t="str">
        <f>IF(ISBLANK(I12)," - ",IF(K12=0,I12,I12+K12-1))</f>
        <v xml:space="preserve"> - </v>
      </c>
      <c r="K12" s="95"/>
      <c r="L12" s="96"/>
      <c r="M12" s="97" t="str">
        <f t="shared" ref="M12:M48" si="44">IF(OR(J12=0,I12=0)," - ",NETWORKDAYS(I12,J12))</f>
        <v xml:space="preserve"> - </v>
      </c>
      <c r="N12" s="98"/>
      <c r="O12" s="99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25"/>
    </row>
    <row r="13" spans="1:70" s="74" customFormat="1" ht="30" customHeight="1">
      <c r="A13" s="89" t="str">
        <f t="shared" ref="A13:A40" si="4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3" s="45" t="s">
        <v>45</v>
      </c>
      <c r="C13" s="87" t="s">
        <v>156</v>
      </c>
      <c r="D13" s="46">
        <v>220501092</v>
      </c>
      <c r="E13" s="87">
        <v>1</v>
      </c>
      <c r="F13" s="47" t="s">
        <v>159</v>
      </c>
      <c r="G13" s="87" t="s">
        <v>225</v>
      </c>
      <c r="H13" s="48"/>
      <c r="I13" s="50" t="s">
        <v>226</v>
      </c>
      <c r="J13" s="49"/>
      <c r="K13" s="52">
        <v>0</v>
      </c>
      <c r="L13" s="51">
        <v>0</v>
      </c>
      <c r="M13" s="53"/>
      <c r="N13" s="133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128"/>
    </row>
    <row r="14" spans="1:70" s="74" customFormat="1" ht="30" customHeight="1">
      <c r="A14" s="89" t="s">
        <v>220</v>
      </c>
      <c r="B14" s="79" t="s">
        <v>153</v>
      </c>
      <c r="C14" s="87" t="s">
        <v>156</v>
      </c>
      <c r="D14" s="46">
        <v>220501092</v>
      </c>
      <c r="E14" s="87">
        <v>1</v>
      </c>
      <c r="F14" s="47" t="s">
        <v>160</v>
      </c>
      <c r="G14" s="87" t="s">
        <v>227</v>
      </c>
      <c r="H14" s="48"/>
      <c r="I14" s="50" t="s">
        <v>226</v>
      </c>
      <c r="J14" s="49" t="str">
        <f t="shared" ref="J14" si="46">IF(ISBLANK(I14)," - ",IF(K14=0,I14,I14+K14-1))</f>
        <v>Sab 19/10/24</v>
      </c>
      <c r="K14" s="52">
        <v>0</v>
      </c>
      <c r="L14" s="51">
        <v>0</v>
      </c>
      <c r="M14" s="53" t="e">
        <f t="shared" ref="M14" si="47">IF(OR(J14=0,I14=0)," - ",NETWORKDAYS(I14,J14))</f>
        <v>#VALUE!</v>
      </c>
      <c r="N14" s="131"/>
      <c r="O14" s="44"/>
      <c r="P14" s="42"/>
      <c r="Q14" s="43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126"/>
    </row>
    <row r="15" spans="1:70" s="74" customFormat="1" ht="30" customHeight="1">
      <c r="A15" s="89" t="s">
        <v>221</v>
      </c>
      <c r="B15" s="79" t="s">
        <v>162</v>
      </c>
      <c r="C15" s="87" t="s">
        <v>156</v>
      </c>
      <c r="D15" s="46">
        <v>220501092</v>
      </c>
      <c r="E15" s="87">
        <v>1</v>
      </c>
      <c r="F15" s="47" t="s">
        <v>161</v>
      </c>
      <c r="G15" s="87" t="s">
        <v>227</v>
      </c>
      <c r="H15" s="48"/>
      <c r="I15" s="50" t="s">
        <v>226</v>
      </c>
      <c r="J15" s="49" t="str">
        <f t="shared" ref="J15:J17" si="48">IF(ISBLANK(I15)," - ",IF(K15=0,I15,I15+K15-1))</f>
        <v>Sab 19/10/24</v>
      </c>
      <c r="K15" s="52">
        <v>0</v>
      </c>
      <c r="L15" s="51">
        <v>0</v>
      </c>
      <c r="M15" s="53" t="e">
        <f t="shared" ref="M15:M17" si="49">IF(OR(J15=0,I15=0)," - ",NETWORKDAYS(I15,J15))</f>
        <v>#VALUE!</v>
      </c>
      <c r="N15" s="131"/>
      <c r="O15" s="44"/>
      <c r="P15" s="42"/>
      <c r="Q15" s="43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126"/>
    </row>
    <row r="16" spans="1:70" s="74" customFormat="1" ht="30" customHeight="1">
      <c r="A16" s="89" t="s">
        <v>222</v>
      </c>
      <c r="B16" s="75" t="s">
        <v>152</v>
      </c>
      <c r="C16" s="87" t="s">
        <v>156</v>
      </c>
      <c r="D16" s="46">
        <v>220501092</v>
      </c>
      <c r="E16" s="87">
        <v>2</v>
      </c>
      <c r="F16" s="47" t="s">
        <v>163</v>
      </c>
      <c r="G16" s="87" t="s">
        <v>228</v>
      </c>
      <c r="H16" s="83"/>
      <c r="I16" s="50" t="s">
        <v>226</v>
      </c>
      <c r="J16" s="49" t="str">
        <f t="shared" si="48"/>
        <v>Sab 19/10/24</v>
      </c>
      <c r="K16" s="52">
        <v>0</v>
      </c>
      <c r="L16" s="84">
        <v>0</v>
      </c>
      <c r="M16" s="53" t="e">
        <f t="shared" si="49"/>
        <v>#VALUE!</v>
      </c>
      <c r="N16" s="132"/>
      <c r="O16" s="85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127"/>
    </row>
    <row r="17" spans="1:70" s="74" customFormat="1" ht="30" customHeight="1">
      <c r="A17" s="89" t="s">
        <v>223</v>
      </c>
      <c r="B17" s="45" t="s">
        <v>164</v>
      </c>
      <c r="C17" s="87" t="s">
        <v>156</v>
      </c>
      <c r="D17" s="46">
        <v>220501092</v>
      </c>
      <c r="E17" s="87">
        <v>2</v>
      </c>
      <c r="F17" s="47" t="s">
        <v>154</v>
      </c>
      <c r="G17" s="88" t="s">
        <v>229</v>
      </c>
      <c r="H17" s="48"/>
      <c r="I17" s="50" t="s">
        <v>226</v>
      </c>
      <c r="J17" s="49" t="str">
        <f t="shared" si="48"/>
        <v>Sab 19/10/24</v>
      </c>
      <c r="K17" s="52">
        <v>0</v>
      </c>
      <c r="L17" s="51">
        <v>0</v>
      </c>
      <c r="M17" s="53" t="e">
        <f t="shared" si="49"/>
        <v>#VALUE!</v>
      </c>
      <c r="N17" s="133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128"/>
    </row>
    <row r="18" spans="1:70" s="74" customFormat="1" ht="30" customHeight="1" thickBot="1">
      <c r="A18" s="89" t="s">
        <v>224</v>
      </c>
      <c r="B18" s="45" t="s">
        <v>165</v>
      </c>
      <c r="C18" s="87" t="s">
        <v>156</v>
      </c>
      <c r="D18" s="46">
        <v>220501092</v>
      </c>
      <c r="E18" s="87">
        <v>2</v>
      </c>
      <c r="F18" s="47" t="s">
        <v>155</v>
      </c>
      <c r="G18" s="87" t="s">
        <v>228</v>
      </c>
      <c r="H18" s="48"/>
      <c r="I18" s="50" t="s">
        <v>226</v>
      </c>
      <c r="J18" s="49" t="str">
        <f t="shared" ref="J18" si="50">IF(ISBLANK(I18)," - ",IF(K18=0,I18,I18+K18-1))</f>
        <v>Sab 19/10/24</v>
      </c>
      <c r="K18" s="52">
        <v>0</v>
      </c>
      <c r="L18" s="51">
        <v>0</v>
      </c>
      <c r="M18" s="53" t="e">
        <f t="shared" ref="M18" si="51">IF(OR(J18=0,I18=0)," - ",NETWORKDAYS(I18,J18))</f>
        <v>#VALUE!</v>
      </c>
      <c r="N18" s="131"/>
      <c r="O18" s="44"/>
      <c r="P18" s="42"/>
      <c r="Q18" s="43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126"/>
    </row>
    <row r="19" spans="1:70" s="107" customFormat="1" ht="30" customHeight="1" thickBot="1">
      <c r="A19" s="63" t="str">
        <f>IF(ISERROR(VALUE(SUBSTITUTE(prevWBS,".",""))),"1",IF(ISERROR(FIND("`",SUBSTITUTE(prevWBS,".","`",1))),TEXT(VALUE(prevWBS)+1,"#"),TEXT(VALUE(LEFT(prevWBS,FIND("`",SUBSTITUTE(prevWBS,".","`",1))-1))+1,"#")))</f>
        <v>2</v>
      </c>
      <c r="B19" s="64" t="s">
        <v>30</v>
      </c>
      <c r="C19" s="65" t="s">
        <v>30</v>
      </c>
      <c r="D19" s="65"/>
      <c r="E19" s="65"/>
      <c r="F19" s="66"/>
      <c r="G19" s="67"/>
      <c r="H19" s="67"/>
      <c r="I19" s="68"/>
      <c r="J19" s="68" t="str">
        <f t="shared" ref="J19" si="52">IF(ISBLANK(I19)," - ",IF(K19=0,I19,I19+K19-1))</f>
        <v xml:space="preserve"> - </v>
      </c>
      <c r="K19" s="69"/>
      <c r="L19" s="70"/>
      <c r="M19" s="71" t="str">
        <f t="shared" si="44"/>
        <v xml:space="preserve"> - </v>
      </c>
      <c r="N19" s="71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129"/>
    </row>
    <row r="20" spans="1:70" s="74" customFormat="1" ht="30" customHeight="1">
      <c r="A20" s="89" t="str">
        <f t="shared" si="45"/>
        <v>2.1</v>
      </c>
      <c r="B20" s="47" t="s">
        <v>157</v>
      </c>
      <c r="C20" s="87" t="s">
        <v>156</v>
      </c>
      <c r="D20" s="46">
        <v>220501096</v>
      </c>
      <c r="E20" s="87">
        <v>1</v>
      </c>
      <c r="F20" s="47" t="s">
        <v>192</v>
      </c>
      <c r="G20" s="87"/>
      <c r="H20" s="48"/>
      <c r="I20" s="50"/>
      <c r="J20" s="49" t="str">
        <f t="shared" ref="J20" si="53">IF(ISBLANK(I20)," - ",IF(K20=0,I20,I20+K20-1))</f>
        <v xml:space="preserve"> - </v>
      </c>
      <c r="K20" s="52">
        <v>0</v>
      </c>
      <c r="L20" s="51">
        <v>0</v>
      </c>
      <c r="M20" s="53" t="str">
        <f t="shared" si="44"/>
        <v xml:space="preserve"> - </v>
      </c>
      <c r="N20" s="131"/>
      <c r="O20" s="44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126"/>
    </row>
    <row r="21" spans="1:70" s="74" customFormat="1" ht="30" customHeight="1">
      <c r="A21" s="89" t="str">
        <f t="shared" si="45"/>
        <v>2.2</v>
      </c>
      <c r="B21" s="45" t="s">
        <v>158</v>
      </c>
      <c r="C21" s="87" t="s">
        <v>169</v>
      </c>
      <c r="D21" s="46">
        <v>220501113</v>
      </c>
      <c r="E21" s="87">
        <v>1</v>
      </c>
      <c r="F21" s="47" t="s">
        <v>171</v>
      </c>
      <c r="G21" s="87"/>
      <c r="H21" s="48"/>
      <c r="I21" s="50"/>
      <c r="J21" s="49"/>
      <c r="K21" s="52">
        <v>0</v>
      </c>
      <c r="L21" s="51">
        <v>0</v>
      </c>
      <c r="M21" s="53" t="str">
        <f t="shared" si="44"/>
        <v xml:space="preserve"> - </v>
      </c>
      <c r="N21" s="131"/>
      <c r="O21" s="44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126"/>
    </row>
    <row r="22" spans="1:70" s="74" customFormat="1" ht="30" customHeight="1">
      <c r="A22" s="89" t="str">
        <f t="shared" si="45"/>
        <v>2.3</v>
      </c>
      <c r="B22" s="45" t="s">
        <v>167</v>
      </c>
      <c r="C22" s="87" t="s">
        <v>169</v>
      </c>
      <c r="D22" s="46">
        <v>220501113</v>
      </c>
      <c r="E22" s="87">
        <v>1</v>
      </c>
      <c r="F22" s="47" t="s">
        <v>168</v>
      </c>
      <c r="G22" s="87"/>
      <c r="H22" s="48"/>
      <c r="I22" s="50"/>
      <c r="J22" s="49"/>
      <c r="K22" s="52">
        <v>0</v>
      </c>
      <c r="L22" s="51">
        <v>0</v>
      </c>
      <c r="M22" s="53" t="str">
        <f t="shared" si="44"/>
        <v xml:space="preserve"> - </v>
      </c>
      <c r="N22" s="131"/>
      <c r="O22" s="44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126"/>
    </row>
    <row r="23" spans="1:70" s="74" customFormat="1" ht="30" customHeight="1">
      <c r="A23" s="89" t="str">
        <f t="shared" si="45"/>
        <v>2.4</v>
      </c>
      <c r="B23" s="47" t="s">
        <v>170</v>
      </c>
      <c r="C23" s="87" t="s">
        <v>169</v>
      </c>
      <c r="D23" s="46">
        <v>220501113</v>
      </c>
      <c r="E23" s="87">
        <v>1</v>
      </c>
      <c r="F23" s="47" t="s">
        <v>166</v>
      </c>
      <c r="G23" s="87"/>
      <c r="H23" s="48"/>
      <c r="I23" s="50"/>
      <c r="J23" s="49"/>
      <c r="K23" s="52">
        <v>0</v>
      </c>
      <c r="L23" s="51">
        <v>0</v>
      </c>
      <c r="M23" s="53" t="str">
        <f t="shared" si="44"/>
        <v xml:space="preserve"> - </v>
      </c>
      <c r="N23" s="131"/>
      <c r="O23" s="44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126"/>
    </row>
    <row r="24" spans="1:70" s="74" customFormat="1" ht="30" customHeight="1">
      <c r="A24" s="89" t="str">
        <f t="shared" si="45"/>
        <v>2.5</v>
      </c>
      <c r="B24" s="47" t="s">
        <v>172</v>
      </c>
      <c r="C24" s="87" t="s">
        <v>169</v>
      </c>
      <c r="D24" s="46">
        <v>220501113</v>
      </c>
      <c r="E24" s="87">
        <v>1</v>
      </c>
      <c r="F24" s="47" t="s">
        <v>173</v>
      </c>
      <c r="G24" s="87"/>
      <c r="H24" s="48"/>
      <c r="I24" s="50"/>
      <c r="J24" s="49"/>
      <c r="K24" s="52">
        <v>0</v>
      </c>
      <c r="L24" s="51">
        <v>0</v>
      </c>
      <c r="M24" s="53" t="str">
        <f t="shared" ref="M24:M29" si="54">IF(OR(J24=0,I24=0)," - ",NETWORKDAYS(I24,J24))</f>
        <v xml:space="preserve"> - </v>
      </c>
      <c r="N24" s="131"/>
      <c r="O24" s="44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126"/>
    </row>
    <row r="25" spans="1:70" s="74" customFormat="1" ht="30" customHeight="1">
      <c r="A25" s="89" t="str">
        <f t="shared" si="45"/>
        <v>2.6</v>
      </c>
      <c r="B25" s="45" t="s">
        <v>174</v>
      </c>
      <c r="C25" s="87" t="s">
        <v>169</v>
      </c>
      <c r="D25" s="46">
        <v>220501113</v>
      </c>
      <c r="E25" s="87">
        <v>1</v>
      </c>
      <c r="F25" s="47" t="s">
        <v>177</v>
      </c>
      <c r="G25" s="87"/>
      <c r="H25" s="48"/>
      <c r="I25" s="50"/>
      <c r="J25" s="49"/>
      <c r="K25" s="52">
        <v>0</v>
      </c>
      <c r="L25" s="51">
        <v>0.9</v>
      </c>
      <c r="M25" s="53" t="str">
        <f t="shared" si="54"/>
        <v xml:space="preserve"> - </v>
      </c>
      <c r="N25" s="131"/>
      <c r="O25" s="44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126"/>
    </row>
    <row r="26" spans="1:70" s="74" customFormat="1" ht="30" customHeight="1">
      <c r="A26" s="89" t="str">
        <f t="shared" si="45"/>
        <v>2.7</v>
      </c>
      <c r="B26" s="45" t="s">
        <v>175</v>
      </c>
      <c r="C26" s="87" t="s">
        <v>169</v>
      </c>
      <c r="D26" s="46">
        <v>220501113</v>
      </c>
      <c r="E26" s="87">
        <v>2</v>
      </c>
      <c r="F26" s="47" t="s">
        <v>178</v>
      </c>
      <c r="G26" s="88"/>
      <c r="H26" s="48"/>
      <c r="I26" s="50"/>
      <c r="J26" s="49"/>
      <c r="K26" s="52">
        <v>0</v>
      </c>
      <c r="L26" s="51">
        <v>0</v>
      </c>
      <c r="M26" s="53" t="str">
        <f t="shared" si="54"/>
        <v xml:space="preserve"> - </v>
      </c>
      <c r="N26" s="131"/>
      <c r="O26" s="44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126"/>
    </row>
    <row r="27" spans="1:70" s="74" customFormat="1" ht="30" customHeight="1">
      <c r="A27" s="89" t="str">
        <f t="shared" si="45"/>
        <v>2.8</v>
      </c>
      <c r="B27" s="47" t="s">
        <v>180</v>
      </c>
      <c r="C27" s="87" t="s">
        <v>169</v>
      </c>
      <c r="D27" s="46">
        <v>220501113</v>
      </c>
      <c r="E27" s="87">
        <v>2</v>
      </c>
      <c r="F27" s="47" t="s">
        <v>179</v>
      </c>
      <c r="G27" s="88"/>
      <c r="H27" s="48"/>
      <c r="I27" s="50"/>
      <c r="J27" s="49"/>
      <c r="K27" s="52">
        <v>0</v>
      </c>
      <c r="L27" s="51">
        <v>0</v>
      </c>
      <c r="M27" s="53" t="str">
        <f t="shared" si="54"/>
        <v xml:space="preserve"> - </v>
      </c>
      <c r="N27" s="131"/>
      <c r="O27" s="44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126"/>
    </row>
    <row r="28" spans="1:70" s="74" customFormat="1" ht="30" customHeight="1">
      <c r="A28" s="89" t="str">
        <f t="shared" si="45"/>
        <v>2.9</v>
      </c>
      <c r="B28" s="45" t="s">
        <v>176</v>
      </c>
      <c r="C28" s="87" t="s">
        <v>169</v>
      </c>
      <c r="D28" s="46">
        <v>220501113</v>
      </c>
      <c r="E28" s="87">
        <v>2</v>
      </c>
      <c r="F28" s="47" t="s">
        <v>181</v>
      </c>
      <c r="G28" s="88"/>
      <c r="H28" s="48"/>
      <c r="I28" s="50"/>
      <c r="J28" s="49"/>
      <c r="K28" s="52">
        <v>0</v>
      </c>
      <c r="L28" s="51">
        <v>0</v>
      </c>
      <c r="M28" s="53" t="str">
        <f t="shared" si="54"/>
        <v xml:space="preserve"> - </v>
      </c>
      <c r="N28" s="131"/>
      <c r="O28" s="44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126"/>
    </row>
    <row r="29" spans="1:70" s="74" customFormat="1" ht="30" customHeight="1" thickBot="1">
      <c r="A29" s="89" t="str">
        <f t="shared" si="45"/>
        <v>2.10</v>
      </c>
      <c r="B29" s="47" t="s">
        <v>183</v>
      </c>
      <c r="C29" s="87" t="s">
        <v>169</v>
      </c>
      <c r="D29" s="46">
        <v>220501113</v>
      </c>
      <c r="E29" s="87">
        <v>2</v>
      </c>
      <c r="F29" s="47" t="s">
        <v>182</v>
      </c>
      <c r="G29" s="87"/>
      <c r="H29" s="48"/>
      <c r="I29" s="50"/>
      <c r="J29" s="49"/>
      <c r="K29" s="52">
        <v>0</v>
      </c>
      <c r="L29" s="51">
        <v>0</v>
      </c>
      <c r="M29" s="53" t="str">
        <f t="shared" si="54"/>
        <v xml:space="preserve"> - </v>
      </c>
      <c r="N29" s="131"/>
      <c r="O29" s="44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126"/>
    </row>
    <row r="30" spans="1:70" s="108" customFormat="1" ht="30" customHeight="1" thickBot="1">
      <c r="A30" s="55" t="str">
        <f>IF(ISERROR(VALUE(SUBSTITUTE(prevWBS,".",""))),"1",IF(ISERROR(FIND("`",SUBSTITUTE(prevWBS,".","`",1))),TEXT(VALUE(prevWBS)+1,"#"),TEXT(VALUE(LEFT(prevWBS,FIND("`",SUBSTITUTE(prevWBS,".","`",1))-1))+1,"#")))</f>
        <v>3</v>
      </c>
      <c r="B30" s="64" t="s">
        <v>31</v>
      </c>
      <c r="C30" s="56" t="s">
        <v>31</v>
      </c>
      <c r="D30" s="56"/>
      <c r="E30" s="56"/>
      <c r="F30" s="62"/>
      <c r="G30" s="57"/>
      <c r="H30" s="57"/>
      <c r="I30" s="58"/>
      <c r="J30" s="58"/>
      <c r="K30" s="59"/>
      <c r="L30" s="60"/>
      <c r="M30" s="61" t="str">
        <f t="shared" si="44"/>
        <v xml:space="preserve"> - </v>
      </c>
      <c r="N30" s="61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130"/>
    </row>
    <row r="31" spans="1:70" s="74" customFormat="1" ht="30" customHeight="1">
      <c r="A31" s="89" t="str">
        <f t="shared" si="45"/>
        <v>3.1</v>
      </c>
      <c r="B31" s="47" t="s">
        <v>184</v>
      </c>
      <c r="C31" s="87" t="s">
        <v>169</v>
      </c>
      <c r="D31" s="46">
        <v>220501096</v>
      </c>
      <c r="E31" s="87">
        <v>2</v>
      </c>
      <c r="F31" s="47" t="s">
        <v>185</v>
      </c>
      <c r="G31" s="87"/>
      <c r="H31" s="48"/>
      <c r="I31" s="50"/>
      <c r="J31" s="49"/>
      <c r="K31" s="52">
        <v>0</v>
      </c>
      <c r="L31" s="51">
        <v>0</v>
      </c>
      <c r="M31" s="53" t="str">
        <f t="shared" si="44"/>
        <v xml:space="preserve"> - </v>
      </c>
      <c r="N31" s="131"/>
      <c r="O31" s="44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126"/>
    </row>
    <row r="32" spans="1:70" s="74" customFormat="1" ht="30" customHeight="1">
      <c r="A32" s="89" t="str">
        <f t="shared" si="45"/>
        <v>3.2</v>
      </c>
      <c r="B32" s="47" t="s">
        <v>193</v>
      </c>
      <c r="C32" s="87" t="s">
        <v>169</v>
      </c>
      <c r="D32" s="46">
        <v>220501096</v>
      </c>
      <c r="E32" s="87">
        <v>2</v>
      </c>
      <c r="F32" s="47" t="s">
        <v>186</v>
      </c>
      <c r="G32" s="87"/>
      <c r="H32" s="48"/>
      <c r="I32" s="50"/>
      <c r="J32" s="49"/>
      <c r="K32" s="52">
        <v>0</v>
      </c>
      <c r="L32" s="51">
        <v>0</v>
      </c>
      <c r="M32" s="53" t="str">
        <f t="shared" si="44"/>
        <v xml:space="preserve"> - </v>
      </c>
      <c r="N32" s="131"/>
      <c r="O32" s="44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126"/>
    </row>
    <row r="33" spans="1:70" s="74" customFormat="1" ht="30" customHeight="1">
      <c r="A33" s="89" t="str">
        <f t="shared" si="45"/>
        <v>3.3</v>
      </c>
      <c r="B33" s="47" t="s">
        <v>194</v>
      </c>
      <c r="C33" s="87" t="s">
        <v>169</v>
      </c>
      <c r="D33" s="46">
        <v>220501096</v>
      </c>
      <c r="E33" s="87">
        <v>2</v>
      </c>
      <c r="F33" s="47" t="s">
        <v>187</v>
      </c>
      <c r="G33" s="87"/>
      <c r="H33" s="48"/>
      <c r="I33" s="50"/>
      <c r="J33" s="49"/>
      <c r="K33" s="52">
        <v>0</v>
      </c>
      <c r="L33" s="51">
        <v>0</v>
      </c>
      <c r="M33" s="53" t="str">
        <f t="shared" si="44"/>
        <v xml:space="preserve"> - </v>
      </c>
      <c r="N33" s="131"/>
      <c r="O33" s="44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126"/>
    </row>
    <row r="34" spans="1:70" s="74" customFormat="1" ht="30" customHeight="1">
      <c r="A34" s="89" t="str">
        <f t="shared" si="45"/>
        <v>3.4</v>
      </c>
      <c r="B34" s="47" t="s">
        <v>195</v>
      </c>
      <c r="C34" s="87" t="s">
        <v>169</v>
      </c>
      <c r="D34" s="46">
        <v>220501096</v>
      </c>
      <c r="E34" s="87">
        <v>2</v>
      </c>
      <c r="F34" s="47" t="s">
        <v>188</v>
      </c>
      <c r="G34" s="87"/>
      <c r="H34" s="48"/>
      <c r="I34" s="50"/>
      <c r="J34" s="49"/>
      <c r="K34" s="52">
        <v>0</v>
      </c>
      <c r="L34" s="51">
        <v>0</v>
      </c>
      <c r="M34" s="53" t="str">
        <f t="shared" si="44"/>
        <v xml:space="preserve"> - </v>
      </c>
      <c r="N34" s="131"/>
      <c r="O34" s="44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126"/>
    </row>
    <row r="35" spans="1:70" s="74" customFormat="1" ht="30" customHeight="1">
      <c r="A35" s="89" t="str">
        <f t="shared" si="45"/>
        <v>3.5</v>
      </c>
      <c r="B35" s="47" t="s">
        <v>196</v>
      </c>
      <c r="C35" s="87" t="s">
        <v>169</v>
      </c>
      <c r="D35" s="46">
        <v>220501096</v>
      </c>
      <c r="E35" s="87">
        <v>2</v>
      </c>
      <c r="F35" s="47" t="s">
        <v>203</v>
      </c>
      <c r="G35" s="88"/>
      <c r="H35" s="48"/>
      <c r="I35" s="50"/>
      <c r="J35" s="49"/>
      <c r="K35" s="52">
        <v>0</v>
      </c>
      <c r="L35" s="51">
        <v>0</v>
      </c>
      <c r="M35" s="53" t="str">
        <f t="shared" si="44"/>
        <v xml:space="preserve"> - </v>
      </c>
      <c r="N35" s="131"/>
      <c r="O35" s="44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126"/>
    </row>
    <row r="36" spans="1:70" s="74" customFormat="1" ht="30" customHeight="1">
      <c r="A36" s="89" t="str">
        <f t="shared" si="45"/>
        <v>3.6</v>
      </c>
      <c r="B36" s="47" t="s">
        <v>189</v>
      </c>
      <c r="C36" s="87" t="s">
        <v>169</v>
      </c>
      <c r="D36" s="46">
        <v>220501096</v>
      </c>
      <c r="E36" s="87">
        <v>3</v>
      </c>
      <c r="F36" s="47" t="s">
        <v>190</v>
      </c>
      <c r="G36" s="88"/>
      <c r="H36" s="48"/>
      <c r="I36" s="50"/>
      <c r="J36" s="49"/>
      <c r="K36" s="52">
        <v>0</v>
      </c>
      <c r="L36" s="51">
        <v>0</v>
      </c>
      <c r="M36" s="53" t="str">
        <f t="shared" si="44"/>
        <v xml:space="preserve"> - </v>
      </c>
      <c r="N36" s="131"/>
      <c r="O36" s="44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126"/>
    </row>
    <row r="37" spans="1:70" s="74" customFormat="1" ht="30" customHeight="1">
      <c r="A37" s="89" t="str">
        <f t="shared" si="45"/>
        <v>3.7</v>
      </c>
      <c r="B37" s="47" t="s">
        <v>197</v>
      </c>
      <c r="C37" s="87" t="s">
        <v>169</v>
      </c>
      <c r="D37" s="46">
        <v>220501096</v>
      </c>
      <c r="E37" s="87">
        <v>3</v>
      </c>
      <c r="F37" s="47" t="s">
        <v>191</v>
      </c>
      <c r="G37" s="88"/>
      <c r="H37" s="48"/>
      <c r="I37" s="50"/>
      <c r="J37" s="49"/>
      <c r="K37" s="52">
        <v>0</v>
      </c>
      <c r="L37" s="51">
        <v>0</v>
      </c>
      <c r="M37" s="53" t="str">
        <f t="shared" si="44"/>
        <v xml:space="preserve"> - </v>
      </c>
      <c r="N37" s="131"/>
      <c r="O37" s="44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126"/>
    </row>
    <row r="38" spans="1:70" s="74" customFormat="1" ht="30" customHeight="1">
      <c r="A38" s="89" t="str">
        <f t="shared" si="45"/>
        <v>3.8</v>
      </c>
      <c r="B38" s="47" t="s">
        <v>198</v>
      </c>
      <c r="C38" s="87" t="s">
        <v>169</v>
      </c>
      <c r="D38" s="46">
        <v>220501096</v>
      </c>
      <c r="E38" s="87">
        <v>3</v>
      </c>
      <c r="F38" s="47" t="s">
        <v>202</v>
      </c>
      <c r="G38" s="87"/>
      <c r="H38" s="48"/>
      <c r="I38" s="50"/>
      <c r="J38" s="49"/>
      <c r="K38" s="52">
        <v>0</v>
      </c>
      <c r="L38" s="51">
        <v>0</v>
      </c>
      <c r="M38" s="53" t="str">
        <f t="shared" si="44"/>
        <v xml:space="preserve"> - </v>
      </c>
      <c r="N38" s="131"/>
      <c r="O38" s="44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126"/>
    </row>
    <row r="39" spans="1:70" s="74" customFormat="1" ht="30" customHeight="1">
      <c r="A39" s="89" t="str">
        <f t="shared" si="45"/>
        <v>3.9</v>
      </c>
      <c r="B39" s="47" t="s">
        <v>199</v>
      </c>
      <c r="C39" s="87" t="s">
        <v>169</v>
      </c>
      <c r="D39" s="46">
        <v>220501096</v>
      </c>
      <c r="E39" s="87">
        <v>3</v>
      </c>
      <c r="F39" s="47" t="s">
        <v>204</v>
      </c>
      <c r="G39" s="87"/>
      <c r="H39" s="48"/>
      <c r="I39" s="50"/>
      <c r="J39" s="49"/>
      <c r="K39" s="52">
        <v>0</v>
      </c>
      <c r="L39" s="51">
        <v>0</v>
      </c>
      <c r="M39" s="53" t="str">
        <f t="shared" si="44"/>
        <v xml:space="preserve"> - </v>
      </c>
      <c r="N39" s="131"/>
      <c r="O39" s="44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126"/>
    </row>
    <row r="40" spans="1:70" s="74" customFormat="1" ht="30" customHeight="1" thickBot="1">
      <c r="A40" s="89" t="str">
        <f t="shared" si="45"/>
        <v>3.10</v>
      </c>
      <c r="B40" s="47" t="s">
        <v>201</v>
      </c>
      <c r="C40" s="87" t="s">
        <v>169</v>
      </c>
      <c r="D40" s="46">
        <v>220501096</v>
      </c>
      <c r="E40" s="87">
        <v>3</v>
      </c>
      <c r="F40" s="47" t="s">
        <v>200</v>
      </c>
      <c r="G40" s="87"/>
      <c r="H40" s="48"/>
      <c r="I40" s="50"/>
      <c r="J40" s="49"/>
      <c r="K40" s="52">
        <v>0</v>
      </c>
      <c r="L40" s="51">
        <v>0</v>
      </c>
      <c r="M40" s="53" t="str">
        <f t="shared" si="44"/>
        <v xml:space="preserve"> - </v>
      </c>
      <c r="N40" s="131"/>
      <c r="O40" s="44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126"/>
    </row>
    <row r="41" spans="1:70" s="108" customFormat="1" ht="30" customHeight="1" thickBot="1">
      <c r="A41" s="55" t="str">
        <f>IF(ISERROR(VALUE(SUBSTITUTE(prevWBS,".",""))),"1",IF(ISERROR(FIND("`",SUBSTITUTE(prevWBS,".","`",1))),TEXT(VALUE(prevWBS)+1,"#"),TEXT(VALUE(LEFT(prevWBS,FIND("`",SUBSTITUTE(prevWBS,".","`",1))-1))+1,"#")))</f>
        <v>4</v>
      </c>
      <c r="B41" s="64" t="s">
        <v>32</v>
      </c>
      <c r="C41" s="56" t="s">
        <v>32</v>
      </c>
      <c r="D41" s="56"/>
      <c r="E41" s="56"/>
      <c r="F41" s="62"/>
      <c r="G41" s="57"/>
      <c r="H41" s="57"/>
      <c r="I41" s="58"/>
      <c r="J41" s="58"/>
      <c r="K41" s="59"/>
      <c r="L41" s="60"/>
      <c r="M41" s="61" t="str">
        <f t="shared" si="44"/>
        <v xml:space="preserve"> - </v>
      </c>
      <c r="N41" s="61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130"/>
    </row>
    <row r="42" spans="1:70" s="74" customFormat="1" ht="30" customHeight="1">
      <c r="A42" s="89" t="str">
        <f t="shared" ref="A42:A48" si="5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42" s="45" t="s">
        <v>206</v>
      </c>
      <c r="C42" s="87" t="s">
        <v>205</v>
      </c>
      <c r="D42" s="46">
        <v>220501096</v>
      </c>
      <c r="E42" s="87">
        <v>3</v>
      </c>
      <c r="F42" s="47" t="s">
        <v>213</v>
      </c>
      <c r="G42" s="87"/>
      <c r="H42" s="48"/>
      <c r="I42" s="50">
        <v>45569</v>
      </c>
      <c r="J42" s="49"/>
      <c r="K42" s="52">
        <v>0</v>
      </c>
      <c r="L42" s="51">
        <v>0</v>
      </c>
      <c r="M42" s="53" t="str">
        <f t="shared" si="44"/>
        <v xml:space="preserve"> - </v>
      </c>
      <c r="N42" s="131"/>
      <c r="O42" s="44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126"/>
    </row>
    <row r="43" spans="1:70" s="74" customFormat="1" ht="30" customHeight="1">
      <c r="A43" s="89" t="str">
        <f t="shared" si="55"/>
        <v>4.2</v>
      </c>
      <c r="B43" s="45" t="s">
        <v>207</v>
      </c>
      <c r="C43" s="87" t="s">
        <v>205</v>
      </c>
      <c r="D43" s="46">
        <v>220501096</v>
      </c>
      <c r="E43" s="87">
        <v>3</v>
      </c>
      <c r="F43" s="47" t="s">
        <v>214</v>
      </c>
      <c r="G43" s="87"/>
      <c r="H43" s="48"/>
      <c r="I43" s="50">
        <v>45569</v>
      </c>
      <c r="J43" s="49"/>
      <c r="K43" s="52">
        <v>0</v>
      </c>
      <c r="L43" s="51">
        <v>0</v>
      </c>
      <c r="M43" s="53" t="str">
        <f t="shared" si="44"/>
        <v xml:space="preserve"> - </v>
      </c>
      <c r="N43" s="131"/>
      <c r="O43" s="44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126"/>
    </row>
    <row r="44" spans="1:70" s="74" customFormat="1" ht="30" customHeight="1">
      <c r="A44" s="89" t="str">
        <f t="shared" si="55"/>
        <v>4.3</v>
      </c>
      <c r="B44" s="45" t="s">
        <v>208</v>
      </c>
      <c r="C44" s="87" t="s">
        <v>205</v>
      </c>
      <c r="D44" s="46">
        <v>220501096</v>
      </c>
      <c r="E44" s="87">
        <v>3</v>
      </c>
      <c r="F44" s="47" t="s">
        <v>215</v>
      </c>
      <c r="G44" s="88"/>
      <c r="H44" s="48"/>
      <c r="I44" s="50"/>
      <c r="J44" s="101"/>
      <c r="K44" s="52">
        <v>0</v>
      </c>
      <c r="L44" s="51">
        <v>0</v>
      </c>
      <c r="M44" s="53" t="str">
        <f t="shared" si="44"/>
        <v xml:space="preserve"> - </v>
      </c>
      <c r="N44" s="131"/>
      <c r="O44" s="44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126"/>
    </row>
    <row r="45" spans="1:70" s="74" customFormat="1" ht="30" customHeight="1">
      <c r="A45" s="89" t="str">
        <f t="shared" si="55"/>
        <v>4.4</v>
      </c>
      <c r="B45" s="45" t="s">
        <v>209</v>
      </c>
      <c r="C45" s="87" t="s">
        <v>205</v>
      </c>
      <c r="D45" s="46">
        <v>220501096</v>
      </c>
      <c r="E45" s="87">
        <v>3</v>
      </c>
      <c r="F45" s="47" t="s">
        <v>216</v>
      </c>
      <c r="G45" s="87"/>
      <c r="H45" s="48"/>
      <c r="I45" s="50"/>
      <c r="J45" s="101"/>
      <c r="K45" s="52">
        <v>0</v>
      </c>
      <c r="L45" s="51">
        <v>0</v>
      </c>
      <c r="M45" s="53" t="str">
        <f t="shared" si="44"/>
        <v xml:space="preserve"> - </v>
      </c>
      <c r="N45" s="131"/>
      <c r="O45" s="44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126"/>
    </row>
    <row r="46" spans="1:70" s="74" customFormat="1" ht="30" customHeight="1">
      <c r="A46" s="89" t="str">
        <f t="shared" si="55"/>
        <v>4.5</v>
      </c>
      <c r="B46" s="45" t="s">
        <v>210</v>
      </c>
      <c r="C46" s="87" t="s">
        <v>205</v>
      </c>
      <c r="D46" s="46">
        <v>220501096</v>
      </c>
      <c r="E46" s="87">
        <v>3</v>
      </c>
      <c r="F46" s="47" t="s">
        <v>217</v>
      </c>
      <c r="G46" s="87"/>
      <c r="H46" s="48"/>
      <c r="I46" s="50"/>
      <c r="J46" s="101"/>
      <c r="K46" s="52">
        <v>0</v>
      </c>
      <c r="L46" s="51">
        <v>0</v>
      </c>
      <c r="M46" s="53" t="str">
        <f t="shared" si="44"/>
        <v xml:space="preserve"> - </v>
      </c>
      <c r="N46" s="131"/>
      <c r="O46" s="44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126"/>
    </row>
    <row r="47" spans="1:70" s="74" customFormat="1" ht="30" customHeight="1">
      <c r="A47" s="89" t="str">
        <f t="shared" si="55"/>
        <v>4.6</v>
      </c>
      <c r="B47" s="45" t="s">
        <v>211</v>
      </c>
      <c r="C47" s="87" t="s">
        <v>205</v>
      </c>
      <c r="D47" s="46">
        <v>220501096</v>
      </c>
      <c r="E47" s="87">
        <v>3</v>
      </c>
      <c r="F47" s="47" t="s">
        <v>218</v>
      </c>
      <c r="G47" s="87"/>
      <c r="H47" s="48"/>
      <c r="I47" s="50"/>
      <c r="J47" s="101"/>
      <c r="K47" s="52">
        <v>0</v>
      </c>
      <c r="L47" s="51">
        <v>0</v>
      </c>
      <c r="M47" s="53" t="str">
        <f t="shared" si="44"/>
        <v xml:space="preserve"> - </v>
      </c>
      <c r="N47" s="131"/>
      <c r="O47" s="44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126"/>
    </row>
    <row r="48" spans="1:70" s="74" customFormat="1" ht="30" customHeight="1" thickBot="1">
      <c r="A48" s="89" t="str">
        <f t="shared" si="55"/>
        <v>4.7</v>
      </c>
      <c r="B48" s="45" t="s">
        <v>212</v>
      </c>
      <c r="C48" s="87" t="s">
        <v>205</v>
      </c>
      <c r="D48" s="46">
        <v>220501096</v>
      </c>
      <c r="E48" s="87">
        <v>3</v>
      </c>
      <c r="F48" s="47" t="s">
        <v>219</v>
      </c>
      <c r="G48" s="87"/>
      <c r="H48" s="48"/>
      <c r="I48" s="50"/>
      <c r="J48" s="101"/>
      <c r="K48" s="52">
        <v>0</v>
      </c>
      <c r="L48" s="51">
        <v>0</v>
      </c>
      <c r="M48" s="53" t="str">
        <f t="shared" si="44"/>
        <v xml:space="preserve"> - </v>
      </c>
      <c r="N48" s="131"/>
      <c r="O48" s="44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126"/>
    </row>
    <row r="49" spans="1:70" ht="5.0999999999999996" customHeight="1" thickBot="1">
      <c r="A49" s="102"/>
      <c r="B49" s="103"/>
      <c r="C49" s="104"/>
      <c r="D49" s="104"/>
      <c r="E49" s="104"/>
      <c r="F49" s="105"/>
      <c r="G49" s="104"/>
      <c r="H49" s="103"/>
      <c r="I49" s="104"/>
      <c r="J49" s="104"/>
      <c r="K49" s="104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9"/>
    </row>
  </sheetData>
  <sheetProtection formatCells="0" formatColumns="0" formatRows="0" insertRows="0" deleteRows="0"/>
  <autoFilter ref="A11:M48" xr:uid="{00000000-0009-0000-0000-000001000000}"/>
  <mergeCells count="22">
    <mergeCell ref="A1:BR1"/>
    <mergeCell ref="A2:BR2"/>
    <mergeCell ref="A3:BR3"/>
    <mergeCell ref="A4:BR4"/>
    <mergeCell ref="AX9:BD9"/>
    <mergeCell ref="BE9:BK9"/>
    <mergeCell ref="BL9:BR9"/>
    <mergeCell ref="AQ8:AW8"/>
    <mergeCell ref="AX8:BD8"/>
    <mergeCell ref="BE8:BK8"/>
    <mergeCell ref="BL8:BR8"/>
    <mergeCell ref="O9:U9"/>
    <mergeCell ref="V9:AB9"/>
    <mergeCell ref="AC9:AI9"/>
    <mergeCell ref="AJ9:AP9"/>
    <mergeCell ref="AQ9:AW9"/>
    <mergeCell ref="D9:F9"/>
    <mergeCell ref="O8:U8"/>
    <mergeCell ref="V8:AB8"/>
    <mergeCell ref="AC8:AI8"/>
    <mergeCell ref="AJ8:AP8"/>
    <mergeCell ref="D8:F8"/>
  </mergeCells>
  <phoneticPr fontId="41" type="noConversion"/>
  <conditionalFormatting sqref="L20:L21">
    <cfRule type="dataBar" priority="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{C5EE6F6E-40B2-4C48-8B46-05287CAC2677}</x14:id>
        </ext>
      </extLst>
    </cfRule>
  </conditionalFormatting>
  <conditionalFormatting sqref="L21:L23 L41:L48">
    <cfRule type="dataBar" priority="32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{F264AE96-8454-41AF-9A05-81A0D8ED84A6}</x14:id>
        </ext>
      </extLst>
    </cfRule>
  </conditionalFormatting>
  <conditionalFormatting sqref="L22">
    <cfRule type="dataBar" priority="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{3348FEDA-2158-4F4A-A011-77999029019C}</x14:id>
        </ext>
      </extLst>
    </cfRule>
  </conditionalFormatting>
  <conditionalFormatting sqref="L24:L25">
    <cfRule type="dataBar" priority="1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{67AB8A2E-BFE4-4392-A0F5-32F3D66139D2}</x14:id>
        </ext>
      </extLst>
    </cfRule>
  </conditionalFormatting>
  <conditionalFormatting sqref="L29">
    <cfRule type="dataBar" priority="2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{27BDF05C-D8EE-4C1E-A127-18C16A82BE34}</x14:id>
        </ext>
      </extLst>
    </cfRule>
  </conditionalFormatting>
  <conditionalFormatting sqref="L30:L40 L12:L19 L25:L28">
    <cfRule type="dataBar" priority="11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{58A08D14-4279-4F81-834E-D5D9C48B778E}</x14:id>
        </ext>
      </extLst>
    </cfRule>
  </conditionalFormatting>
  <conditionalFormatting sqref="O10:BR11">
    <cfRule type="expression" dxfId="3" priority="326">
      <formula>O$10=TODAY()</formula>
    </cfRule>
  </conditionalFormatting>
  <conditionalFormatting sqref="O10:BR48">
    <cfRule type="expression" dxfId="2" priority="5">
      <formula>O$10=TODAY()</formula>
    </cfRule>
  </conditionalFormatting>
  <conditionalFormatting sqref="O12:BR48">
    <cfRule type="expression" dxfId="1" priority="327">
      <formula>AND($I12&lt;=O$10,ROUNDDOWN(($J12-$I12+1)*$L12,0)+$I12-1&gt;=O$10)</formula>
    </cfRule>
    <cfRule type="expression" dxfId="0" priority="328">
      <formula>AND(NOT(ISBLANK($I12)),$I12&lt;=O$10,$J12&gt;=O$10)</formula>
    </cfRule>
  </conditionalFormatting>
  <dataValidations xWindow="1128" yWindow="374" count="1">
    <dataValidation allowBlank="1" showInputMessage="1" promptTitle="Display Week" prompt="Enter the week number to display first in the Gantt Chart. The weeks are numbered starting from the week containing the Project Start Date." sqref="L8" xr:uid="{00000000-0002-0000-0100-000000000000}"/>
  </dataValidations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ignoredErrors>
    <ignoredError sqref="A19 A30 A41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print="0" autoPict="0">
                <anchor moveWithCells="1">
                  <from>
                    <xdr:col>13</xdr:col>
                    <xdr:colOff>95250</xdr:colOff>
                    <xdr:row>5</xdr:row>
                    <xdr:rowOff>66675</xdr:rowOff>
                  </from>
                  <to>
                    <xdr:col>31</xdr:col>
                    <xdr:colOff>123825</xdr:colOff>
                    <xdr:row>6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E6F6E-40B2-4C48-8B46-05287CAC26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L20:L21</xm:sqref>
        </x14:conditionalFormatting>
        <x14:conditionalFormatting xmlns:xm="http://schemas.microsoft.com/office/excel/2006/main">
          <x14:cfRule type="dataBar" id="{F264AE96-8454-41AF-9A05-81A0D8ED84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L21:L23 L41:L48</xm:sqref>
        </x14:conditionalFormatting>
        <x14:conditionalFormatting xmlns:xm="http://schemas.microsoft.com/office/excel/2006/main">
          <x14:cfRule type="dataBar" id="{3348FEDA-2158-4F4A-A011-7799902901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67AB8A2E-BFE4-4392-A0F5-32F3D66139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L24:L25</xm:sqref>
        </x14:conditionalFormatting>
        <x14:conditionalFormatting xmlns:xm="http://schemas.microsoft.com/office/excel/2006/main">
          <x14:cfRule type="dataBar" id="{27BDF05C-D8EE-4C1E-A127-18C16A82B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58A08D14-4279-4F81-834E-D5D9C48B77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L30:L40 L12:L19 L25:L28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>
      <selection activeCell="A3" sqref="A3:P3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6" s="41" customFormat="1" ht="20.25">
      <c r="A2" s="203" t="s">
        <v>231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16" s="41" customFormat="1" ht="20.25">
      <c r="A3" s="203" t="s">
        <v>21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</row>
    <row r="4" spans="1:16" ht="5.0999999999999996" customHeight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>
      <selection activeCell="A3" sqref="A3:P3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6" s="41" customFormat="1" ht="20.25">
      <c r="A2" s="203" t="s">
        <v>231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16" s="41" customFormat="1" ht="20.25">
      <c r="A3" s="203" t="s">
        <v>41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</row>
    <row r="4" spans="1:16" ht="5.0999999999999996" customHeight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>
      <selection activeCell="A2" sqref="A2:P2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6" s="41" customFormat="1" ht="20.25">
      <c r="A2" s="203" t="s">
        <v>231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16" s="41" customFormat="1" ht="20.25">
      <c r="A3" s="203" t="s">
        <v>42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</row>
    <row r="4" spans="1:16" ht="5.0999999999999996" customHeight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activeCell="A3" sqref="A3:P3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6" s="41" customFormat="1" ht="20.25">
      <c r="A2" s="203" t="s">
        <v>231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16" s="41" customFormat="1" ht="20.25">
      <c r="A3" s="203" t="s">
        <v>43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</row>
    <row r="4" spans="1:16" ht="5.0999999999999996" customHeight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Hoja de Control</vt:lpstr>
      <vt:lpstr>TPS</vt:lpstr>
      <vt:lpstr>Cronograma de Actividades</vt:lpstr>
      <vt:lpstr>Inventario</vt:lpstr>
      <vt:lpstr>Recursos</vt:lpstr>
      <vt:lpstr>Presupuesto</vt:lpstr>
      <vt:lpstr>Costos</vt:lpstr>
      <vt:lpstr>'Cronograma de Actividades'!Área_de_impresión</vt:lpstr>
      <vt:lpstr>'Hoja de Control'!Área_de_impresión</vt:lpstr>
      <vt:lpstr>TPS!Área_de_impresión</vt:lpstr>
      <vt:lpstr>'Cronograma de Actividades'!prevWBS</vt:lpstr>
      <vt:lpstr>TPS!prevWBS</vt:lpstr>
      <vt:lpstr>'Cronograma de Actividades'!Títulos_a_imprimir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2024-10-26T16:32:33Z</dcterms:modified>
</cp:coreProperties>
</file>