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ndreaaurrecoecheadiaz/Desktop/Week_4/Challenge_4/pandas-challenge/PyCitySchools/Analysis/"/>
    </mc:Choice>
  </mc:AlternateContent>
  <xr:revisionPtr revIDLastSave="0" documentId="13_ncr:1_{1C043E70-5B89-924F-9751-F08B080B7433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Analysis " sheetId="3" r:id="rId1"/>
    <sheet name="Sheet1" sheetId="1" r:id="rId2"/>
    <sheet name="per size" sheetId="2" r:id="rId3"/>
  </sheets>
  <definedNames>
    <definedName name="_xlnm._FilterDatabase" localSheetId="0" hidden="1">'Analysis '!$A$34:$B$34</definedName>
    <definedName name="_xlnm._FilterDatabase" localSheetId="1" hidden="1">Sheet1!$A$1:$L$16</definedName>
    <definedName name="_xlchart.v2.0" hidden="1">'Analysis '!$A$41:$A$43</definedName>
    <definedName name="_xlchart.v2.1" hidden="1">'Analysis '!$B$40</definedName>
    <definedName name="_xlchart.v2.2" hidden="1">'Analysis '!$B$41:$B$43</definedName>
    <definedName name="_xlchart.v2.3" hidden="1">'Analysis '!$C$40</definedName>
    <definedName name="_xlchart.v2.4" hidden="1">'Analysis '!$C$41:$C$43</definedName>
  </definedName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4" i="3"/>
  <c r="G13" i="3"/>
  <c r="C17" i="3" s="1"/>
  <c r="C46" i="3"/>
  <c r="B46" i="3"/>
  <c r="C45" i="3"/>
  <c r="B45" i="3"/>
  <c r="C44" i="3"/>
  <c r="C52" i="3" s="1"/>
  <c r="B44" i="3"/>
  <c r="B52" i="3" s="1"/>
  <c r="C130" i="3"/>
  <c r="B130" i="3"/>
  <c r="C129" i="3"/>
  <c r="B129" i="3"/>
  <c r="C128" i="3"/>
  <c r="C134" i="3" s="1"/>
  <c r="B128" i="3"/>
  <c r="B133" i="3" s="1"/>
  <c r="E138" i="3"/>
  <c r="D138" i="3"/>
  <c r="C111" i="3"/>
  <c r="C110" i="3"/>
  <c r="C108" i="3"/>
  <c r="C117" i="3" s="1"/>
  <c r="B108" i="3"/>
  <c r="B117" i="3" s="1"/>
  <c r="D105" i="3"/>
  <c r="D106" i="3"/>
  <c r="D107" i="3"/>
  <c r="D104" i="3"/>
  <c r="C99" i="3"/>
  <c r="B99" i="3"/>
  <c r="C98" i="3"/>
  <c r="B98" i="3"/>
  <c r="C97" i="3"/>
  <c r="B97" i="3"/>
  <c r="C87" i="3"/>
  <c r="B87" i="3"/>
  <c r="C86" i="3"/>
  <c r="C88" i="3" s="1"/>
  <c r="C67" i="3"/>
  <c r="B67" i="3"/>
  <c r="C66" i="3"/>
  <c r="B66" i="3"/>
  <c r="C65" i="3"/>
  <c r="B65" i="3"/>
  <c r="B72" i="3" s="1"/>
  <c r="C78" i="2"/>
  <c r="C77" i="2"/>
  <c r="C76" i="2"/>
  <c r="C75" i="2"/>
  <c r="B79" i="2"/>
  <c r="B72" i="2"/>
  <c r="C71" i="2" s="1"/>
  <c r="B50" i="3" l="1"/>
  <c r="B134" i="3"/>
  <c r="B51" i="3"/>
  <c r="C50" i="3"/>
  <c r="C51" i="3"/>
  <c r="C14" i="3"/>
  <c r="C15" i="3"/>
  <c r="C133" i="3"/>
  <c r="C16" i="3"/>
  <c r="C73" i="3"/>
  <c r="C75" i="3"/>
  <c r="B75" i="3"/>
  <c r="C74" i="3"/>
  <c r="B73" i="3"/>
  <c r="B74" i="3"/>
  <c r="C72" i="3"/>
  <c r="B115" i="3"/>
  <c r="C115" i="3"/>
  <c r="B116" i="3"/>
  <c r="C116" i="3"/>
  <c r="D108" i="3"/>
  <c r="B86" i="3"/>
  <c r="B88" i="3" s="1"/>
  <c r="B90" i="3" s="1"/>
  <c r="C69" i="2"/>
  <c r="C70" i="2"/>
</calcChain>
</file>

<file path=xl/sharedStrings.xml><?xml version="1.0" encoding="utf-8"?>
<sst xmlns="http://schemas.openxmlformats.org/spreadsheetml/2006/main" count="230" uniqueCount="72">
  <si>
    <t>school_name</t>
  </si>
  <si>
    <t>School Type</t>
  </si>
  <si>
    <t>Total Student</t>
  </si>
  <si>
    <t>Total School Budget</t>
  </si>
  <si>
    <t>Per Student Budget</t>
  </si>
  <si>
    <t>Average Maths Score</t>
  </si>
  <si>
    <t>Average Reading Score</t>
  </si>
  <si>
    <t>% Passing Maths</t>
  </si>
  <si>
    <t>% Passing Reading</t>
  </si>
  <si>
    <t>% Overall Passing</t>
  </si>
  <si>
    <t>Spending Ranges (Per Student)</t>
  </si>
  <si>
    <t>School Size</t>
  </si>
  <si>
    <t>Huang High School</t>
  </si>
  <si>
    <t>Government</t>
  </si>
  <si>
    <t>$645-680</t>
  </si>
  <si>
    <t>Large (2000-5000)</t>
  </si>
  <si>
    <t>Figueroa High School</t>
  </si>
  <si>
    <t>$630-645</t>
  </si>
  <si>
    <t>Shelton High School</t>
  </si>
  <si>
    <t>Independent</t>
  </si>
  <si>
    <t>$585-630</t>
  </si>
  <si>
    <t>Medium (1000-2000)</t>
  </si>
  <si>
    <t>Hernandez High School</t>
  </si>
  <si>
    <t>Griffin High School</t>
  </si>
  <si>
    <t>Wilson High School</t>
  </si>
  <si>
    <t>&lt;$585</t>
  </si>
  <si>
    <t>Cabrera High School</t>
  </si>
  <si>
    <t>Bailey High School</t>
  </si>
  <si>
    <t>Holden High School</t>
  </si>
  <si>
    <t>Small (&lt;1000)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</si>
  <si>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</si>
  <si>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</si>
  <si>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</si>
  <si>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</si>
  <si>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</si>
  <si>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</si>
  <si>
    <t>Row Labels</t>
  </si>
  <si>
    <t>(blank)</t>
  </si>
  <si>
    <t>Grand Total</t>
  </si>
  <si>
    <t>Average of % Overall Passing</t>
  </si>
  <si>
    <t>Count of % Overall Passing</t>
  </si>
  <si>
    <t>Size</t>
  </si>
  <si>
    <t>Total</t>
  </si>
  <si>
    <t>%</t>
  </si>
  <si>
    <t>Spend p/ student</t>
  </si>
  <si>
    <t>number of schools</t>
  </si>
  <si>
    <t>Overall passing %</t>
  </si>
  <si>
    <t>Average of Average Maths Score</t>
  </si>
  <si>
    <t>Average of Average Reading Score</t>
  </si>
  <si>
    <t xml:space="preserve">Mean </t>
  </si>
  <si>
    <t>Median</t>
  </si>
  <si>
    <t>standard D</t>
  </si>
  <si>
    <t>Average of % Passing Maths</t>
  </si>
  <si>
    <t>Average of % Passing Reading</t>
  </si>
  <si>
    <t>Mean</t>
  </si>
  <si>
    <t>stan Dev</t>
  </si>
  <si>
    <t>Average</t>
  </si>
  <si>
    <t>median</t>
  </si>
  <si>
    <t>stand Dev</t>
  </si>
  <si>
    <t>Column Labels</t>
  </si>
  <si>
    <t xml:space="preserve">Independent </t>
  </si>
  <si>
    <t xml:space="preserve">Government </t>
  </si>
  <si>
    <t>Gov</t>
  </si>
  <si>
    <t>Inde</t>
  </si>
  <si>
    <t>standard dv</t>
  </si>
  <si>
    <t>Count of Spending Ranges (Per Student)</t>
  </si>
  <si>
    <t>Average of Average Maths Score deviation points</t>
  </si>
  <si>
    <t>Average of Average Reading Score ddeviation point</t>
  </si>
  <si>
    <t>Standr dev points</t>
  </si>
  <si>
    <t xml:space="preserve">mean </t>
  </si>
  <si>
    <t>stand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</si>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</sst>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8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0" fontId="0" fillId="0" borderId="0" xfId="0" applyNumberFormat="1"/>
    <xf numFmtId="10" fontId="0" fillId="0" borderId="1" xfId="0" applyNumberFormat="1" applyBorder="1"/>
    <xf numFmtId="0" fontId="0" fillId="3" borderId="1" xfId="0" applyFill="1" applyBorder="1"/>
    <xf numFmtId="0" fontId="0" fillId="0" borderId="3" xfId="0" applyBorder="1" applyAlignment="1">
      <alignment horizontal="left"/>
    </xf>
    <xf numFmtId="0" fontId="2" fillId="2" borderId="0" xfId="0" applyFont="1" applyFill="1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% Overall Passing by budget</a:t>
            </a:r>
            <a:r>
              <a:rPr lang="en-US" baseline="0"/>
              <a:t> per student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'!$B$13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'!$A$14:$A$17</c:f>
              <c:strCache>
                <c:ptCount val="4"/>
                <c:pt idx="0">
                  <c:v>$585-630</c:v>
                </c:pt>
                <c:pt idx="1">
                  <c:v>&lt;$585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'!$B$14:$B$17</c:f>
              <c:numCache>
                <c:formatCode>General</c:formatCode>
                <c:ptCount val="4"/>
                <c:pt idx="0">
                  <c:v>79.876293265000314</c:v>
                </c:pt>
                <c:pt idx="1">
                  <c:v>76.721458239474131</c:v>
                </c:pt>
                <c:pt idx="2">
                  <c:v>71.004976917668031</c:v>
                </c:pt>
                <c:pt idx="3">
                  <c:v>66.756253069446544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3D4E-A6AF-88E10489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4081040"/>
        <c:axId val="404260864"/>
      </c:barChart>
      <c:catAx>
        <c:axId val="40408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60864"/>
        <c:crosses val="autoZero"/>
        <c:auto val="1"/>
        <c:lblAlgn val="ctr"/>
        <c:lblOffset val="100"/>
        <c:noMultiLvlLbl val="0"/>
      </c:catAx>
      <c:valAx>
        <c:axId val="4042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of</a:t>
            </a:r>
            <a:r>
              <a:rPr lang="en-GB" baseline="0"/>
              <a:t> Reading  and Maths  Scores by Type of School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'!$A$126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'!$B$125:$C$125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'Analysis '!$B$126:$C$126</c:f>
              <c:numCache>
                <c:formatCode>General</c:formatCode>
                <c:ptCount val="2"/>
                <c:pt idx="0">
                  <c:v>69.834806378249354</c:v>
                </c:pt>
                <c:pt idx="1">
                  <c:v>69.675928632252507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7A4A-A83E-4C5267931618}"/>
            </c:ext>
          </c:extLst>
        </c:ser>
        <c:ser>
          <c:idx val="1"/>
          <c:order val="1"/>
          <c:tx>
            <c:strRef>
              <c:f>'Analysis '!$A$127</c:f>
              <c:strCache>
                <c:ptCount val="1"/>
                <c:pt idx="0">
                  <c:v>Independent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'!$B$125:$C$125</c:f>
              <c:strCache>
                <c:ptCount val="2"/>
                <c:pt idx="0">
                  <c:v>Average of Average Maths Score</c:v>
                </c:pt>
                <c:pt idx="1">
                  <c:v>Average of Average Reading Score</c:v>
                </c:pt>
              </c:strCache>
            </c:strRef>
          </c:cat>
          <c:val>
            <c:numRef>
              <c:f>'Analysis '!$B$127:$C$127</c:f>
              <c:numCache>
                <c:formatCode>General</c:formatCode>
                <c:ptCount val="2"/>
                <c:pt idx="0">
                  <c:v>71.368821767748898</c:v>
                </c:pt>
                <c:pt idx="1">
                  <c:v>70.718932665586465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3-7A4A-A83E-4C526793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0142687"/>
        <c:axId val="419782847"/>
      </c:barChart>
      <c:catAx>
        <c:axId val="4201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82847"/>
        <c:crosses val="autoZero"/>
        <c:auto val="1"/>
        <c:lblAlgn val="ctr"/>
        <c:lblOffset val="100"/>
        <c:noMultiLvlLbl val="0"/>
      </c:catAx>
      <c:valAx>
        <c:axId val="41978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Reading </a:t>
            </a:r>
            <a:r>
              <a:rPr lang="en-GB" baseline="0"/>
              <a:t> and Maths  scores by spenditure</a:t>
            </a:r>
            <a:endParaRPr lang="en-GB"/>
          </a:p>
        </c:rich>
      </c:tx>
      <c:layout>
        <c:manualLayout>
          <c:xMode val="edge"/>
          <c:yMode val="edge"/>
          <c:x val="0.16807785888077859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'!$B$60</c:f>
              <c:strCache>
                <c:ptCount val="1"/>
                <c:pt idx="0">
                  <c:v>Average of Average Maths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'!$A$61:$A$64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'!$B$61:$B$64</c:f>
              <c:numCache>
                <c:formatCode>General</c:formatCode>
                <c:ptCount val="4"/>
                <c:pt idx="0">
                  <c:v>71.364586622066668</c:v>
                </c:pt>
                <c:pt idx="1">
                  <c:v>72.065867542063245</c:v>
                </c:pt>
                <c:pt idx="2">
                  <c:v>69.854807345723643</c:v>
                </c:pt>
                <c:pt idx="3">
                  <c:v>68.884390916774166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E-A64A-91FA-8895214E0A87}"/>
            </c:ext>
          </c:extLst>
        </c:ser>
        <c:ser>
          <c:idx val="1"/>
          <c:order val="1"/>
          <c:tx>
            <c:strRef>
              <c:f>'Analysis '!$C$60</c:f>
              <c:strCache>
                <c:ptCount val="1"/>
                <c:pt idx="0">
                  <c:v>Average of Average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'!$A$61:$A$64</c:f>
              <c:strCache>
                <c:ptCount val="4"/>
                <c:pt idx="0">
                  <c:v>&lt;$585</c:v>
                </c:pt>
                <c:pt idx="1">
                  <c:v>$585-630</c:v>
                </c:pt>
                <c:pt idx="2">
                  <c:v>$630-645</c:v>
                </c:pt>
                <c:pt idx="3">
                  <c:v>$645-680</c:v>
                </c:pt>
              </c:strCache>
            </c:strRef>
          </c:cat>
          <c:val>
            <c:numRef>
              <c:f>'Analysis '!$C$61:$C$64</c:f>
              <c:numCache>
                <c:formatCode>General</c:formatCode>
                <c:ptCount val="4"/>
                <c:pt idx="0">
                  <c:v>70.716577175176738</c:v>
                </c:pt>
                <c:pt idx="1">
                  <c:v>71.031296932066297</c:v>
                </c:pt>
                <c:pt idx="2">
                  <c:v>69.838813895073599</c:v>
                </c:pt>
                <c:pt idx="3">
                  <c:v>69.045403247064201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E-A64A-91FA-8895214E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827343"/>
        <c:axId val="372612304"/>
      </c:barChart>
      <c:catAx>
        <c:axId val="22482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12304"/>
        <c:crosses val="autoZero"/>
        <c:auto val="1"/>
        <c:lblAlgn val="ctr"/>
        <c:lblOffset val="100"/>
        <c:noMultiLvlLbl val="0"/>
      </c:catAx>
      <c:valAx>
        <c:axId val="3726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Maths and Reading Scores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'!$B$40</c:f>
              <c:strCache>
                <c:ptCount val="1"/>
                <c:pt idx="0">
                  <c:v>Average of Average Maths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'!$A$41:$A$43</c:f>
              <c:strCache>
                <c:ptCount val="3"/>
                <c:pt idx="0">
                  <c:v>Small (&lt;1000)</c:v>
                </c:pt>
                <c:pt idx="1">
                  <c:v>Medium (1000-2000)</c:v>
                </c:pt>
                <c:pt idx="2">
                  <c:v>Large (2000-5000)</c:v>
                </c:pt>
              </c:strCache>
            </c:strRef>
          </c:cat>
          <c:val>
            <c:numRef>
              <c:f>'Analysis '!$B$41:$B$43</c:f>
              <c:numCache>
                <c:formatCode>General</c:formatCode>
                <c:ptCount val="3"/>
                <c:pt idx="0">
                  <c:v>72.335747880829842</c:v>
                </c:pt>
                <c:pt idx="1">
                  <c:v>71.421650104450009</c:v>
                </c:pt>
                <c:pt idx="2">
                  <c:v>69.751809063228364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6-AC48-9D6E-D67ADFF10E92}"/>
            </c:ext>
          </c:extLst>
        </c:ser>
        <c:ser>
          <c:idx val="1"/>
          <c:order val="1"/>
          <c:tx>
            <c:strRef>
              <c:f>'Analysis '!$C$40</c:f>
              <c:strCache>
                <c:ptCount val="1"/>
                <c:pt idx="0">
                  <c:v>Average of Average Reading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'!$A$41:$A$43</c:f>
              <c:strCache>
                <c:ptCount val="3"/>
                <c:pt idx="0">
                  <c:v>Small (&lt;1000)</c:v>
                </c:pt>
                <c:pt idx="1">
                  <c:v>Medium (1000-2000)</c:v>
                </c:pt>
                <c:pt idx="2">
                  <c:v>Large (2000-5000)</c:v>
                </c:pt>
              </c:strCache>
            </c:strRef>
          </c:cat>
          <c:val>
            <c:numRef>
              <c:f>'Analysis '!$C$41:$C$43</c:f>
              <c:numCache>
                <c:formatCode>General</c:formatCode>
                <c:ptCount val="3"/>
                <c:pt idx="0">
                  <c:v>71.63686357948653</c:v>
                </c:pt>
                <c:pt idx="1">
                  <c:v>70.720163565513431</c:v>
                </c:pt>
                <c:pt idx="2">
                  <c:v>69.576052095489857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6-AC48-9D6E-D67ADFF1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930735"/>
        <c:axId val="511932463"/>
      </c:barChart>
      <c:catAx>
        <c:axId val="51193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2463"/>
        <c:crosses val="autoZero"/>
        <c:auto val="1"/>
        <c:lblAlgn val="ctr"/>
        <c:lblOffset val="100"/>
        <c:noMultiLvlLbl val="0"/>
      </c:catAx>
      <c:valAx>
        <c:axId val="5119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 size'!$B$31</c:f>
              <c:strCache>
                <c:ptCount val="1"/>
                <c:pt idx="0">
                  <c:v>Average of % Overall Passing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size'!$A$32:$A$34</c:f>
              <c:strCache>
                <c:ptCount val="3"/>
                <c:pt idx="0">
                  <c:v>Large (2000-5000)</c:v>
                </c:pt>
                <c:pt idx="1">
                  <c:v>Medium (1000-2000)</c:v>
                </c:pt>
                <c:pt idx="2">
                  <c:v>Small (&lt;1000)</c:v>
                </c:pt>
              </c:strCache>
            </c:strRef>
          </c:cat>
          <c:val>
            <c:numRef>
              <c:f>'per size'!$B$32:$B$34</c:f>
              <c:numCache>
                <c:formatCode>General</c:formatCode>
                <c:ptCount val="3"/>
                <c:pt idx="0">
                  <c:v>70.293506579285278</c:v>
                </c:pt>
                <c:pt idx="1">
                  <c:v>78.039784885002675</c:v>
                </c:pt>
                <c:pt idx="2">
                  <c:v>79.06634791880694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3-B649-9600-9E397133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584304"/>
        <c:axId val="371659664"/>
      </c:barChart>
      <c:catAx>
        <c:axId val="36158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9664"/>
        <c:crosses val="autoZero"/>
        <c:auto val="1"/>
        <c:lblAlgn val="ctr"/>
        <c:lblOffset val="100"/>
        <c:noMultiLvlLbl val="0"/>
      </c:catAx>
      <c:valAx>
        <c:axId val="37165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8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127000</xdr:rowOff>
    </xdr:from>
    <xdr:to>
      <xdr:col>4</xdr:col>
      <xdr:colOff>298450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82669-F5E2-7FA4-B706-AFF3BB0E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36</xdr:row>
      <xdr:rowOff>69850</xdr:rowOff>
    </xdr:from>
    <xdr:to>
      <xdr:col>11</xdr:col>
      <xdr:colOff>1460500</xdr:colOff>
      <xdr:row>55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05F0-58F1-573F-5453-7D809DA9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622300</xdr:colOff>
      <xdr:row>16</xdr:row>
      <xdr:rowOff>76200</xdr:rowOff>
    </xdr:from>
    <xdr:to>
      <xdr:col>12</xdr:col>
      <xdr:colOff>266700</xdr:colOff>
      <xdr:row>34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549B-BEA0-17C5-8A52-2DF4DCF6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552450</xdr:colOff>
      <xdr:row>20</xdr:row>
      <xdr:rowOff>69850</xdr:rowOff>
    </xdr:from>
    <xdr:to>
      <xdr:col>15</xdr:col>
      <xdr:colOff>514350</xdr:colOff>
      <xdr:row>34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CB349-9F16-D319-7706-18A27FFF6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76200</xdr:rowOff>
    </xdr:from>
    <xdr:to>
      <xdr:col>3</xdr:col>
      <xdr:colOff>717550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C284D-C13A-8F55-36E6-62B0BE503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Aurrecoechea Diaz" refreshedDate="45150.588307754631" createdVersion="8" refreshedVersion="8" minRefreshableVersion="3" recordCount="16" xr:uid="{A4358890-B5F9-844B-8815-226C1FFAEF12}">
  <cacheSource type="worksheet">
    <worksheetSource ref="A1:L1048576" sheet="Sheet1"/>
  </cacheSource>
  <cacheFields count="12">
    <cacheField name="school_name" numFmtId="0">
      <sharedItems containsBlank="1"/>
    </cacheField>
    <cacheField name="School Type" numFmtId="0">
      <sharedItems containsBlank="1" count="3">
        <s v="Government"/>
        <s v="Independent"/>
        <m/>
      </sharedItems>
    </cacheField>
    <cacheField name="Total Student" numFmtId="0">
      <sharedItems containsString="0" containsBlank="1" containsNumber="1" containsInteger="1" minValue="427" maxValue="4976"/>
    </cacheField>
    <cacheField name="Total School Budget" numFmtId="0">
      <sharedItems containsString="0" containsBlank="1" containsNumber="1" containsInteger="1" minValue="248087" maxValue="3124928"/>
    </cacheField>
    <cacheField name="Per Student Budget" numFmtId="0">
      <sharedItems containsString="0" containsBlank="1" containsNumber="1" containsInteger="1" minValue="578" maxValue="655"/>
    </cacheField>
    <cacheField name="Average Maths Score" numFmtId="0">
      <sharedItems containsString="0" containsBlank="1" containsNumber="1" minValue="68.69854187860291" maxValue="72.583138173302103"/>
    </cacheField>
    <cacheField name="Average Reading Score" numFmtId="0">
      <sharedItems containsString="0" containsBlank="1" containsNumber="1" minValue="68.87691633815156" maxValue="71.660421545667447"/>
    </cacheField>
    <cacheField name="% Passing Maths" numFmtId="0">
      <sharedItems containsString="0" containsBlank="1" containsNumber="1" minValue="80.949298813376487" maxValue="91.777777777777786"/>
    </cacheField>
    <cacheField name="% Passing Reading" numFmtId="0">
      <sharedItems containsString="0" containsBlank="1" containsNumber="1" minValue="81.296539640823468" maxValue="89.074273412271253"/>
    </cacheField>
    <cacheField name="% Overall Passing" numFmtId="0">
      <sharedItems containsString="0" containsBlank="1" containsNumber="1" minValue="66.364617044228694" maxValue="81.335149863760208" count="16">
        <n v="66.712375728488169"/>
        <n v="67.650050864699892"/>
        <n v="78.87563884156728"/>
        <n v="66.364617044228694"/>
        <n v="81.335149863760208"/>
        <n v="67.455102934734995"/>
        <n v="80.785791173304631"/>
        <n v="80.084405144694543"/>
        <n v="78.922716627634657"/>
        <n v="79.20997920997921"/>
        <n v="79.722222222222229"/>
        <n v="79.419854963740931"/>
        <n v="67.191766435622768"/>
        <n v="67.46987951807229"/>
        <n v="69.480122324159026"/>
        <m/>
      </sharedItems>
    </cacheField>
    <cacheField name="Spending Ranges (Per Student)" numFmtId="0">
      <sharedItems containsBlank="1" count="5">
        <s v="$645-680"/>
        <s v="$630-645"/>
        <s v="$585-630"/>
        <s v="&lt;$585"/>
        <m/>
      </sharedItems>
    </cacheField>
    <cacheField name="School Size" numFmtId="0">
      <sharedItems containsBlank="1" count="4">
        <s v="Large (2000-5000)"/>
        <s v="Medium (1000-2000)"/>
        <s v="Small (&lt;1000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Huang High School"/>
    <x v="0"/>
    <n v="2917"/>
    <n v="1910635"/>
    <n v="655"/>
    <n v="68.935207404868009"/>
    <n v="68.910524511484397"/>
    <n v="81.693520740486804"/>
    <n v="81.453548165923891"/>
    <x v="0"/>
    <x v="0"/>
    <x v="0"/>
  </r>
  <r>
    <s v="Figueroa High School"/>
    <x v="0"/>
    <n v="2949"/>
    <n v="1884411"/>
    <n v="639"/>
    <n v="68.69854187860291"/>
    <n v="69.077992539844018"/>
    <n v="81.654798236690411"/>
    <n v="82.807731434384536"/>
    <x v="1"/>
    <x v="1"/>
    <x v="0"/>
  </r>
  <r>
    <s v="Shelton High School"/>
    <x v="1"/>
    <n v="1761"/>
    <n v="1056600"/>
    <n v="600"/>
    <n v="72.034071550255533"/>
    <n v="70.257808063600223"/>
    <n v="91.53889835320841"/>
    <n v="86.712095400340715"/>
    <x v="2"/>
    <x v="2"/>
    <x v="1"/>
  </r>
  <r>
    <s v="Hernandez High School"/>
    <x v="0"/>
    <n v="4635"/>
    <n v="3022020"/>
    <n v="652"/>
    <n v="68.874865156418551"/>
    <n v="69.186407766990285"/>
    <n v="80.949298813376487"/>
    <n v="81.877022653721681"/>
    <x v="3"/>
    <x v="0"/>
    <x v="0"/>
  </r>
  <r>
    <s v="Griffin High School"/>
    <x v="1"/>
    <n v="1468"/>
    <n v="917500"/>
    <n v="625"/>
    <n v="71.788147138964575"/>
    <n v="71.245231607629421"/>
    <n v="91.212534059945511"/>
    <n v="88.487738419618537"/>
    <x v="4"/>
    <x v="2"/>
    <x v="1"/>
  </r>
  <r>
    <s v="Wilson High School"/>
    <x v="1"/>
    <n v="2283"/>
    <n v="1319574"/>
    <n v="578"/>
    <n v="69.170827858081466"/>
    <n v="68.87691633815156"/>
    <n v="82.785808147174762"/>
    <n v="81.296539640823468"/>
    <x v="5"/>
    <x v="3"/>
    <x v="0"/>
  </r>
  <r>
    <s v="Cabrera High School"/>
    <x v="1"/>
    <n v="1858"/>
    <n v="1081356"/>
    <n v="582"/>
    <n v="71.657158234660926"/>
    <n v="71.359526372443483"/>
    <n v="90.850376749192691"/>
    <n v="89.074273412271253"/>
    <x v="6"/>
    <x v="3"/>
    <x v="1"/>
  </r>
  <r>
    <s v="Bailey High School"/>
    <x v="0"/>
    <n v="4976"/>
    <n v="3124928"/>
    <n v="628"/>
    <n v="72.352893890675247"/>
    <n v="71.008842443729904"/>
    <n v="91.639871382636656"/>
    <n v="87.379421221864945"/>
    <x v="7"/>
    <x v="2"/>
    <x v="0"/>
  </r>
  <r>
    <s v="Holden High School"/>
    <x v="1"/>
    <n v="427"/>
    <n v="248087"/>
    <n v="581"/>
    <n v="72.583138173302103"/>
    <n v="71.660421545667447"/>
    <n v="89.929742388758783"/>
    <n v="88.52459016393442"/>
    <x v="8"/>
    <x v="3"/>
    <x v="2"/>
  </r>
  <r>
    <s v="Pena High School"/>
    <x v="1"/>
    <n v="962"/>
    <n v="585858"/>
    <n v="609"/>
    <n v="72.088357588357582"/>
    <n v="71.613305613305613"/>
    <n v="91.683991683991678"/>
    <n v="86.590436590436596"/>
    <x v="9"/>
    <x v="2"/>
    <x v="2"/>
  </r>
  <r>
    <s v="Wright High School"/>
    <x v="1"/>
    <n v="1800"/>
    <n v="1049400"/>
    <n v="583"/>
    <n v="72.047222222222217"/>
    <n v="70.969444444444449"/>
    <n v="91.777777777777786"/>
    <n v="86.666666666666671"/>
    <x v="10"/>
    <x v="3"/>
    <x v="1"/>
  </r>
  <r>
    <s v="Rodriguez High School"/>
    <x v="0"/>
    <n v="3999"/>
    <n v="2547363"/>
    <n v="637"/>
    <n v="72.047761940485117"/>
    <n v="70.935983995998996"/>
    <n v="90.797699424856219"/>
    <n v="87.396849212303067"/>
    <x v="11"/>
    <x v="1"/>
    <x v="0"/>
  </r>
  <r>
    <s v="Johnson High School"/>
    <x v="0"/>
    <n v="4761"/>
    <n v="3094650"/>
    <n v="650"/>
    <n v="68.843100189035923"/>
    <n v="69.039277462717919"/>
    <n v="82.062591892459565"/>
    <n v="81.978575929426583"/>
    <x v="12"/>
    <x v="0"/>
    <x v="0"/>
  </r>
  <r>
    <s v="Ford High School"/>
    <x v="0"/>
    <n v="2739"/>
    <n v="1763916"/>
    <n v="644"/>
    <n v="69.091274187659735"/>
    <n v="69.572471705001831"/>
    <n v="82.438846294267975"/>
    <n v="82.219788243884622"/>
    <x v="13"/>
    <x v="1"/>
    <x v="0"/>
  </r>
  <r>
    <s v="Thomas High School"/>
    <x v="1"/>
    <n v="1635"/>
    <n v="1043130"/>
    <n v="638"/>
    <n v="69.581651376146795"/>
    <n v="69.768807339449538"/>
    <n v="83.853211009174316"/>
    <n v="82.629969418960243"/>
    <x v="14"/>
    <x v="1"/>
    <x v="1"/>
  </r>
  <r>
    <m/>
    <x v="2"/>
    <m/>
    <m/>
    <m/>
    <m/>
    <m/>
    <m/>
    <m/>
    <x v="15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68208-5B25-2E40-BEA3-D39B028AC91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12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3"/>
        <item x="0"/>
        <item x="12"/>
        <item x="5"/>
        <item x="13"/>
        <item x="1"/>
        <item x="14"/>
        <item x="2"/>
        <item x="8"/>
        <item x="9"/>
        <item x="11"/>
        <item x="10"/>
        <item x="7"/>
        <item x="6"/>
        <item x="4"/>
        <item x="15"/>
        <item t="default"/>
      </items>
    </pivotField>
    <pivotField axis="axisRow" dataField="1" showAll="0">
      <items count="6">
        <item x="3"/>
        <item x="2"/>
        <item x="1"/>
        <item x="0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nding Ranges (Per Student)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8CD09-33D4-034F-9285-F74C5CA149CB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% Overall Passing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1684-74C4-6049-9734-6FFDEAC5F519}">
  <dimension ref="A3:G140"/>
  <sheetViews>
    <sheetView tabSelected="1" topLeftCell="A19" workbookViewId="0">
      <selection activeCell="N40" sqref="N40"/>
    </sheetView>
  </sheetViews>
  <sheetFormatPr baseColWidth="10" defaultRowHeight="15" x14ac:dyDescent="0.2"/>
  <cols>
    <col min="1" max="1" width="32" bestFit="1" customWidth="1"/>
    <col min="2" max="2" width="22.83203125" customWidth="1"/>
    <col min="3" max="3" width="17.83203125" bestFit="1" customWidth="1"/>
    <col min="4" max="4" width="11.5" bestFit="1" customWidth="1"/>
    <col min="5" max="5" width="6.33203125" bestFit="1" customWidth="1"/>
    <col min="6" max="7" width="10" bestFit="1" customWidth="1"/>
    <col min="8" max="10" width="8.6640625" bestFit="1" customWidth="1"/>
    <col min="11" max="11" width="6.33203125" bestFit="1" customWidth="1"/>
    <col min="12" max="12" width="20.83203125" bestFit="1" customWidth="1"/>
    <col min="13" max="13" width="36.1640625" bestFit="1" customWidth="1"/>
    <col min="14" max="16" width="12.1640625" bestFit="1" customWidth="1"/>
    <col min="17" max="17" width="6.33203125" bestFit="1" customWidth="1"/>
    <col min="18" max="18" width="10" bestFit="1" customWidth="1"/>
  </cols>
  <sheetData>
    <row r="3" spans="1:7" x14ac:dyDescent="0.2">
      <c r="A3" s="4" t="s">
        <v>65</v>
      </c>
      <c r="B3" s="4" t="s">
        <v>59</v>
      </c>
    </row>
    <row r="4" spans="1:7" x14ac:dyDescent="0.2">
      <c r="A4" s="4" t="s">
        <v>36</v>
      </c>
      <c r="B4" t="s">
        <v>15</v>
      </c>
      <c r="C4" t="s">
        <v>21</v>
      </c>
      <c r="D4" t="s">
        <v>29</v>
      </c>
      <c r="E4" t="s">
        <v>37</v>
      </c>
      <c r="F4" t="s">
        <v>38</v>
      </c>
    </row>
    <row r="5" spans="1:7" x14ac:dyDescent="0.2">
      <c r="A5" s="5" t="s">
        <v>25</v>
      </c>
      <c r="B5">
        <v>1</v>
      </c>
      <c r="C5">
        <v>2</v>
      </c>
      <c r="D5">
        <v>1</v>
      </c>
      <c r="F5">
        <v>4</v>
      </c>
    </row>
    <row r="6" spans="1:7" x14ac:dyDescent="0.2">
      <c r="A6" s="5" t="s">
        <v>20</v>
      </c>
      <c r="B6">
        <v>1</v>
      </c>
      <c r="C6">
        <v>2</v>
      </c>
      <c r="D6">
        <v>1</v>
      </c>
      <c r="F6">
        <v>4</v>
      </c>
    </row>
    <row r="7" spans="1:7" x14ac:dyDescent="0.2">
      <c r="A7" s="5" t="s">
        <v>17</v>
      </c>
      <c r="B7">
        <v>3</v>
      </c>
      <c r="C7">
        <v>1</v>
      </c>
      <c r="F7">
        <v>4</v>
      </c>
    </row>
    <row r="8" spans="1:7" x14ac:dyDescent="0.2">
      <c r="A8" s="5" t="s">
        <v>14</v>
      </c>
      <c r="B8">
        <v>3</v>
      </c>
      <c r="F8">
        <v>3</v>
      </c>
    </row>
    <row r="9" spans="1:7" x14ac:dyDescent="0.2">
      <c r="A9" s="5" t="s">
        <v>37</v>
      </c>
    </row>
    <row r="10" spans="1:7" x14ac:dyDescent="0.2">
      <c r="A10" s="5" t="s">
        <v>38</v>
      </c>
      <c r="B10">
        <v>8</v>
      </c>
      <c r="C10">
        <v>5</v>
      </c>
      <c r="D10">
        <v>2</v>
      </c>
      <c r="F10">
        <v>15</v>
      </c>
    </row>
    <row r="13" spans="1:7" x14ac:dyDescent="0.2">
      <c r="A13" s="6" t="s">
        <v>36</v>
      </c>
      <c r="B13" s="6" t="s">
        <v>39</v>
      </c>
      <c r="C13" t="s">
        <v>71</v>
      </c>
      <c r="F13" t="s">
        <v>69</v>
      </c>
      <c r="G13">
        <f>AVERAGE(B14:B17)</f>
        <v>73.589745372897255</v>
      </c>
    </row>
    <row r="14" spans="1:7" x14ac:dyDescent="0.2">
      <c r="A14" s="5" t="s">
        <v>20</v>
      </c>
      <c r="B14">
        <v>79.876293265000314</v>
      </c>
      <c r="C14">
        <f>(B14-G13)/G15</f>
        <v>1.0744223735294862</v>
      </c>
      <c r="F14" t="s">
        <v>57</v>
      </c>
      <c r="G14">
        <f>MEDIAN(B14:B17)</f>
        <v>73.863217578571081</v>
      </c>
    </row>
    <row r="15" spans="1:7" x14ac:dyDescent="0.2">
      <c r="A15" s="5" t="s">
        <v>25</v>
      </c>
      <c r="B15">
        <v>76.721458239474131</v>
      </c>
      <c r="C15">
        <f>(B15-G13)/G15</f>
        <v>0.53523530386956575</v>
      </c>
      <c r="F15" t="s">
        <v>70</v>
      </c>
      <c r="G15">
        <f>_xlfn.STDEV.S(B14:B17)</f>
        <v>5.8510954788215157</v>
      </c>
    </row>
    <row r="16" spans="1:7" x14ac:dyDescent="0.2">
      <c r="A16" s="5" t="s">
        <v>17</v>
      </c>
      <c r="B16">
        <v>71.004976917668031</v>
      </c>
      <c r="C16">
        <f>(B16-G13)-G15</f>
        <v>-8.4358639340507402</v>
      </c>
    </row>
    <row r="17" spans="1:3" x14ac:dyDescent="0.2">
      <c r="A17" s="5" t="s">
        <v>14</v>
      </c>
      <c r="B17">
        <v>66.756253069446544</v>
      </c>
      <c r="C17">
        <f>(B17-G13)/G15</f>
        <v>-1.1678996400221215</v>
      </c>
    </row>
    <row r="34" spans="1:3" x14ac:dyDescent="0.2">
      <c r="A34" s="16" t="s">
        <v>41</v>
      </c>
      <c r="B34" s="16" t="s">
        <v>46</v>
      </c>
    </row>
    <row r="35" spans="1:3" x14ac:dyDescent="0.2">
      <c r="A35" s="8" t="s">
        <v>29</v>
      </c>
      <c r="B35" s="2">
        <v>79.06634791880694</v>
      </c>
    </row>
    <row r="36" spans="1:3" x14ac:dyDescent="0.2">
      <c r="A36" s="8" t="s">
        <v>21</v>
      </c>
      <c r="B36" s="2">
        <v>78.039784885002675</v>
      </c>
    </row>
    <row r="37" spans="1:3" x14ac:dyDescent="0.2">
      <c r="A37" s="8" t="s">
        <v>15</v>
      </c>
      <c r="B37" s="2">
        <v>70.293506579285278</v>
      </c>
    </row>
    <row r="40" spans="1:3" x14ac:dyDescent="0.2">
      <c r="A40" s="7" t="s">
        <v>36</v>
      </c>
      <c r="B40" s="7" t="s">
        <v>47</v>
      </c>
      <c r="C40" s="7" t="s">
        <v>48</v>
      </c>
    </row>
    <row r="41" spans="1:3" x14ac:dyDescent="0.2">
      <c r="A41" s="8" t="s">
        <v>29</v>
      </c>
      <c r="B41" s="2">
        <v>72.335747880829842</v>
      </c>
      <c r="C41" s="2">
        <v>71.63686357948653</v>
      </c>
    </row>
    <row r="42" spans="1:3" x14ac:dyDescent="0.2">
      <c r="A42" s="8" t="s">
        <v>21</v>
      </c>
      <c r="B42" s="2">
        <v>71.421650104450009</v>
      </c>
      <c r="C42" s="2">
        <v>70.720163565513431</v>
      </c>
    </row>
    <row r="43" spans="1:3" x14ac:dyDescent="0.2">
      <c r="A43" s="8" t="s">
        <v>15</v>
      </c>
      <c r="B43" s="2">
        <v>69.751809063228364</v>
      </c>
      <c r="C43" s="2">
        <v>69.576052095489857</v>
      </c>
    </row>
    <row r="44" spans="1:3" x14ac:dyDescent="0.2">
      <c r="B44">
        <f>AVERAGE(B41:B43)</f>
        <v>71.169735682836077</v>
      </c>
      <c r="C44">
        <f>AVERAGE(C41:C43)</f>
        <v>70.644359746829934</v>
      </c>
    </row>
    <row r="45" spans="1:3" x14ac:dyDescent="0.2">
      <c r="B45">
        <f>MEDIAN(B41:B43)</f>
        <v>71.421650104450009</v>
      </c>
      <c r="C45">
        <f>MEDIAN(C41:C43)</f>
        <v>70.720163565513431</v>
      </c>
    </row>
    <row r="46" spans="1:3" x14ac:dyDescent="0.2">
      <c r="B46">
        <f>_xlfn.STDEV.S(B41:B43)</f>
        <v>1.3102597491107419</v>
      </c>
      <c r="C46">
        <f>_xlfn.STDEV.S(C41:C43)</f>
        <v>1.0324948703690455</v>
      </c>
    </row>
    <row r="49" spans="1:3" x14ac:dyDescent="0.2">
      <c r="A49" s="7" t="s">
        <v>36</v>
      </c>
      <c r="B49" s="7" t="s">
        <v>47</v>
      </c>
      <c r="C49" s="7" t="s">
        <v>48</v>
      </c>
    </row>
    <row r="50" spans="1:3" x14ac:dyDescent="0.2">
      <c r="A50" s="8" t="s">
        <v>29</v>
      </c>
      <c r="B50" s="2">
        <f>(B41-B44)/B46</f>
        <v>0.88990919455865491</v>
      </c>
      <c r="C50" s="2">
        <f>(C41-C44)/C46</f>
        <v>0.96126756765565713</v>
      </c>
    </row>
    <row r="51" spans="1:3" x14ac:dyDescent="0.2">
      <c r="A51" s="8" t="s">
        <v>21</v>
      </c>
      <c r="B51" s="2">
        <f>(B42-B44)/B46</f>
        <v>0.19226296296204154</v>
      </c>
      <c r="C51" s="2">
        <f>(C42-C44)/C46</f>
        <v>7.3418106819651302E-2</v>
      </c>
    </row>
    <row r="52" spans="1:3" x14ac:dyDescent="0.2">
      <c r="A52" s="8" t="s">
        <v>15</v>
      </c>
      <c r="B52" s="2">
        <f>(B43-B44)/B46</f>
        <v>-1.0821721575207073</v>
      </c>
      <c r="C52" s="2">
        <f>(C43-C44)/C46</f>
        <v>-1.0346856744752946</v>
      </c>
    </row>
    <row r="60" spans="1:3" ht="32" x14ac:dyDescent="0.2">
      <c r="A60" s="7" t="s">
        <v>36</v>
      </c>
      <c r="B60" s="19" t="s">
        <v>47</v>
      </c>
      <c r="C60" s="19" t="s">
        <v>48</v>
      </c>
    </row>
    <row r="61" spans="1:3" x14ac:dyDescent="0.2">
      <c r="A61" s="8" t="s">
        <v>25</v>
      </c>
      <c r="B61" s="2">
        <v>71.364586622066668</v>
      </c>
      <c r="C61" s="2">
        <v>70.716577175176738</v>
      </c>
    </row>
    <row r="62" spans="1:3" x14ac:dyDescent="0.2">
      <c r="A62" s="8" t="s">
        <v>20</v>
      </c>
      <c r="B62" s="2">
        <v>72.065867542063245</v>
      </c>
      <c r="C62" s="2">
        <v>71.031296932066297</v>
      </c>
    </row>
    <row r="63" spans="1:3" x14ac:dyDescent="0.2">
      <c r="A63" s="8" t="s">
        <v>17</v>
      </c>
      <c r="B63" s="2">
        <v>69.854807345723643</v>
      </c>
      <c r="C63" s="2">
        <v>69.838813895073599</v>
      </c>
    </row>
    <row r="64" spans="1:3" x14ac:dyDescent="0.2">
      <c r="A64" s="8" t="s">
        <v>14</v>
      </c>
      <c r="B64" s="2">
        <v>68.884390916774166</v>
      </c>
      <c r="C64" s="2">
        <v>69.045403247064201</v>
      </c>
    </row>
    <row r="65" spans="1:3" x14ac:dyDescent="0.2">
      <c r="A65" s="17" t="s">
        <v>49</v>
      </c>
      <c r="B65">
        <f>AVERAGE(B61:B64)</f>
        <v>70.542413106656937</v>
      </c>
      <c r="C65">
        <f>AVERAGE(C61:C64)</f>
        <v>70.158022812345209</v>
      </c>
    </row>
    <row r="66" spans="1:3" x14ac:dyDescent="0.2">
      <c r="A66" s="17" t="s">
        <v>50</v>
      </c>
      <c r="B66">
        <f>MEDIAN(B61:B64)</f>
        <v>70.609696983895162</v>
      </c>
      <c r="C66">
        <f>MEDIAN(C61:C64)</f>
        <v>70.277695535125162</v>
      </c>
    </row>
    <row r="67" spans="1:3" x14ac:dyDescent="0.2">
      <c r="A67" s="17" t="s">
        <v>51</v>
      </c>
      <c r="B67">
        <f>_xlfn.STDEV.S(B61:B64)</f>
        <v>1.4397594672736904</v>
      </c>
      <c r="C67">
        <f>_xlfn.STDEV.S(C61:C64)</f>
        <v>0.89710781483695146</v>
      </c>
    </row>
    <row r="71" spans="1:3" ht="48" x14ac:dyDescent="0.2">
      <c r="A71" s="7" t="s">
        <v>36</v>
      </c>
      <c r="B71" s="19" t="s">
        <v>66</v>
      </c>
      <c r="C71" s="19" t="s">
        <v>67</v>
      </c>
    </row>
    <row r="72" spans="1:3" x14ac:dyDescent="0.2">
      <c r="A72" s="8" t="s">
        <v>25</v>
      </c>
      <c r="B72" s="2">
        <f>(B61-B65)/B67</f>
        <v>0.57104921627401228</v>
      </c>
      <c r="C72" s="2">
        <f>(C61-C65)/C67</f>
        <v>0.62261676199203109</v>
      </c>
    </row>
    <row r="73" spans="1:3" x14ac:dyDescent="0.2">
      <c r="A73" s="8" t="s">
        <v>20</v>
      </c>
      <c r="B73" s="2">
        <f>(B62-B65)/B67</f>
        <v>1.058131215689174</v>
      </c>
      <c r="C73" s="2">
        <f>(C62-C65)/C67</f>
        <v>0.97343274161512605</v>
      </c>
    </row>
    <row r="74" spans="1:3" x14ac:dyDescent="0.2">
      <c r="A74" s="8" t="s">
        <v>17</v>
      </c>
      <c r="B74" s="2">
        <f>(B63-B65)/B67</f>
        <v>-0.47758377462544893</v>
      </c>
      <c r="C74" s="2">
        <f>(C63-C65)/C67</f>
        <v>-0.35582001627042503</v>
      </c>
    </row>
    <row r="75" spans="1:3" x14ac:dyDescent="0.2">
      <c r="A75" s="8" t="s">
        <v>14</v>
      </c>
      <c r="B75" s="2">
        <f>(B64-B65)/B67</f>
        <v>-1.151596657337757</v>
      </c>
      <c r="C75" s="2">
        <f>(C64-C65)/C67</f>
        <v>-1.2402294873367321</v>
      </c>
    </row>
    <row r="81" spans="1:3" x14ac:dyDescent="0.2">
      <c r="A81" s="7" t="s">
        <v>36</v>
      </c>
      <c r="B81" s="7" t="s">
        <v>52</v>
      </c>
      <c r="C81" s="7" t="s">
        <v>53</v>
      </c>
    </row>
    <row r="82" spans="1:3" x14ac:dyDescent="0.2">
      <c r="A82" s="8" t="s">
        <v>25</v>
      </c>
      <c r="B82" s="2">
        <v>88.835926265726002</v>
      </c>
      <c r="C82" s="2">
        <v>86.390517470923953</v>
      </c>
    </row>
    <row r="83" spans="1:3" x14ac:dyDescent="0.2">
      <c r="A83" s="8" t="s">
        <v>20</v>
      </c>
      <c r="B83" s="2">
        <v>91.518823869945564</v>
      </c>
      <c r="C83" s="2">
        <v>87.292422908065191</v>
      </c>
    </row>
    <row r="84" spans="1:3" x14ac:dyDescent="0.2">
      <c r="A84" s="8" t="s">
        <v>17</v>
      </c>
      <c r="B84" s="2">
        <v>84.68613874124722</v>
      </c>
      <c r="C84" s="2">
        <v>83.763584577383114</v>
      </c>
    </row>
    <row r="85" spans="1:3" x14ac:dyDescent="0.2">
      <c r="A85" s="8" t="s">
        <v>14</v>
      </c>
      <c r="B85" s="2">
        <v>81.568470482107614</v>
      </c>
      <c r="C85" s="2">
        <v>81.769715583024052</v>
      </c>
    </row>
    <row r="86" spans="1:3" x14ac:dyDescent="0.2">
      <c r="A86" s="17" t="s">
        <v>54</v>
      </c>
      <c r="B86">
        <f>AVERAGE(B82:B85)</f>
        <v>86.652339839756593</v>
      </c>
      <c r="C86">
        <f>AVERAGE(C82:C85)</f>
        <v>84.804060134849081</v>
      </c>
    </row>
    <row r="87" spans="1:3" x14ac:dyDescent="0.2">
      <c r="A87" s="17" t="s">
        <v>50</v>
      </c>
      <c r="B87">
        <f>MEDIAN(B82:B85)</f>
        <v>86.761032503486604</v>
      </c>
      <c r="C87">
        <f>MEDIAN(C82:C85)</f>
        <v>85.077051024153533</v>
      </c>
    </row>
    <row r="88" spans="1:3" x14ac:dyDescent="0.2">
      <c r="A88" s="17" t="s">
        <v>55</v>
      </c>
      <c r="B88">
        <f>_xlfn.STDEV.S(B82:B85)</f>
        <v>4.4031197614564102</v>
      </c>
      <c r="C88">
        <f>_xlfn.STDEV.S(C82:C85)</f>
        <v>2.5165209062770177</v>
      </c>
    </row>
    <row r="90" spans="1:3" x14ac:dyDescent="0.2">
      <c r="B90">
        <f>(B83-B86)/B88</f>
        <v>1.1052354452832995</v>
      </c>
    </row>
    <row r="93" spans="1:3" x14ac:dyDescent="0.2">
      <c r="A93" s="7" t="s">
        <v>36</v>
      </c>
      <c r="B93" s="7" t="s">
        <v>52</v>
      </c>
      <c r="C93" s="7" t="s">
        <v>53</v>
      </c>
    </row>
    <row r="94" spans="1:3" x14ac:dyDescent="0.2">
      <c r="A94" s="8" t="s">
        <v>15</v>
      </c>
      <c r="B94" s="2">
        <v>84.252804366493606</v>
      </c>
      <c r="C94" s="2">
        <v>83.301184562791605</v>
      </c>
    </row>
    <row r="95" spans="1:3" x14ac:dyDescent="0.2">
      <c r="A95" s="8" t="s">
        <v>21</v>
      </c>
      <c r="B95" s="2">
        <v>89.846559589859751</v>
      </c>
      <c r="C95" s="2">
        <v>86.714148663571478</v>
      </c>
    </row>
    <row r="96" spans="1:3" x14ac:dyDescent="0.2">
      <c r="A96" s="8" t="s">
        <v>29</v>
      </c>
      <c r="B96" s="2">
        <v>90.806867036375223</v>
      </c>
      <c r="C96" s="2">
        <v>87.557513377185501</v>
      </c>
    </row>
    <row r="97" spans="1:4" x14ac:dyDescent="0.2">
      <c r="A97" s="5" t="s">
        <v>56</v>
      </c>
      <c r="B97">
        <f>AVERAGE(B94:B96)</f>
        <v>88.302076997576194</v>
      </c>
      <c r="C97">
        <f>AVERAGE(C94:C96)</f>
        <v>85.857615534516185</v>
      </c>
    </row>
    <row r="98" spans="1:4" x14ac:dyDescent="0.2">
      <c r="A98" s="5" t="s">
        <v>57</v>
      </c>
      <c r="B98">
        <f>MEDIAN(B94:B96)</f>
        <v>89.846559589859751</v>
      </c>
      <c r="C98">
        <f>MEDIAN(C94:C96)</f>
        <v>86.714148663571478</v>
      </c>
    </row>
    <row r="99" spans="1:4" x14ac:dyDescent="0.2">
      <c r="A99" s="5" t="s">
        <v>58</v>
      </c>
      <c r="B99">
        <f>_xlfn.STDEV.S(B94:B96)</f>
        <v>3.5394920862440338</v>
      </c>
      <c r="C99">
        <f>_xlfn.STDEV.S(C94:C96)</f>
        <v>2.2537347880655489</v>
      </c>
    </row>
    <row r="103" spans="1:4" x14ac:dyDescent="0.2">
      <c r="A103" s="18" t="s">
        <v>36</v>
      </c>
      <c r="B103" s="18" t="s">
        <v>13</v>
      </c>
      <c r="C103" s="18" t="s">
        <v>19</v>
      </c>
      <c r="D103" s="18" t="s">
        <v>42</v>
      </c>
    </row>
    <row r="104" spans="1:4" x14ac:dyDescent="0.2">
      <c r="A104" s="8" t="s">
        <v>25</v>
      </c>
      <c r="B104" s="2">
        <v>0</v>
      </c>
      <c r="C104" s="2">
        <v>4</v>
      </c>
      <c r="D104" s="2">
        <f>SUM(B104:C104)</f>
        <v>4</v>
      </c>
    </row>
    <row r="105" spans="1:4" x14ac:dyDescent="0.2">
      <c r="A105" s="8" t="s">
        <v>20</v>
      </c>
      <c r="B105" s="2">
        <v>1</v>
      </c>
      <c r="C105" s="2">
        <v>3</v>
      </c>
      <c r="D105" s="2">
        <f t="shared" ref="D105:D107" si="0">SUM(B105:C105)</f>
        <v>4</v>
      </c>
    </row>
    <row r="106" spans="1:4" x14ac:dyDescent="0.2">
      <c r="A106" s="8" t="s">
        <v>17</v>
      </c>
      <c r="B106" s="2">
        <v>3</v>
      </c>
      <c r="C106" s="2">
        <v>1</v>
      </c>
      <c r="D106" s="2">
        <f t="shared" si="0"/>
        <v>4</v>
      </c>
    </row>
    <row r="107" spans="1:4" x14ac:dyDescent="0.2">
      <c r="A107" s="8" t="s">
        <v>14</v>
      </c>
      <c r="B107" s="2">
        <v>3</v>
      </c>
      <c r="C107" s="2">
        <v>0</v>
      </c>
      <c r="D107" s="2">
        <f t="shared" si="0"/>
        <v>3</v>
      </c>
    </row>
    <row r="108" spans="1:4" x14ac:dyDescent="0.2">
      <c r="B108">
        <f>SUM(B104:B107)</f>
        <v>7</v>
      </c>
      <c r="C108">
        <f>SUM(C104:C107)</f>
        <v>8</v>
      </c>
      <c r="D108">
        <f>SUM(D104:D107)</f>
        <v>15</v>
      </c>
    </row>
    <row r="110" spans="1:4" x14ac:dyDescent="0.2">
      <c r="A110" s="8" t="s">
        <v>60</v>
      </c>
      <c r="B110" s="2">
        <v>8</v>
      </c>
      <c r="C110" s="15">
        <f>B110/15</f>
        <v>0.53333333333333333</v>
      </c>
    </row>
    <row r="111" spans="1:4" x14ac:dyDescent="0.2">
      <c r="A111" s="8" t="s">
        <v>61</v>
      </c>
      <c r="B111" s="2">
        <v>7</v>
      </c>
      <c r="C111" s="15">
        <f>B111/15</f>
        <v>0.46666666666666667</v>
      </c>
    </row>
    <row r="113" spans="1:4" x14ac:dyDescent="0.2">
      <c r="A113" s="2"/>
      <c r="B113" s="2" t="s">
        <v>62</v>
      </c>
      <c r="C113" s="2" t="s">
        <v>63</v>
      </c>
    </row>
    <row r="114" spans="1:4" x14ac:dyDescent="0.2">
      <c r="A114" s="8" t="s">
        <v>25</v>
      </c>
      <c r="B114" s="15">
        <v>0</v>
      </c>
      <c r="C114" s="15">
        <v>0.5</v>
      </c>
    </row>
    <row r="115" spans="1:4" x14ac:dyDescent="0.2">
      <c r="A115" s="8" t="s">
        <v>20</v>
      </c>
      <c r="B115" s="15">
        <f>B105/B108</f>
        <v>0.14285714285714285</v>
      </c>
      <c r="C115" s="15">
        <f>C105/C108</f>
        <v>0.375</v>
      </c>
    </row>
    <row r="116" spans="1:4" x14ac:dyDescent="0.2">
      <c r="A116" s="8" t="s">
        <v>17</v>
      </c>
      <c r="B116" s="15">
        <f>B106/B108</f>
        <v>0.42857142857142855</v>
      </c>
      <c r="C116" s="15">
        <f>C106/C108</f>
        <v>0.125</v>
      </c>
    </row>
    <row r="117" spans="1:4" x14ac:dyDescent="0.2">
      <c r="A117" s="8" t="s">
        <v>14</v>
      </c>
      <c r="B117" s="15">
        <f>B107/B108</f>
        <v>0.42857142857142855</v>
      </c>
      <c r="C117" s="15">
        <f>C107/C108</f>
        <v>0</v>
      </c>
    </row>
    <row r="119" spans="1:4" x14ac:dyDescent="0.2">
      <c r="A119" s="6" t="s">
        <v>36</v>
      </c>
      <c r="B119" s="6" t="s">
        <v>39</v>
      </c>
      <c r="C119" s="6" t="s">
        <v>53</v>
      </c>
      <c r="D119" s="6" t="s">
        <v>52</v>
      </c>
    </row>
    <row r="120" spans="1:4" x14ac:dyDescent="0.2">
      <c r="A120" s="5" t="s">
        <v>13</v>
      </c>
      <c r="B120">
        <v>70.698992814221029</v>
      </c>
      <c r="C120">
        <v>83.587562408787065</v>
      </c>
      <c r="D120">
        <v>84.462375254967725</v>
      </c>
    </row>
    <row r="121" spans="1:4" x14ac:dyDescent="0.2">
      <c r="A121" s="5" t="s">
        <v>19</v>
      </c>
      <c r="B121">
        <v>76.973340399670292</v>
      </c>
      <c r="C121">
        <v>86.247788714131488</v>
      </c>
      <c r="D121">
        <v>89.204042521152999</v>
      </c>
    </row>
    <row r="125" spans="1:4" x14ac:dyDescent="0.2">
      <c r="A125" s="7" t="s">
        <v>36</v>
      </c>
      <c r="B125" s="7" t="s">
        <v>47</v>
      </c>
      <c r="C125" s="7" t="s">
        <v>48</v>
      </c>
    </row>
    <row r="126" spans="1:4" x14ac:dyDescent="0.2">
      <c r="A126" s="8" t="s">
        <v>13</v>
      </c>
      <c r="B126" s="2">
        <v>69.834806378249354</v>
      </c>
      <c r="C126" s="2">
        <v>69.675928632252507</v>
      </c>
    </row>
    <row r="127" spans="1:4" x14ac:dyDescent="0.2">
      <c r="A127" s="8" t="s">
        <v>19</v>
      </c>
      <c r="B127" s="2">
        <v>71.368821767748898</v>
      </c>
      <c r="C127" s="2">
        <v>70.718932665586465</v>
      </c>
    </row>
    <row r="128" spans="1:4" x14ac:dyDescent="0.2">
      <c r="A128" t="s">
        <v>54</v>
      </c>
      <c r="B128">
        <f>AVERAGE(B126:B127)</f>
        <v>70.601814072999133</v>
      </c>
      <c r="C128">
        <f>AVERAGE(C126:C127)</f>
        <v>70.197430648919493</v>
      </c>
    </row>
    <row r="129" spans="1:5" x14ac:dyDescent="0.2">
      <c r="A129" t="s">
        <v>57</v>
      </c>
      <c r="B129">
        <f>MEDIAN(B126:B127)</f>
        <v>70.601814072999133</v>
      </c>
      <c r="C129">
        <f>MEDIAN(C126:C127)</f>
        <v>70.197430648919493</v>
      </c>
    </row>
    <row r="130" spans="1:5" x14ac:dyDescent="0.2">
      <c r="A130" t="s">
        <v>64</v>
      </c>
      <c r="B130">
        <f>_xlfn.STDEV.S(B126:B127)</f>
        <v>1.0847126843596504</v>
      </c>
      <c r="C130">
        <f>_xlfn.STDEV.S(C126:C127)</f>
        <v>0.73751522477536124</v>
      </c>
    </row>
    <row r="132" spans="1:5" x14ac:dyDescent="0.2">
      <c r="A132" s="7" t="s">
        <v>36</v>
      </c>
      <c r="B132" s="7" t="s">
        <v>68</v>
      </c>
      <c r="C132" s="7" t="s">
        <v>68</v>
      </c>
    </row>
    <row r="133" spans="1:5" x14ac:dyDescent="0.2">
      <c r="A133" s="8" t="s">
        <v>13</v>
      </c>
      <c r="B133" s="2">
        <f>(B126-B128)/B130</f>
        <v>-0.70710678118655412</v>
      </c>
      <c r="C133" s="2">
        <f>(C126-C128)/C130</f>
        <v>-0.70710678118655723</v>
      </c>
    </row>
    <row r="134" spans="1:5" x14ac:dyDescent="0.2">
      <c r="A134" s="8" t="s">
        <v>19</v>
      </c>
      <c r="B134" s="2">
        <f>(B127-B128)/B130</f>
        <v>0.70710678118654102</v>
      </c>
      <c r="C134" s="2">
        <f>(C127-C128)/C130</f>
        <v>0.70710678118653791</v>
      </c>
    </row>
    <row r="137" spans="1:5" x14ac:dyDescent="0.2">
      <c r="A137" s="7" t="s">
        <v>36</v>
      </c>
      <c r="B137" s="7" t="s">
        <v>13</v>
      </c>
      <c r="C137" s="7" t="s">
        <v>19</v>
      </c>
    </row>
    <row r="138" spans="1:5" x14ac:dyDescent="0.2">
      <c r="A138" s="8" t="s">
        <v>15</v>
      </c>
      <c r="B138" s="2">
        <v>7</v>
      </c>
      <c r="C138" s="2">
        <v>1</v>
      </c>
      <c r="D138" s="14">
        <f>B138/8</f>
        <v>0.875</v>
      </c>
      <c r="E138" s="14">
        <f>C138/8</f>
        <v>0.125</v>
      </c>
    </row>
    <row r="139" spans="1:5" x14ac:dyDescent="0.2">
      <c r="A139" s="8" t="s">
        <v>21</v>
      </c>
      <c r="B139" s="2">
        <v>0</v>
      </c>
      <c r="C139" s="2">
        <v>5</v>
      </c>
    </row>
    <row r="140" spans="1:5" x14ac:dyDescent="0.2">
      <c r="A140" s="8" t="s">
        <v>29</v>
      </c>
      <c r="B140" s="2">
        <v>0</v>
      </c>
      <c r="C140" s="2">
        <v>2</v>
      </c>
    </row>
  </sheetData>
  <autoFilter ref="A34:B34" xr:uid="{FBD51684-74C4-6049-9734-6FFDEAC5F519}">
    <sortState xmlns:xlrd2="http://schemas.microsoft.com/office/spreadsheetml/2017/richdata2" ref="A35:B37">
      <sortCondition descending="1" ref="B34:B37"/>
    </sortState>
  </autoFilter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6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19" bestFit="1" customWidth="1"/>
    <col min="2" max="2" width="10.83203125" bestFit="1" customWidth="1"/>
    <col min="3" max="3" width="11.5" bestFit="1" customWidth="1"/>
    <col min="4" max="4" width="16.5" bestFit="1" customWidth="1"/>
    <col min="5" max="5" width="16.33203125" bestFit="1" customWidth="1"/>
    <col min="6" max="6" width="17.5" bestFit="1" customWidth="1"/>
    <col min="7" max="7" width="18.83203125" bestFit="1" customWidth="1"/>
    <col min="8" max="8" width="13.5" bestFit="1" customWidth="1"/>
    <col min="9" max="9" width="14.83203125" bestFit="1" customWidth="1"/>
    <col min="10" max="10" width="14.1640625" bestFit="1" customWidth="1"/>
    <col min="11" max="11" width="24.83203125" bestFit="1" customWidth="1"/>
    <col min="12" max="12" width="17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27</v>
      </c>
      <c r="B2" s="2" t="s">
        <v>13</v>
      </c>
      <c r="C2" s="2">
        <v>4976</v>
      </c>
      <c r="D2" s="3">
        <v>3124928</v>
      </c>
      <c r="E2" s="2">
        <v>628</v>
      </c>
      <c r="F2" s="2">
        <v>72.352893890675247</v>
      </c>
      <c r="G2" s="2">
        <v>71.008842443729904</v>
      </c>
      <c r="H2" s="2">
        <v>91.639871382636656</v>
      </c>
      <c r="I2" s="2">
        <v>87.379421221864945</v>
      </c>
      <c r="J2" s="2">
        <v>80.084405144694543</v>
      </c>
      <c r="K2" s="2" t="s">
        <v>20</v>
      </c>
      <c r="L2" s="2" t="s">
        <v>15</v>
      </c>
    </row>
    <row r="3" spans="1:12" x14ac:dyDescent="0.2">
      <c r="A3" s="1" t="s">
        <v>32</v>
      </c>
      <c r="B3" s="2" t="s">
        <v>13</v>
      </c>
      <c r="C3" s="2">
        <v>3999</v>
      </c>
      <c r="D3" s="3">
        <v>2547363</v>
      </c>
      <c r="E3" s="2">
        <v>637</v>
      </c>
      <c r="F3" s="2">
        <v>72.047761940485117</v>
      </c>
      <c r="G3" s="2">
        <v>70.935983995998996</v>
      </c>
      <c r="H3" s="2">
        <v>90.797699424856219</v>
      </c>
      <c r="I3" s="2">
        <v>87.396849212303067</v>
      </c>
      <c r="J3" s="2">
        <v>79.419854963740931</v>
      </c>
      <c r="K3" s="2" t="s">
        <v>17</v>
      </c>
      <c r="L3" s="2" t="s">
        <v>15</v>
      </c>
    </row>
    <row r="4" spans="1:12" hidden="1" x14ac:dyDescent="0.2">
      <c r="A4" s="1" t="s">
        <v>18</v>
      </c>
      <c r="B4" s="2" t="s">
        <v>19</v>
      </c>
      <c r="C4" s="2">
        <v>1761</v>
      </c>
      <c r="D4" s="3">
        <v>1056600</v>
      </c>
      <c r="E4" s="2">
        <v>600</v>
      </c>
      <c r="F4" s="2">
        <v>72.034071550255533</v>
      </c>
      <c r="G4" s="2">
        <v>70.257808063600223</v>
      </c>
      <c r="H4" s="2">
        <v>91.53889835320841</v>
      </c>
      <c r="I4" s="2">
        <v>86.712095400340715</v>
      </c>
      <c r="J4" s="2">
        <v>78.87563884156728</v>
      </c>
      <c r="K4" s="2" t="s">
        <v>20</v>
      </c>
      <c r="L4" s="2" t="s">
        <v>21</v>
      </c>
    </row>
    <row r="5" spans="1:12" x14ac:dyDescent="0.2">
      <c r="A5" s="1" t="s">
        <v>16</v>
      </c>
      <c r="B5" s="2" t="s">
        <v>13</v>
      </c>
      <c r="C5" s="2">
        <v>2949</v>
      </c>
      <c r="D5" s="3">
        <v>1884411</v>
      </c>
      <c r="E5" s="2">
        <v>639</v>
      </c>
      <c r="F5" s="2">
        <v>68.69854187860291</v>
      </c>
      <c r="G5" s="2">
        <v>69.077992539844018</v>
      </c>
      <c r="H5" s="2">
        <v>81.654798236690411</v>
      </c>
      <c r="I5" s="2">
        <v>82.807731434384536</v>
      </c>
      <c r="J5" s="2">
        <v>67.650050864699892</v>
      </c>
      <c r="K5" s="2" t="s">
        <v>17</v>
      </c>
      <c r="L5" s="2" t="s">
        <v>15</v>
      </c>
    </row>
    <row r="6" spans="1:12" hidden="1" x14ac:dyDescent="0.2">
      <c r="A6" s="1" t="s">
        <v>23</v>
      </c>
      <c r="B6" s="2" t="s">
        <v>19</v>
      </c>
      <c r="C6" s="2">
        <v>1468</v>
      </c>
      <c r="D6" s="3">
        <v>917500</v>
      </c>
      <c r="E6" s="2">
        <v>625</v>
      </c>
      <c r="F6" s="2">
        <v>71.788147138964575</v>
      </c>
      <c r="G6" s="2">
        <v>71.245231607629421</v>
      </c>
      <c r="H6" s="2">
        <v>91.212534059945511</v>
      </c>
      <c r="I6" s="2">
        <v>88.487738419618537</v>
      </c>
      <c r="J6" s="2">
        <v>81.335149863760208</v>
      </c>
      <c r="K6" s="2" t="s">
        <v>20</v>
      </c>
      <c r="L6" s="2" t="s">
        <v>21</v>
      </c>
    </row>
    <row r="7" spans="1:12" x14ac:dyDescent="0.2">
      <c r="A7" s="1" t="s">
        <v>34</v>
      </c>
      <c r="B7" s="2" t="s">
        <v>13</v>
      </c>
      <c r="C7" s="2">
        <v>2739</v>
      </c>
      <c r="D7" s="3">
        <v>1763916</v>
      </c>
      <c r="E7" s="2">
        <v>644</v>
      </c>
      <c r="F7" s="2">
        <v>69.091274187659735</v>
      </c>
      <c r="G7" s="2">
        <v>69.572471705001831</v>
      </c>
      <c r="H7" s="2">
        <v>82.438846294267975</v>
      </c>
      <c r="I7" s="2">
        <v>82.219788243884622</v>
      </c>
      <c r="J7" s="2">
        <v>67.46987951807229</v>
      </c>
      <c r="K7" s="2" t="s">
        <v>17</v>
      </c>
      <c r="L7" s="2" t="s">
        <v>15</v>
      </c>
    </row>
    <row r="8" spans="1:12" hidden="1" x14ac:dyDescent="0.2">
      <c r="A8" s="1" t="s">
        <v>26</v>
      </c>
      <c r="B8" s="2" t="s">
        <v>19</v>
      </c>
      <c r="C8" s="2">
        <v>1858</v>
      </c>
      <c r="D8" s="3">
        <v>1081356</v>
      </c>
      <c r="E8" s="2">
        <v>582</v>
      </c>
      <c r="F8" s="2">
        <v>71.657158234660926</v>
      </c>
      <c r="G8" s="2">
        <v>71.359526372443483</v>
      </c>
      <c r="H8" s="2">
        <v>90.850376749192691</v>
      </c>
      <c r="I8" s="2">
        <v>89.074273412271253</v>
      </c>
      <c r="J8" s="2">
        <v>80.785791173304631</v>
      </c>
      <c r="K8" s="2" t="s">
        <v>25</v>
      </c>
      <c r="L8" s="2" t="s">
        <v>21</v>
      </c>
    </row>
    <row r="9" spans="1:12" x14ac:dyDescent="0.2">
      <c r="A9" s="1" t="s">
        <v>24</v>
      </c>
      <c r="B9" s="2" t="s">
        <v>19</v>
      </c>
      <c r="C9" s="2">
        <v>2283</v>
      </c>
      <c r="D9" s="3">
        <v>1319574</v>
      </c>
      <c r="E9" s="2">
        <v>578</v>
      </c>
      <c r="F9" s="2">
        <v>69.170827858081466</v>
      </c>
      <c r="G9" s="2">
        <v>68.87691633815156</v>
      </c>
      <c r="H9" s="2">
        <v>82.785808147174762</v>
      </c>
      <c r="I9" s="2">
        <v>81.296539640823468</v>
      </c>
      <c r="J9" s="2">
        <v>67.455102934734995</v>
      </c>
      <c r="K9" s="2" t="s">
        <v>25</v>
      </c>
      <c r="L9" s="2" t="s">
        <v>15</v>
      </c>
    </row>
    <row r="10" spans="1:12" hidden="1" x14ac:dyDescent="0.2">
      <c r="A10" s="1" t="s">
        <v>28</v>
      </c>
      <c r="B10" s="2" t="s">
        <v>19</v>
      </c>
      <c r="C10" s="2">
        <v>427</v>
      </c>
      <c r="D10" s="3">
        <v>248087</v>
      </c>
      <c r="E10" s="2">
        <v>581</v>
      </c>
      <c r="F10" s="2">
        <v>72.583138173302103</v>
      </c>
      <c r="G10" s="2">
        <v>71.660421545667447</v>
      </c>
      <c r="H10" s="2">
        <v>89.929742388758783</v>
      </c>
      <c r="I10" s="2">
        <v>88.52459016393442</v>
      </c>
      <c r="J10" s="2">
        <v>78.922716627634657</v>
      </c>
      <c r="K10" s="2" t="s">
        <v>25</v>
      </c>
      <c r="L10" s="2" t="s">
        <v>29</v>
      </c>
    </row>
    <row r="11" spans="1:12" hidden="1" x14ac:dyDescent="0.2">
      <c r="A11" s="1" t="s">
        <v>30</v>
      </c>
      <c r="B11" s="2" t="s">
        <v>19</v>
      </c>
      <c r="C11" s="2">
        <v>962</v>
      </c>
      <c r="D11" s="3">
        <v>585858</v>
      </c>
      <c r="E11" s="2">
        <v>609</v>
      </c>
      <c r="F11" s="2">
        <v>72.088357588357582</v>
      </c>
      <c r="G11" s="2">
        <v>71.613305613305613</v>
      </c>
      <c r="H11" s="2">
        <v>91.683991683991678</v>
      </c>
      <c r="I11" s="2">
        <v>86.590436590436596</v>
      </c>
      <c r="J11" s="2">
        <v>79.20997920997921</v>
      </c>
      <c r="K11" s="2" t="s">
        <v>20</v>
      </c>
      <c r="L11" s="2" t="s">
        <v>29</v>
      </c>
    </row>
    <row r="12" spans="1:12" hidden="1" x14ac:dyDescent="0.2">
      <c r="A12" s="1" t="s">
        <v>31</v>
      </c>
      <c r="B12" s="2" t="s">
        <v>19</v>
      </c>
      <c r="C12" s="2">
        <v>1800</v>
      </c>
      <c r="D12" s="3">
        <v>1049400</v>
      </c>
      <c r="E12" s="2">
        <v>583</v>
      </c>
      <c r="F12" s="2">
        <v>72.047222222222217</v>
      </c>
      <c r="G12" s="2">
        <v>70.969444444444449</v>
      </c>
      <c r="H12" s="2">
        <v>91.777777777777786</v>
      </c>
      <c r="I12" s="2">
        <v>86.666666666666671</v>
      </c>
      <c r="J12" s="2">
        <v>79.722222222222229</v>
      </c>
      <c r="K12" s="2" t="s">
        <v>25</v>
      </c>
      <c r="L12" s="2" t="s">
        <v>21</v>
      </c>
    </row>
    <row r="13" spans="1:12" x14ac:dyDescent="0.2">
      <c r="A13" s="1" t="s">
        <v>33</v>
      </c>
      <c r="B13" s="2" t="s">
        <v>13</v>
      </c>
      <c r="C13" s="2">
        <v>4761</v>
      </c>
      <c r="D13" s="3">
        <v>3094650</v>
      </c>
      <c r="E13" s="2">
        <v>650</v>
      </c>
      <c r="F13" s="2">
        <v>68.843100189035923</v>
      </c>
      <c r="G13" s="2">
        <v>69.039277462717919</v>
      </c>
      <c r="H13" s="2">
        <v>82.062591892459565</v>
      </c>
      <c r="I13" s="2">
        <v>81.978575929426583</v>
      </c>
      <c r="J13" s="2">
        <v>67.191766435622768</v>
      </c>
      <c r="K13" s="2" t="s">
        <v>14</v>
      </c>
      <c r="L13" s="2" t="s">
        <v>15</v>
      </c>
    </row>
    <row r="14" spans="1:12" x14ac:dyDescent="0.2">
      <c r="A14" s="1" t="s">
        <v>12</v>
      </c>
      <c r="B14" s="2" t="s">
        <v>13</v>
      </c>
      <c r="C14" s="2">
        <v>2917</v>
      </c>
      <c r="D14" s="3">
        <v>1910635</v>
      </c>
      <c r="E14" s="2">
        <v>655</v>
      </c>
      <c r="F14" s="2">
        <v>68.935207404868009</v>
      </c>
      <c r="G14" s="2">
        <v>68.910524511484397</v>
      </c>
      <c r="H14" s="2">
        <v>81.693520740486804</v>
      </c>
      <c r="I14" s="2">
        <v>81.453548165923891</v>
      </c>
      <c r="J14" s="2">
        <v>66.712375728488169</v>
      </c>
      <c r="K14" s="2" t="s">
        <v>14</v>
      </c>
      <c r="L14" s="2" t="s">
        <v>15</v>
      </c>
    </row>
    <row r="15" spans="1:12" x14ac:dyDescent="0.2">
      <c r="A15" s="1" t="s">
        <v>22</v>
      </c>
      <c r="B15" s="2" t="s">
        <v>13</v>
      </c>
      <c r="C15" s="2">
        <v>4635</v>
      </c>
      <c r="D15" s="3">
        <v>3022020</v>
      </c>
      <c r="E15" s="2">
        <v>652</v>
      </c>
      <c r="F15" s="2">
        <v>68.874865156418551</v>
      </c>
      <c r="G15" s="2">
        <v>69.186407766990285</v>
      </c>
      <c r="H15" s="2">
        <v>80.949298813376487</v>
      </c>
      <c r="I15" s="2">
        <v>81.877022653721681</v>
      </c>
      <c r="J15" s="2">
        <v>66.364617044228694</v>
      </c>
      <c r="K15" s="2" t="s">
        <v>14</v>
      </c>
      <c r="L15" s="2" t="s">
        <v>15</v>
      </c>
    </row>
    <row r="16" spans="1:12" hidden="1" x14ac:dyDescent="0.2">
      <c r="A16" s="1" t="s">
        <v>35</v>
      </c>
      <c r="B16" s="2" t="s">
        <v>19</v>
      </c>
      <c r="C16" s="2">
        <v>1635</v>
      </c>
      <c r="D16" s="3">
        <v>1043130</v>
      </c>
      <c r="E16" s="2">
        <v>638</v>
      </c>
      <c r="F16" s="2">
        <v>69.581651376146795</v>
      </c>
      <c r="G16" s="2">
        <v>69.768807339449538</v>
      </c>
      <c r="H16" s="2">
        <v>83.853211009174316</v>
      </c>
      <c r="I16" s="2">
        <v>82.629969418960243</v>
      </c>
      <c r="J16" s="2">
        <v>69.480122324159026</v>
      </c>
      <c r="K16" s="2" t="s">
        <v>17</v>
      </c>
      <c r="L16" s="2" t="s">
        <v>21</v>
      </c>
    </row>
  </sheetData>
  <autoFilter ref="A1:L16" xr:uid="{00000000-0001-0000-0000-000000000000}">
    <filterColumn colId="11">
      <filters>
        <filter val="Large (2000-5000)"/>
      </filters>
    </filterColumn>
    <sortState xmlns:xlrd2="http://schemas.microsoft.com/office/spreadsheetml/2017/richdata2" ref="A2:L15">
      <sortCondition descending="1" ref="J1:J16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622E-3185-C54F-9F29-BE9428FD0BE9}">
  <dimension ref="A3:C79"/>
  <sheetViews>
    <sheetView topLeftCell="A39" workbookViewId="0">
      <selection activeCell="E74" sqref="E74"/>
    </sheetView>
  </sheetViews>
  <sheetFormatPr baseColWidth="10" defaultRowHeight="15" x14ac:dyDescent="0.2"/>
  <cols>
    <col min="1" max="1" width="12.1640625" bestFit="1" customWidth="1"/>
    <col min="2" max="2" width="21.1640625" bestFit="1" customWidth="1"/>
  </cols>
  <sheetData>
    <row r="3" spans="1:2" x14ac:dyDescent="0.2">
      <c r="A3" s="4" t="s">
        <v>36</v>
      </c>
      <c r="B3" t="s">
        <v>40</v>
      </c>
    </row>
    <row r="4" spans="1:2" x14ac:dyDescent="0.2">
      <c r="A4" s="5" t="s">
        <v>25</v>
      </c>
      <c r="B4">
        <v>4</v>
      </c>
    </row>
    <row r="5" spans="1:2" x14ac:dyDescent="0.2">
      <c r="A5" s="5" t="s">
        <v>20</v>
      </c>
      <c r="B5">
        <v>4</v>
      </c>
    </row>
    <row r="6" spans="1:2" x14ac:dyDescent="0.2">
      <c r="A6" s="5" t="s">
        <v>17</v>
      </c>
      <c r="B6">
        <v>4</v>
      </c>
    </row>
    <row r="7" spans="1:2" x14ac:dyDescent="0.2">
      <c r="A7" s="5" t="s">
        <v>14</v>
      </c>
      <c r="B7">
        <v>3</v>
      </c>
    </row>
    <row r="8" spans="1:2" x14ac:dyDescent="0.2">
      <c r="A8" s="5" t="s">
        <v>37</v>
      </c>
    </row>
    <row r="9" spans="1:2" x14ac:dyDescent="0.2">
      <c r="A9" s="5" t="s">
        <v>38</v>
      </c>
      <c r="B9">
        <v>15</v>
      </c>
    </row>
    <row r="31" spans="1:2" x14ac:dyDescent="0.2">
      <c r="A31" s="7" t="s">
        <v>36</v>
      </c>
      <c r="B31" s="7" t="s">
        <v>39</v>
      </c>
    </row>
    <row r="32" spans="1:2" x14ac:dyDescent="0.2">
      <c r="A32" s="8" t="s">
        <v>15</v>
      </c>
      <c r="B32" s="2">
        <v>70.293506579285278</v>
      </c>
    </row>
    <row r="33" spans="1:2" x14ac:dyDescent="0.2">
      <c r="A33" s="8" t="s">
        <v>21</v>
      </c>
      <c r="B33" s="2">
        <v>78.039784885002675</v>
      </c>
    </row>
    <row r="34" spans="1:2" x14ac:dyDescent="0.2">
      <c r="A34" s="8" t="s">
        <v>29</v>
      </c>
      <c r="B34" s="2">
        <v>79.06634791880694</v>
      </c>
    </row>
    <row r="53" spans="1:2" x14ac:dyDescent="0.2">
      <c r="A53" s="10" t="s">
        <v>15</v>
      </c>
      <c r="B53" s="11">
        <v>8</v>
      </c>
    </row>
    <row r="54" spans="1:2" x14ac:dyDescent="0.2">
      <c r="A54" s="9" t="s">
        <v>25</v>
      </c>
      <c r="B54">
        <v>1</v>
      </c>
    </row>
    <row r="55" spans="1:2" x14ac:dyDescent="0.2">
      <c r="A55" s="9" t="s">
        <v>20</v>
      </c>
      <c r="B55">
        <v>1</v>
      </c>
    </row>
    <row r="56" spans="1:2" x14ac:dyDescent="0.2">
      <c r="A56" s="9" t="s">
        <v>17</v>
      </c>
      <c r="B56">
        <v>3</v>
      </c>
    </row>
    <row r="57" spans="1:2" x14ac:dyDescent="0.2">
      <c r="A57" s="9" t="s">
        <v>14</v>
      </c>
      <c r="B57">
        <v>3</v>
      </c>
    </row>
    <row r="58" spans="1:2" x14ac:dyDescent="0.2">
      <c r="A58" s="10" t="s">
        <v>21</v>
      </c>
      <c r="B58" s="11">
        <v>5</v>
      </c>
    </row>
    <row r="59" spans="1:2" x14ac:dyDescent="0.2">
      <c r="A59" s="9" t="s">
        <v>25</v>
      </c>
      <c r="B59">
        <v>2</v>
      </c>
    </row>
    <row r="60" spans="1:2" x14ac:dyDescent="0.2">
      <c r="A60" s="9" t="s">
        <v>20</v>
      </c>
      <c r="B60">
        <v>2</v>
      </c>
    </row>
    <row r="61" spans="1:2" x14ac:dyDescent="0.2">
      <c r="A61" s="9" t="s">
        <v>17</v>
      </c>
      <c r="B61">
        <v>1</v>
      </c>
    </row>
    <row r="62" spans="1:2" x14ac:dyDescent="0.2">
      <c r="A62" s="10" t="s">
        <v>29</v>
      </c>
      <c r="B62" s="11">
        <v>2</v>
      </c>
    </row>
    <row r="63" spans="1:2" x14ac:dyDescent="0.2">
      <c r="A63" s="9" t="s">
        <v>25</v>
      </c>
      <c r="B63">
        <v>1</v>
      </c>
    </row>
    <row r="64" spans="1:2" x14ac:dyDescent="0.2">
      <c r="A64" s="9" t="s">
        <v>20</v>
      </c>
      <c r="B64">
        <v>1</v>
      </c>
    </row>
    <row r="65" spans="1:3" x14ac:dyDescent="0.2">
      <c r="A65" s="10" t="s">
        <v>37</v>
      </c>
      <c r="B65" s="11"/>
    </row>
    <row r="66" spans="1:3" x14ac:dyDescent="0.2">
      <c r="A66" s="9" t="s">
        <v>37</v>
      </c>
    </row>
    <row r="68" spans="1:3" x14ac:dyDescent="0.2">
      <c r="A68" s="2" t="s">
        <v>41</v>
      </c>
      <c r="B68" s="2" t="s">
        <v>42</v>
      </c>
      <c r="C68" s="2" t="s">
        <v>43</v>
      </c>
    </row>
    <row r="69" spans="1:3" x14ac:dyDescent="0.2">
      <c r="A69" s="12" t="s">
        <v>15</v>
      </c>
      <c r="B69" s="13">
        <v>8</v>
      </c>
      <c r="C69" s="15">
        <f>B69/$B72</f>
        <v>0.53333333333333333</v>
      </c>
    </row>
    <row r="70" spans="1:3" x14ac:dyDescent="0.2">
      <c r="A70" s="12" t="s">
        <v>21</v>
      </c>
      <c r="B70" s="13">
        <v>5</v>
      </c>
      <c r="C70" s="15">
        <f>B70/B72</f>
        <v>0.33333333333333331</v>
      </c>
    </row>
    <row r="71" spans="1:3" x14ac:dyDescent="0.2">
      <c r="A71" s="12" t="s">
        <v>29</v>
      </c>
      <c r="B71" s="13">
        <v>2</v>
      </c>
      <c r="C71" s="15">
        <f>B71/B72</f>
        <v>0.13333333333333333</v>
      </c>
    </row>
    <row r="72" spans="1:3" x14ac:dyDescent="0.2">
      <c r="B72">
        <f>SUM(B69:B71)</f>
        <v>15</v>
      </c>
    </row>
    <row r="74" spans="1:3" x14ac:dyDescent="0.2">
      <c r="A74" s="12" t="s">
        <v>44</v>
      </c>
      <c r="B74" s="2" t="s">
        <v>45</v>
      </c>
      <c r="C74" s="2" t="s">
        <v>43</v>
      </c>
    </row>
    <row r="75" spans="1:3" x14ac:dyDescent="0.2">
      <c r="A75" s="8" t="s">
        <v>25</v>
      </c>
      <c r="B75" s="2">
        <v>4</v>
      </c>
      <c r="C75" s="15">
        <f>B75/B79</f>
        <v>0.26666666666666666</v>
      </c>
    </row>
    <row r="76" spans="1:3" x14ac:dyDescent="0.2">
      <c r="A76" s="8" t="s">
        <v>20</v>
      </c>
      <c r="B76" s="2">
        <v>4</v>
      </c>
      <c r="C76" s="15">
        <f>B76/B79</f>
        <v>0.26666666666666666</v>
      </c>
    </row>
    <row r="77" spans="1:3" x14ac:dyDescent="0.2">
      <c r="A77" s="8" t="s">
        <v>17</v>
      </c>
      <c r="B77" s="2">
        <v>4</v>
      </c>
      <c r="C77" s="15">
        <f>B77/B79</f>
        <v>0.26666666666666666</v>
      </c>
    </row>
    <row r="78" spans="1:3" x14ac:dyDescent="0.2">
      <c r="A78" s="8" t="s">
        <v>14</v>
      </c>
      <c r="B78" s="2">
        <v>3</v>
      </c>
      <c r="C78" s="15">
        <f>B78/B79</f>
        <v>0.2</v>
      </c>
    </row>
    <row r="79" spans="1:3" x14ac:dyDescent="0.2">
      <c r="B79">
        <f>SUM(B75:B78)</f>
        <v>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</vt:lpstr>
      <vt:lpstr>Sheet1</vt:lpstr>
      <vt:lpstr>per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Aurrecoechea Diaz</cp:lastModifiedBy>
  <dcterms:created xsi:type="dcterms:W3CDTF">2023-08-12T05:27:56Z</dcterms:created>
  <dcterms:modified xsi:type="dcterms:W3CDTF">2023-08-13T07:54:59Z</dcterms:modified>
</cp:coreProperties>
</file>