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KeyboardSteer\Documents\"/>
    </mc:Choice>
  </mc:AlternateContent>
  <xr:revisionPtr revIDLastSave="0" documentId="13_ncr:1_{3D3477E2-E066-4204-A95B-1976863931FA}" xr6:coauthVersionLast="45" xr6:coauthVersionMax="45" xr10:uidLastSave="{00000000-0000-0000-0000-000000000000}"/>
  <bookViews>
    <workbookView xWindow="1755" yWindow="-120" windowWidth="27165" windowHeight="16440" xr2:uid="{05312BE7-E921-45C7-A3F6-FAC16CE33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4" i="1" l="1"/>
  <c r="Y13" i="1"/>
  <c r="Y12" i="1"/>
  <c r="Y11" i="1"/>
  <c r="Y10" i="1"/>
  <c r="Y9" i="1"/>
  <c r="Y8" i="1"/>
  <c r="Y7" i="1"/>
  <c r="Y6" i="1"/>
  <c r="Y5" i="1"/>
  <c r="Y4" i="1"/>
  <c r="Y1" i="1"/>
  <c r="T4" i="1" l="1"/>
  <c r="T5" i="1"/>
  <c r="T6" i="1"/>
  <c r="T7" i="1"/>
  <c r="T8" i="1"/>
  <c r="T9" i="1"/>
  <c r="T10" i="1"/>
  <c r="T11" i="1"/>
  <c r="T12" i="1"/>
  <c r="T13" i="1"/>
  <c r="T14" i="1"/>
  <c r="T15" i="1"/>
  <c r="C9" i="1"/>
  <c r="H12" i="1"/>
  <c r="N4" i="1"/>
  <c r="N5" i="1"/>
  <c r="N6" i="1"/>
  <c r="N7" i="1"/>
  <c r="N8" i="1"/>
  <c r="N9" i="1"/>
  <c r="N10" i="1"/>
  <c r="N11" i="1"/>
  <c r="N12" i="1"/>
  <c r="N13" i="1"/>
  <c r="N1" i="1"/>
  <c r="T1" i="1"/>
  <c r="H1" i="1"/>
  <c r="C1" i="1"/>
  <c r="V12" i="1"/>
  <c r="V13" i="1"/>
  <c r="V14" i="1"/>
  <c r="V15" i="1"/>
  <c r="V4" i="1"/>
  <c r="H4" i="1"/>
  <c r="H5" i="1"/>
  <c r="H6" i="1"/>
  <c r="H7" i="1"/>
  <c r="H8" i="1"/>
  <c r="H9" i="1"/>
  <c r="H10" i="1"/>
  <c r="H11" i="1"/>
  <c r="H13" i="1"/>
  <c r="H14" i="1"/>
  <c r="C4" i="1"/>
  <c r="C5" i="1"/>
  <c r="C6" i="1"/>
  <c r="C7" i="1"/>
  <c r="C8" i="1"/>
  <c r="C10" i="1"/>
  <c r="C11" i="1"/>
  <c r="C12" i="1"/>
  <c r="C13" i="1"/>
  <c r="C14" i="1"/>
  <c r="C15" i="1"/>
  <c r="B13" i="1"/>
  <c r="V5" i="1"/>
  <c r="V6" i="1"/>
  <c r="V7" i="1"/>
  <c r="V8" i="1"/>
  <c r="V9" i="1"/>
  <c r="V10" i="1"/>
  <c r="V11" i="1"/>
</calcChain>
</file>

<file path=xl/sharedStrings.xml><?xml version="1.0" encoding="utf-8"?>
<sst xmlns="http://schemas.openxmlformats.org/spreadsheetml/2006/main" count="20" uniqueCount="8">
  <si>
    <t>normRpm</t>
  </si>
  <si>
    <t>torqueRatio</t>
  </si>
  <si>
    <t>power</t>
  </si>
  <si>
    <t>Torque Curve 1</t>
  </si>
  <si>
    <t>Torque Curve 4</t>
  </si>
  <si>
    <t>Torque Curve 3</t>
  </si>
  <si>
    <t>Torque Curve 2</t>
  </si>
  <si>
    <t>Torque Curve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</si>
</sst>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43" fontId="0" fillId="0" borderId="0" xfId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Modern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torqueRatio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0.47</c:v>
                </c:pt>
                <c:pt idx="4">
                  <c:v>0.54</c:v>
                </c:pt>
                <c:pt idx="5">
                  <c:v>0.65</c:v>
                </c:pt>
                <c:pt idx="6">
                  <c:v>0.76</c:v>
                </c:pt>
                <c:pt idx="7">
                  <c:v>0.87</c:v>
                </c:pt>
                <c:pt idx="8">
                  <c:v>0.93</c:v>
                </c:pt>
                <c:pt idx="9">
                  <c:v>1</c:v>
                </c:pt>
                <c:pt idx="10" formatCode="_(* #,##0.00_);_(* \(#,##0.00\);_(* &quot;-&quot;??_);_(@_)">
                  <c:v>1.03</c:v>
                </c:pt>
                <c:pt idx="11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0.93</c:v>
                </c:pt>
                <c:pt idx="7">
                  <c:v>0.85</c:v>
                </c:pt>
                <c:pt idx="8">
                  <c:v>0.8</c:v>
                </c:pt>
                <c:pt idx="9" formatCode="0.000">
                  <c:v>0.7142857142857143</c:v>
                </c:pt>
                <c:pt idx="10" formatCode="0.000">
                  <c:v>0.64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4-47BA-8CF6-40E5F4F78B7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0.47</c:v>
                </c:pt>
                <c:pt idx="4">
                  <c:v>0.54</c:v>
                </c:pt>
                <c:pt idx="5">
                  <c:v>0.65</c:v>
                </c:pt>
                <c:pt idx="6">
                  <c:v>0.76</c:v>
                </c:pt>
                <c:pt idx="7">
                  <c:v>0.87</c:v>
                </c:pt>
                <c:pt idx="8">
                  <c:v>0.93</c:v>
                </c:pt>
                <c:pt idx="9">
                  <c:v>1</c:v>
                </c:pt>
                <c:pt idx="10" formatCode="_(* #,##0.00_);_(* \(#,##0.00\);_(* &quot;-&quot;??_);_(@_)">
                  <c:v>1.03</c:v>
                </c:pt>
                <c:pt idx="11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0</c:v>
                </c:pt>
                <c:pt idx="1">
                  <c:v>0.24499999999999997</c:v>
                </c:pt>
                <c:pt idx="2">
                  <c:v>0.504</c:v>
                </c:pt>
                <c:pt idx="3">
                  <c:v>0.63167999999999991</c:v>
                </c:pt>
                <c:pt idx="4">
                  <c:v>0.75600000000000001</c:v>
                </c:pt>
                <c:pt idx="5">
                  <c:v>0.91</c:v>
                </c:pt>
                <c:pt idx="6">
                  <c:v>0.98952000000000007</c:v>
                </c:pt>
                <c:pt idx="7">
                  <c:v>1.0352999999999999</c:v>
                </c:pt>
                <c:pt idx="8">
                  <c:v>1.0416000000000001</c:v>
                </c:pt>
                <c:pt idx="9">
                  <c:v>1</c:v>
                </c:pt>
                <c:pt idx="10">
                  <c:v>0.92288000000000003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4-47BA-8CF6-40E5F4F7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292320"/>
        <c:axId val="1925231008"/>
      </c:scatterChart>
      <c:valAx>
        <c:axId val="1927292320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31008"/>
        <c:crosses val="autoZero"/>
        <c:crossBetween val="midCat"/>
      </c:valAx>
      <c:valAx>
        <c:axId val="19252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9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II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Sheet1!$G$3</c:f>
              <c:strCache>
                <c:ptCount val="1"/>
                <c:pt idx="0">
                  <c:v>torqueRatio</c:v>
                </c:pt>
              </c:strCache>
            </c:strRef>
          </c:tx>
          <c:marker>
            <c:symbol val="none"/>
          </c:marker>
          <c:x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0.76</c:v>
                </c:pt>
                <c:pt idx="7">
                  <c:v>0.94</c:v>
                </c:pt>
                <c:pt idx="8">
                  <c:v>1</c:v>
                </c:pt>
                <c:pt idx="9" formatCode="_(* #,##0.00_);_(* \(#,##0.00\);_(* &quot;-&quot;??_);_(@_)">
                  <c:v>1.02</c:v>
                </c:pt>
                <c:pt idx="10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  <c:pt idx="6">
                  <c:v>0.93</c:v>
                </c:pt>
                <c:pt idx="7">
                  <c:v>0.81</c:v>
                </c:pt>
                <c:pt idx="8" formatCode="0.00">
                  <c:v>0.77</c:v>
                </c:pt>
                <c:pt idx="9">
                  <c:v>0.73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59-4958-9307-614AA606BD85}"/>
            </c:ext>
          </c:extLst>
        </c:ser>
        <c:ser>
          <c:idx val="3"/>
          <c:order val="1"/>
          <c:tx>
            <c:strRef>
              <c:f>Sheet1!$H$3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x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0.76</c:v>
                </c:pt>
                <c:pt idx="7">
                  <c:v>0.94</c:v>
                </c:pt>
                <c:pt idx="8">
                  <c:v>1</c:v>
                </c:pt>
                <c:pt idx="9" formatCode="_(* #,##0.00_);_(* \(#,##0.00\);_(* &quot;-&quot;??_);_(@_)">
                  <c:v>1.02</c:v>
                </c:pt>
                <c:pt idx="10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0</c:v>
                </c:pt>
                <c:pt idx="1">
                  <c:v>0.22727272727272727</c:v>
                </c:pt>
                <c:pt idx="2">
                  <c:v>0.47922077922077921</c:v>
                </c:pt>
                <c:pt idx="3">
                  <c:v>0.60467532467532459</c:v>
                </c:pt>
                <c:pt idx="4">
                  <c:v>0.7142857142857143</c:v>
                </c:pt>
                <c:pt idx="5">
                  <c:v>0.80519480519480513</c:v>
                </c:pt>
                <c:pt idx="6">
                  <c:v>0.91792207792207803</c:v>
                </c:pt>
                <c:pt idx="7">
                  <c:v>0.98883116883116873</c:v>
                </c:pt>
                <c:pt idx="8">
                  <c:v>1</c:v>
                </c:pt>
                <c:pt idx="9">
                  <c:v>0.96701298701298699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59-4958-9307-614AA606BD85}"/>
            </c:ext>
          </c:extLst>
        </c:ser>
        <c:ser>
          <c:idx val="0"/>
          <c:order val="2"/>
          <c:tx>
            <c:strRef>
              <c:f>Sheet1!$G$3</c:f>
              <c:strCache>
                <c:ptCount val="1"/>
                <c:pt idx="0">
                  <c:v>torqueRatio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0.76</c:v>
                </c:pt>
                <c:pt idx="7">
                  <c:v>0.94</c:v>
                </c:pt>
                <c:pt idx="8">
                  <c:v>1</c:v>
                </c:pt>
                <c:pt idx="9" formatCode="_(* #,##0.00_);_(* \(#,##0.00\);_(* &quot;-&quot;??_);_(@_)">
                  <c:v>1.02</c:v>
                </c:pt>
                <c:pt idx="10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  <c:pt idx="6">
                  <c:v>0.93</c:v>
                </c:pt>
                <c:pt idx="7">
                  <c:v>0.81</c:v>
                </c:pt>
                <c:pt idx="8" formatCode="0.00">
                  <c:v>0.77</c:v>
                </c:pt>
                <c:pt idx="9">
                  <c:v>0.73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9-4958-9307-614AA606BD85}"/>
            </c:ext>
          </c:extLst>
        </c:ser>
        <c:ser>
          <c:idx val="1"/>
          <c:order val="3"/>
          <c:tx>
            <c:strRef>
              <c:f>Sheet1!$H$3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Sheet1!$F$4:$F$14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0.76</c:v>
                </c:pt>
                <c:pt idx="7">
                  <c:v>0.94</c:v>
                </c:pt>
                <c:pt idx="8">
                  <c:v>1</c:v>
                </c:pt>
                <c:pt idx="9" formatCode="_(* #,##0.00_);_(* \(#,##0.00\);_(* &quot;-&quot;??_);_(@_)">
                  <c:v>1.02</c:v>
                </c:pt>
                <c:pt idx="10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0</c:v>
                </c:pt>
                <c:pt idx="1">
                  <c:v>0.22727272727272727</c:v>
                </c:pt>
                <c:pt idx="2">
                  <c:v>0.47922077922077921</c:v>
                </c:pt>
                <c:pt idx="3">
                  <c:v>0.60467532467532459</c:v>
                </c:pt>
                <c:pt idx="4">
                  <c:v>0.7142857142857143</c:v>
                </c:pt>
                <c:pt idx="5">
                  <c:v>0.80519480519480513</c:v>
                </c:pt>
                <c:pt idx="6">
                  <c:v>0.91792207792207803</c:v>
                </c:pt>
                <c:pt idx="7">
                  <c:v>0.98883116883116873</c:v>
                </c:pt>
                <c:pt idx="8">
                  <c:v>1</c:v>
                </c:pt>
                <c:pt idx="9">
                  <c:v>0.96701298701298699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59-4958-9307-614AA606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179920"/>
        <c:axId val="1925243488"/>
      </c:scatterChart>
      <c:valAx>
        <c:axId val="1991179920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3488"/>
        <c:crosses val="autoZero"/>
        <c:crossBetween val="midCat"/>
      </c:valAx>
      <c:valAx>
        <c:axId val="19252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799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torqueRatio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Sheet1!$L$4:$L$13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0.45</c:v>
                </c:pt>
                <c:pt idx="4">
                  <c:v>0.64500000000000002</c:v>
                </c:pt>
                <c:pt idx="5">
                  <c:v>0.81</c:v>
                </c:pt>
                <c:pt idx="6">
                  <c:v>0.9</c:v>
                </c:pt>
                <c:pt idx="7">
                  <c:v>1</c:v>
                </c:pt>
                <c:pt idx="8" formatCode="_(* #,##0.00_);_(* \(#,##0.00\);_(* &quot;-&quot;??_);_(@_)">
                  <c:v>1.03</c:v>
                </c:pt>
                <c:pt idx="9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Sheet1!$M$4:$M$13</c:f>
              <c:numCache>
                <c:formatCode>General</c:formatCode>
                <c:ptCount val="10"/>
                <c:pt idx="0">
                  <c:v>0</c:v>
                </c:pt>
                <c:pt idx="1">
                  <c:v>0.7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0.72</c:v>
                </c:pt>
                <c:pt idx="7">
                  <c:v>0.64500000000000002</c:v>
                </c:pt>
                <c:pt idx="8" formatCode="0.000">
                  <c:v>0.57999999999999996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0-4935-9C6B-4C69F7AA1F27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Sheet1!$L$4:$L$13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0.45</c:v>
                </c:pt>
                <c:pt idx="4">
                  <c:v>0.64500000000000002</c:v>
                </c:pt>
                <c:pt idx="5">
                  <c:v>0.81</c:v>
                </c:pt>
                <c:pt idx="6">
                  <c:v>0.9</c:v>
                </c:pt>
                <c:pt idx="7">
                  <c:v>1</c:v>
                </c:pt>
                <c:pt idx="8" formatCode="_(* #,##0.00_);_(* \(#,##0.00\);_(* &quot;-&quot;??_);_(@_)">
                  <c:v>1.03</c:v>
                </c:pt>
                <c:pt idx="9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0</c:v>
                </c:pt>
                <c:pt idx="1">
                  <c:v>0.27131782945736432</c:v>
                </c:pt>
                <c:pt idx="2">
                  <c:v>0.58914728682170536</c:v>
                </c:pt>
                <c:pt idx="3">
                  <c:v>0.69767441860465118</c:v>
                </c:pt>
                <c:pt idx="4">
                  <c:v>1</c:v>
                </c:pt>
                <c:pt idx="5">
                  <c:v>1.0046511627906978</c:v>
                </c:pt>
                <c:pt idx="6">
                  <c:v>1.0046511627906978</c:v>
                </c:pt>
                <c:pt idx="7">
                  <c:v>1</c:v>
                </c:pt>
                <c:pt idx="8">
                  <c:v>0.92620155038759677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0-4935-9C6B-4C69F7AA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3808"/>
        <c:axId val="1925255968"/>
      </c:scatterChart>
      <c:valAx>
        <c:axId val="1993453808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55968"/>
        <c:crosses val="autoZero"/>
        <c:crossBetween val="midCat"/>
      </c:valAx>
      <c:valAx>
        <c:axId val="19252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Modern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torqueRatio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Sheet1!$R$4:$R$15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0.47</c:v>
                </c:pt>
                <c:pt idx="4">
                  <c:v>0.53</c:v>
                </c:pt>
                <c:pt idx="5">
                  <c:v>0.57999999999999996</c:v>
                </c:pt>
                <c:pt idx="6">
                  <c:v>0.71</c:v>
                </c:pt>
                <c:pt idx="7">
                  <c:v>0.82</c:v>
                </c:pt>
                <c:pt idx="8">
                  <c:v>0.92</c:v>
                </c:pt>
                <c:pt idx="9">
                  <c:v>1</c:v>
                </c:pt>
                <c:pt idx="10" formatCode="_(* #,##0.00_);_(* \(#,##0.00\);_(* &quot;-&quot;??_);_(@_)">
                  <c:v>1.03</c:v>
                </c:pt>
                <c:pt idx="11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Sheet1!$S$4:$S$15</c:f>
              <c:numCache>
                <c:formatCode>General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0.93</c:v>
                </c:pt>
                <c:pt idx="7">
                  <c:v>0.85499999999999998</c:v>
                </c:pt>
                <c:pt idx="8">
                  <c:v>0.76</c:v>
                </c:pt>
                <c:pt idx="9">
                  <c:v>0.66700000000000004</c:v>
                </c:pt>
                <c:pt idx="10" formatCode="0.000">
                  <c:v>0.6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3-4EB5-937A-B801B3CDBEC6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Sheet1!$R$4:$R$15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0.47</c:v>
                </c:pt>
                <c:pt idx="4">
                  <c:v>0.53</c:v>
                </c:pt>
                <c:pt idx="5">
                  <c:v>0.57999999999999996</c:v>
                </c:pt>
                <c:pt idx="6">
                  <c:v>0.71</c:v>
                </c:pt>
                <c:pt idx="7">
                  <c:v>0.82</c:v>
                </c:pt>
                <c:pt idx="8">
                  <c:v>0.92</c:v>
                </c:pt>
                <c:pt idx="9">
                  <c:v>1</c:v>
                </c:pt>
                <c:pt idx="10" formatCode="_(* #,##0.00_);_(* \(#,##0.00\);_(* &quot;-&quot;??_);_(@_)">
                  <c:v>1.03</c:v>
                </c:pt>
                <c:pt idx="11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Sheet1!$T$4:$T$15</c:f>
              <c:numCache>
                <c:formatCode>General</c:formatCode>
                <c:ptCount val="12"/>
                <c:pt idx="0">
                  <c:v>0</c:v>
                </c:pt>
                <c:pt idx="1">
                  <c:v>0.26236881559220387</c:v>
                </c:pt>
                <c:pt idx="2">
                  <c:v>0.53973013493253374</c:v>
                </c:pt>
                <c:pt idx="3">
                  <c:v>0.67646176911544209</c:v>
                </c:pt>
                <c:pt idx="4">
                  <c:v>0.79460269865067468</c:v>
                </c:pt>
                <c:pt idx="5">
                  <c:v>0.86956521739130421</c:v>
                </c:pt>
                <c:pt idx="6">
                  <c:v>0.98995502248875555</c:v>
                </c:pt>
                <c:pt idx="7">
                  <c:v>1.0511244377811093</c:v>
                </c:pt>
                <c:pt idx="8">
                  <c:v>1.0482758620689656</c:v>
                </c:pt>
                <c:pt idx="9">
                  <c:v>1</c:v>
                </c:pt>
                <c:pt idx="10">
                  <c:v>0.92653673163418282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3-4EB5-937A-B801B3CD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47776"/>
        <c:axId val="1925251808"/>
      </c:scatterChart>
      <c:valAx>
        <c:axId val="1995247776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51808"/>
        <c:crosses val="autoZero"/>
        <c:crossBetween val="midCat"/>
      </c:valAx>
      <c:valAx>
        <c:axId val="19252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4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torqueRatio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Sheet1!$W$4:$W$14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0.76</c:v>
                </c:pt>
                <c:pt idx="7">
                  <c:v>0.94</c:v>
                </c:pt>
                <c:pt idx="8">
                  <c:v>1</c:v>
                </c:pt>
                <c:pt idx="9" formatCode="_(* #,##0.00_);_(* \(#,##0.00\);_(* &quot;-&quot;??_);_(@_)">
                  <c:v>1.02</c:v>
                </c:pt>
                <c:pt idx="10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Sheet1!$X$4:$X$14</c:f>
              <c:numCache>
                <c:formatCode>General</c:formatCode>
                <c:ptCount val="11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0.97</c:v>
                </c:pt>
                <c:pt idx="4">
                  <c:v>1</c:v>
                </c:pt>
                <c:pt idx="5">
                  <c:v>1</c:v>
                </c:pt>
                <c:pt idx="6">
                  <c:v>0.96</c:v>
                </c:pt>
                <c:pt idx="7">
                  <c:v>0.87</c:v>
                </c:pt>
                <c:pt idx="8" formatCode="0.00">
                  <c:v>0.83</c:v>
                </c:pt>
                <c:pt idx="9">
                  <c:v>0.79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C-4BD4-A379-32027E2DB85A}"/>
            </c:ext>
          </c:extLst>
        </c:ser>
        <c:ser>
          <c:idx val="1"/>
          <c:order val="1"/>
          <c:tx>
            <c:strRef>
              <c:f>Sheet1!$Y$3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Sheet1!$W$4:$W$14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0.76</c:v>
                </c:pt>
                <c:pt idx="7">
                  <c:v>0.94</c:v>
                </c:pt>
                <c:pt idx="8">
                  <c:v>1</c:v>
                </c:pt>
                <c:pt idx="9" formatCode="_(* #,##0.00_);_(* \(#,##0.00\);_(* &quot;-&quot;??_);_(@_)">
                  <c:v>1.02</c:v>
                </c:pt>
                <c:pt idx="10" formatCode="_(* #,##0.00_);_(* \(#,##0.00\);_(* &quot;-&quot;??_);_(@_)">
                  <c:v>1.1000000000000001</c:v>
                </c:pt>
              </c:numCache>
            </c:numRef>
          </c:xVal>
          <c:yVal>
            <c:numRef>
              <c:f>Sheet1!$Y$4:$Y$14</c:f>
              <c:numCache>
                <c:formatCode>General</c:formatCode>
                <c:ptCount val="11"/>
                <c:pt idx="0">
                  <c:v>0</c:v>
                </c:pt>
                <c:pt idx="1">
                  <c:v>0.21084337349397589</c:v>
                </c:pt>
                <c:pt idx="2">
                  <c:v>0.44457831325301206</c:v>
                </c:pt>
                <c:pt idx="3">
                  <c:v>0.5609638554216867</c:v>
                </c:pt>
                <c:pt idx="4">
                  <c:v>0.66265060240963869</c:v>
                </c:pt>
                <c:pt idx="5">
                  <c:v>0.74698795180722899</c:v>
                </c:pt>
                <c:pt idx="6">
                  <c:v>0.87903614457831336</c:v>
                </c:pt>
                <c:pt idx="7">
                  <c:v>0.98530120481927708</c:v>
                </c:pt>
                <c:pt idx="8">
                  <c:v>1</c:v>
                </c:pt>
                <c:pt idx="9">
                  <c:v>0.97084337349397609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C-4BD4-A379-32027E2D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53360"/>
        <c:axId val="1292609968"/>
      </c:scatterChart>
      <c:valAx>
        <c:axId val="680153360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609968"/>
        <c:crosses val="autoZero"/>
        <c:crossBetween val="midCat"/>
      </c:valAx>
      <c:valAx>
        <c:axId val="1292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5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19049</xdr:rowOff>
    </xdr:from>
    <xdr:to>
      <xdr:col>3</xdr:col>
      <xdr:colOff>590550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2F172-C859-49E3-A345-1680FD36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552449</xdr:colOff>
      <xdr:row>17</xdr:row>
      <xdr:rowOff>9525</xdr:rowOff>
    </xdr:from>
    <xdr:to>
      <xdr:col>9</xdr:col>
      <xdr:colOff>409574</xdr:colOff>
      <xdr:row>40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89DFF-41BB-49C5-9DEF-CBB10E6E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16</xdr:row>
      <xdr:rowOff>171449</xdr:rowOff>
    </xdr:from>
    <xdr:to>
      <xdr:col>15</xdr:col>
      <xdr:colOff>523875</xdr:colOff>
      <xdr:row>40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7959F-40D6-400F-AA5E-E30C09C8E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390525</xdr:colOff>
      <xdr:row>16</xdr:row>
      <xdr:rowOff>161924</xdr:rowOff>
    </xdr:from>
    <xdr:to>
      <xdr:col>21</xdr:col>
      <xdr:colOff>542925</xdr:colOff>
      <xdr:row>40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08CDDD-F4F4-409E-AA5C-271D407D2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114299</xdr:colOff>
      <xdr:row>16</xdr:row>
      <xdr:rowOff>76201</xdr:rowOff>
    </xdr:from>
    <xdr:to>
      <xdr:col>27</xdr:col>
      <xdr:colOff>257174</xdr:colOff>
      <xdr:row>40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AE878-8702-47D6-88FB-9BD35752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9CFD2-E33A-45DF-8BEC-F2ACC2DA3AAB}" name="Table1" displayName="Table1" ref="A3:C15" totalsRowShown="0">
  <autoFilter ref="A3:C15" xr:uid="{7631759E-C694-4DBB-8CC4-473512E6BB90}"/>
  <tableColumns count="3">
    <tableColumn id="1" xr3:uid="{141B8C1D-A167-4510-B866-4BFA8A4124F1}" name="normRpm"/>
    <tableColumn id="2" xr3:uid="{A154313D-AF3F-4B7F-BB59-C48C2BF2E17E}" name="torqueRatio"/>
    <tableColumn id="3" xr3:uid="{3123845C-5FCE-4F92-ACE2-ADB8333A29C2}" name="power" dataDxfId="4">
      <calculatedColumnFormula>Table1[[#This Row],[normRpm]]*Table1[[#This Row],[torqueRatio]]/B$13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C3AE1-5139-45D4-9408-F8ACEC23E81B}" name="Table13" displayName="Table13" ref="F3:H14" totalsRowShown="0">
  <autoFilter ref="F3:H14" xr:uid="{0892A380-EAC7-4D4E-AE09-FACEFCFCFD99}"/>
  <tableColumns count="3">
    <tableColumn id="1" xr3:uid="{AC7E7CD1-73C9-4F1B-A9E3-E07C2B38F4D1}" name="normRpm"/>
    <tableColumn id="2" xr3:uid="{C66E6BA9-21EB-4394-80DA-92AEF5F0A446}" name="torqueRatio"/>
    <tableColumn id="3" xr3:uid="{9D769880-2614-4853-9C45-AAAB7D758D9C}" name="power" dataDxfId="3">
      <calculatedColumnFormula>Table13[[#This Row],[normRpm]]*Table13[[#This Row],[torqueRatio]]/G$12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E54338-B51B-4D60-9F3D-DB7EB86AC21B}" name="Table134" displayName="Table134" ref="L3:N13" totalsRowShown="0">
  <autoFilter ref="L3:N13" xr:uid="{E4882443-C8C0-433C-A06F-8605D395746C}"/>
  <tableColumns count="3">
    <tableColumn id="1" xr3:uid="{818D4EE6-3503-4855-9746-A4C15578C7CE}" name="normRpm"/>
    <tableColumn id="2" xr3:uid="{7CE6B97D-791D-446F-901A-D912B8CCBEED}" name="torqueRatio"/>
    <tableColumn id="3" xr3:uid="{550CF430-B165-415E-A313-561EE3E87E5F}" name="power" dataDxfId="2">
      <calculatedColumnFormula>Table134[[#This Row],[normRpm]]*Table134[[#This Row],[torqueRatio]]/M$11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1B91DD-5F0D-4604-B41B-AAC7CA38041F}" name="Table15" displayName="Table15" ref="R3:T15" totalsRowShown="0">
  <autoFilter ref="R3:T15" xr:uid="{96454618-C667-42C2-917A-CAB439E0EF07}"/>
  <tableColumns count="3">
    <tableColumn id="1" xr3:uid="{75DDE3BD-33DB-4400-841A-F10E35C5476B}" name="normRpm"/>
    <tableColumn id="2" xr3:uid="{D3489BEA-1CB6-4B9F-B385-105135EA898A}" name="torqueRatio"/>
    <tableColumn id="3" xr3:uid="{22EE7A0B-9BD3-4382-B34B-F3B7056028B5}" name="power" dataDxfId="1">
      <calculatedColumnFormula>Table15[[#This Row],[normRpm]]*Table15[[#This Row],[torqueRatio]]/S$13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B493A-F60E-4EA4-9E5D-A7CD1C31A0CA}" name="Table136" displayName="Table136" ref="W3:Y14" totalsRowShown="0">
  <autoFilter ref="W3:Y14" xr:uid="{92646E43-94F5-4B6B-81FD-90AE1BC5AD13}"/>
  <tableColumns count="3">
    <tableColumn id="1" xr3:uid="{F1F49EFE-4FE4-4192-A43D-404E8C3ED45E}" name="normRpm"/>
    <tableColumn id="2" xr3:uid="{4556CC66-948F-4098-B17F-7C188424CADC}" name="torqueRatio"/>
    <tableColumn id="3" xr3:uid="{6D1085E7-65F5-4AEC-A681-CE089F299D4A}" name="power" dataDxfId="0">
      <calculatedColumnFormula>Table136[[#This Row],[normRpm]]*Table136[[#This Row],[torqueRatio]]/X$12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FCF9-C01C-4307-8CA7-68254BC8189F}">
  <dimension ref="A1:Y15"/>
  <sheetViews>
    <sheetView tabSelected="1" workbookViewId="0">
      <selection activeCell="C12" sqref="C12"/>
    </sheetView>
  </sheetViews>
  <sheetFormatPr defaultRowHeight="15" x14ac:dyDescent="0.25"/>
  <cols>
    <col min="1" max="1" width="11.85546875" customWidth="1"/>
    <col min="2" max="2" width="13.7109375" customWidth="1"/>
  </cols>
  <sheetData>
    <row r="1" spans="1:25" x14ac:dyDescent="0.25">
      <c r="A1" t="s">
        <v>3</v>
      </c>
      <c r="C1" s="5">
        <f>1/B13-1</f>
        <v>0.39999999999999991</v>
      </c>
      <c r="F1" t="s">
        <v>4</v>
      </c>
      <c r="H1" s="5">
        <f>1/G12-1</f>
        <v>0.29870129870129869</v>
      </c>
      <c r="L1" t="s">
        <v>5</v>
      </c>
      <c r="N1" s="5">
        <f>1/M11-1</f>
        <v>0.55038759689922467</v>
      </c>
      <c r="R1" t="s">
        <v>6</v>
      </c>
      <c r="T1" s="5">
        <f>1/S13-1</f>
        <v>0.4992503748125936</v>
      </c>
      <c r="W1" t="s">
        <v>7</v>
      </c>
      <c r="Y1" s="5">
        <f>1/X12-1</f>
        <v>0.20481927710843384</v>
      </c>
    </row>
    <row r="3" spans="1:25" x14ac:dyDescent="0.25">
      <c r="A3" t="s">
        <v>0</v>
      </c>
      <c r="B3" t="s">
        <v>1</v>
      </c>
      <c r="C3" t="s">
        <v>2</v>
      </c>
      <c r="F3" t="s">
        <v>0</v>
      </c>
      <c r="G3" t="s">
        <v>1</v>
      </c>
      <c r="H3" t="s">
        <v>2</v>
      </c>
      <c r="L3" t="s">
        <v>0</v>
      </c>
      <c r="M3" t="s">
        <v>1</v>
      </c>
      <c r="N3" t="s">
        <v>2</v>
      </c>
      <c r="R3" t="s">
        <v>0</v>
      </c>
      <c r="S3" t="s">
        <v>1</v>
      </c>
      <c r="T3" t="s">
        <v>2</v>
      </c>
      <c r="W3" t="s">
        <v>0</v>
      </c>
      <c r="X3" t="s">
        <v>1</v>
      </c>
      <c r="Y3" t="s">
        <v>2</v>
      </c>
    </row>
    <row r="4" spans="1:25" x14ac:dyDescent="0.25">
      <c r="A4">
        <v>0</v>
      </c>
      <c r="B4">
        <v>0</v>
      </c>
      <c r="C4">
        <f>Table1[[#This Row],[normRpm]]*Table1[[#This Row],[torqueRatio]]/B$13</f>
        <v>0</v>
      </c>
      <c r="F4">
        <v>0</v>
      </c>
      <c r="G4">
        <v>0</v>
      </c>
      <c r="H4">
        <f>Table13[[#This Row],[normRpm]]*Table13[[#This Row],[torqueRatio]]/G$12</f>
        <v>0</v>
      </c>
      <c r="L4">
        <v>0</v>
      </c>
      <c r="M4">
        <v>0</v>
      </c>
      <c r="N4">
        <f>Table134[[#This Row],[normRpm]]*Table134[[#This Row],[torqueRatio]]/M$11</f>
        <v>0</v>
      </c>
      <c r="R4">
        <v>0</v>
      </c>
      <c r="S4">
        <v>0</v>
      </c>
      <c r="T4">
        <f>Table15[[#This Row],[normRpm]]*Table15[[#This Row],[torqueRatio]]/S$13</f>
        <v>0</v>
      </c>
      <c r="V4">
        <f>Table15[[#This Row],[normRpm]]*2300</f>
        <v>0</v>
      </c>
      <c r="W4">
        <v>0</v>
      </c>
      <c r="X4">
        <v>0</v>
      </c>
      <c r="Y4">
        <f>Table136[[#This Row],[normRpm]]*Table136[[#This Row],[torqueRatio]]/X$12</f>
        <v>0</v>
      </c>
    </row>
    <row r="5" spans="1:25" x14ac:dyDescent="0.25">
      <c r="A5">
        <v>0.25</v>
      </c>
      <c r="B5">
        <v>0.7</v>
      </c>
      <c r="C5">
        <f>Table1[[#This Row],[normRpm]]*Table1[[#This Row],[torqueRatio]]/B$13</f>
        <v>0.24499999999999997</v>
      </c>
      <c r="F5">
        <v>0.25</v>
      </c>
      <c r="G5">
        <v>0.7</v>
      </c>
      <c r="H5">
        <f>Table13[[#This Row],[normRpm]]*Table13[[#This Row],[torqueRatio]]/G$12</f>
        <v>0.22727272727272727</v>
      </c>
      <c r="L5">
        <v>0.25</v>
      </c>
      <c r="M5">
        <v>0.7</v>
      </c>
      <c r="N5">
        <f>Table134[[#This Row],[normRpm]]*Table134[[#This Row],[torqueRatio]]/M$11</f>
        <v>0.27131782945736432</v>
      </c>
      <c r="R5">
        <v>0.25</v>
      </c>
      <c r="S5">
        <v>0.7</v>
      </c>
      <c r="T5">
        <f>Table15[[#This Row],[normRpm]]*Table15[[#This Row],[torqueRatio]]/S$13</f>
        <v>0.26236881559220387</v>
      </c>
      <c r="V5">
        <f>Table15[[#This Row],[normRpm]]*2300</f>
        <v>575</v>
      </c>
      <c r="W5">
        <v>0.25</v>
      </c>
      <c r="X5">
        <v>0.7</v>
      </c>
      <c r="Y5">
        <f>Table136[[#This Row],[normRpm]]*Table136[[#This Row],[torqueRatio]]/X$12</f>
        <v>0.21084337349397589</v>
      </c>
    </row>
    <row r="6" spans="1:25" x14ac:dyDescent="0.25">
      <c r="A6">
        <v>0.4</v>
      </c>
      <c r="B6">
        <v>0.9</v>
      </c>
      <c r="C6">
        <f>Table1[[#This Row],[normRpm]]*Table1[[#This Row],[torqueRatio]]/B$13</f>
        <v>0.504</v>
      </c>
      <c r="F6">
        <v>0.41</v>
      </c>
      <c r="G6">
        <v>0.9</v>
      </c>
      <c r="H6">
        <f>Table13[[#This Row],[normRpm]]*Table13[[#This Row],[torqueRatio]]/G$12</f>
        <v>0.47922077922077921</v>
      </c>
      <c r="L6">
        <v>0.4</v>
      </c>
      <c r="M6">
        <v>0.95</v>
      </c>
      <c r="N6">
        <f>Table134[[#This Row],[normRpm]]*Table134[[#This Row],[torqueRatio]]/M$11</f>
        <v>0.58914728682170536</v>
      </c>
      <c r="R6">
        <v>0.4</v>
      </c>
      <c r="S6">
        <v>0.9</v>
      </c>
      <c r="T6">
        <f>Table15[[#This Row],[normRpm]]*Table15[[#This Row],[torqueRatio]]/S$13</f>
        <v>0.53973013493253374</v>
      </c>
      <c r="V6">
        <f>Table15[[#This Row],[normRpm]]*2300</f>
        <v>920</v>
      </c>
      <c r="W6">
        <v>0.41</v>
      </c>
      <c r="X6">
        <v>0.9</v>
      </c>
      <c r="Y6">
        <f>Table136[[#This Row],[normRpm]]*Table136[[#This Row],[torqueRatio]]/X$12</f>
        <v>0.44457831325301206</v>
      </c>
    </row>
    <row r="7" spans="1:25" x14ac:dyDescent="0.25">
      <c r="A7">
        <v>0.47</v>
      </c>
      <c r="B7">
        <v>0.96</v>
      </c>
      <c r="C7">
        <f>Table1[[#This Row],[normRpm]]*Table1[[#This Row],[torqueRatio]]/B$13</f>
        <v>0.63167999999999991</v>
      </c>
      <c r="F7">
        <v>0.48</v>
      </c>
      <c r="G7">
        <v>0.97</v>
      </c>
      <c r="H7">
        <f>Table13[[#This Row],[normRpm]]*Table13[[#This Row],[torqueRatio]]/G$12</f>
        <v>0.60467532467532459</v>
      </c>
      <c r="L7">
        <v>0.45</v>
      </c>
      <c r="M7">
        <v>1</v>
      </c>
      <c r="N7">
        <f>Table134[[#This Row],[normRpm]]*Table134[[#This Row],[torqueRatio]]/M$11</f>
        <v>0.69767441860465118</v>
      </c>
      <c r="R7">
        <v>0.47</v>
      </c>
      <c r="S7">
        <v>0.96</v>
      </c>
      <c r="T7">
        <f>Table15[[#This Row],[normRpm]]*Table15[[#This Row],[torqueRatio]]/S$13</f>
        <v>0.67646176911544209</v>
      </c>
      <c r="V7">
        <f>Table15[[#This Row],[normRpm]]*2300</f>
        <v>1081</v>
      </c>
      <c r="W7">
        <v>0.48</v>
      </c>
      <c r="X7">
        <v>0.97</v>
      </c>
      <c r="Y7">
        <f>Table136[[#This Row],[normRpm]]*Table136[[#This Row],[torqueRatio]]/X$12</f>
        <v>0.5609638554216867</v>
      </c>
    </row>
    <row r="8" spans="1:25" x14ac:dyDescent="0.25">
      <c r="A8">
        <v>0.54</v>
      </c>
      <c r="B8">
        <v>1</v>
      </c>
      <c r="C8">
        <f>Table1[[#This Row],[normRpm]]*Table1[[#This Row],[torqueRatio]]/B$13</f>
        <v>0.75600000000000001</v>
      </c>
      <c r="F8">
        <v>0.55000000000000004</v>
      </c>
      <c r="G8">
        <v>1</v>
      </c>
      <c r="H8">
        <f>Table13[[#This Row],[normRpm]]*Table13[[#This Row],[torqueRatio]]/G$12</f>
        <v>0.7142857142857143</v>
      </c>
      <c r="L8">
        <v>0.64500000000000002</v>
      </c>
      <c r="M8">
        <v>1</v>
      </c>
      <c r="N8">
        <f>Table134[[#This Row],[normRpm]]*Table134[[#This Row],[torqueRatio]]/M$11</f>
        <v>1</v>
      </c>
      <c r="R8">
        <v>0.53</v>
      </c>
      <c r="S8">
        <v>1</v>
      </c>
      <c r="T8">
        <f>Table15[[#This Row],[normRpm]]*Table15[[#This Row],[torqueRatio]]/S$13</f>
        <v>0.79460269865067468</v>
      </c>
      <c r="V8">
        <f>Table15[[#This Row],[normRpm]]*2300</f>
        <v>1219</v>
      </c>
      <c r="W8">
        <v>0.55000000000000004</v>
      </c>
      <c r="X8">
        <v>1</v>
      </c>
      <c r="Y8">
        <f>Table136[[#This Row],[normRpm]]*Table136[[#This Row],[torqueRatio]]/X$12</f>
        <v>0.66265060240963869</v>
      </c>
    </row>
    <row r="9" spans="1:25" x14ac:dyDescent="0.25">
      <c r="A9">
        <v>0.65</v>
      </c>
      <c r="B9">
        <v>1</v>
      </c>
      <c r="C9">
        <f>Table1[[#This Row],[normRpm]]*Table1[[#This Row],[torqueRatio]]/B$13</f>
        <v>0.91</v>
      </c>
      <c r="F9">
        <v>0.62</v>
      </c>
      <c r="G9">
        <v>1</v>
      </c>
      <c r="H9">
        <f>Table13[[#This Row],[normRpm]]*Table13[[#This Row],[torqueRatio]]/G$12</f>
        <v>0.80519480519480513</v>
      </c>
      <c r="L9">
        <v>0.81</v>
      </c>
      <c r="M9">
        <v>0.8</v>
      </c>
      <c r="N9">
        <f>Table134[[#This Row],[normRpm]]*Table134[[#This Row],[torqueRatio]]/M$11</f>
        <v>1.0046511627906978</v>
      </c>
      <c r="R9">
        <v>0.57999999999999996</v>
      </c>
      <c r="S9">
        <v>1</v>
      </c>
      <c r="T9">
        <f>Table15[[#This Row],[normRpm]]*Table15[[#This Row],[torqueRatio]]/S$13</f>
        <v>0.86956521739130421</v>
      </c>
      <c r="V9">
        <f>Table15[[#This Row],[normRpm]]*2300</f>
        <v>1334</v>
      </c>
      <c r="W9">
        <v>0.62</v>
      </c>
      <c r="X9">
        <v>1</v>
      </c>
      <c r="Y9">
        <f>Table136[[#This Row],[normRpm]]*Table136[[#This Row],[torqueRatio]]/X$12</f>
        <v>0.74698795180722899</v>
      </c>
    </row>
    <row r="10" spans="1:25" x14ac:dyDescent="0.25">
      <c r="A10">
        <v>0.76</v>
      </c>
      <c r="B10">
        <v>0.93</v>
      </c>
      <c r="C10">
        <f>Table1[[#This Row],[normRpm]]*Table1[[#This Row],[torqueRatio]]/B$13</f>
        <v>0.98952000000000007</v>
      </c>
      <c r="F10">
        <v>0.76</v>
      </c>
      <c r="G10">
        <v>0.93</v>
      </c>
      <c r="H10">
        <f>Table13[[#This Row],[normRpm]]*Table13[[#This Row],[torqueRatio]]/G$12</f>
        <v>0.91792207792207803</v>
      </c>
      <c r="L10">
        <v>0.9</v>
      </c>
      <c r="M10">
        <v>0.72</v>
      </c>
      <c r="N10">
        <f>Table134[[#This Row],[normRpm]]*Table134[[#This Row],[torqueRatio]]/M$11</f>
        <v>1.0046511627906978</v>
      </c>
      <c r="R10">
        <v>0.71</v>
      </c>
      <c r="S10">
        <v>0.93</v>
      </c>
      <c r="T10">
        <f>Table15[[#This Row],[normRpm]]*Table15[[#This Row],[torqueRatio]]/S$13</f>
        <v>0.98995502248875555</v>
      </c>
      <c r="V10">
        <f>Table15[[#This Row],[normRpm]]*2300</f>
        <v>1633</v>
      </c>
      <c r="W10">
        <v>0.76</v>
      </c>
      <c r="X10">
        <v>0.96</v>
      </c>
      <c r="Y10">
        <f>Table136[[#This Row],[normRpm]]*Table136[[#This Row],[torqueRatio]]/X$12</f>
        <v>0.87903614457831336</v>
      </c>
    </row>
    <row r="11" spans="1:25" x14ac:dyDescent="0.25">
      <c r="A11">
        <v>0.87</v>
      </c>
      <c r="B11">
        <v>0.85</v>
      </c>
      <c r="C11">
        <f>Table1[[#This Row],[normRpm]]*Table1[[#This Row],[torqueRatio]]/B$13</f>
        <v>1.0352999999999999</v>
      </c>
      <c r="F11">
        <v>0.94</v>
      </c>
      <c r="G11">
        <v>0.81</v>
      </c>
      <c r="H11" s="1">
        <f>Table13[[#This Row],[normRpm]]*Table13[[#This Row],[torqueRatio]]/G$12</f>
        <v>0.98883116883116873</v>
      </c>
      <c r="L11">
        <v>1</v>
      </c>
      <c r="M11">
        <v>0.64500000000000002</v>
      </c>
      <c r="N11">
        <f>Table134[[#This Row],[normRpm]]*Table134[[#This Row],[torqueRatio]]/M$11</f>
        <v>1</v>
      </c>
      <c r="R11">
        <v>0.82</v>
      </c>
      <c r="S11">
        <v>0.85499999999999998</v>
      </c>
      <c r="T11">
        <f>Table15[[#This Row],[normRpm]]*Table15[[#This Row],[torqueRatio]]/S$13</f>
        <v>1.0511244377811093</v>
      </c>
      <c r="V11">
        <f>Table15[[#This Row],[normRpm]]*2300</f>
        <v>1886</v>
      </c>
      <c r="W11">
        <v>0.94</v>
      </c>
      <c r="X11">
        <v>0.87</v>
      </c>
      <c r="Y11" s="1">
        <f>Table136[[#This Row],[normRpm]]*Table136[[#This Row],[torqueRatio]]/X$12</f>
        <v>0.98530120481927708</v>
      </c>
    </row>
    <row r="12" spans="1:25" x14ac:dyDescent="0.25">
      <c r="A12">
        <v>0.93</v>
      </c>
      <c r="B12">
        <v>0.8</v>
      </c>
      <c r="C12" s="1">
        <f>Table1[[#This Row],[normRpm]]*Table1[[#This Row],[torqueRatio]]/B$13</f>
        <v>1.0416000000000001</v>
      </c>
      <c r="F12">
        <v>1</v>
      </c>
      <c r="G12" s="3">
        <v>0.77</v>
      </c>
      <c r="H12" s="1">
        <f>Table13[[#This Row],[normRpm]]*Table13[[#This Row],[torqueRatio]]/G$12</f>
        <v>1</v>
      </c>
      <c r="L12" s="4">
        <v>1.03</v>
      </c>
      <c r="M12" s="2">
        <v>0.57999999999999996</v>
      </c>
      <c r="N12" s="1">
        <f>Table134[[#This Row],[normRpm]]*Table134[[#This Row],[torqueRatio]]/M$11</f>
        <v>0.92620155038759677</v>
      </c>
      <c r="R12">
        <v>0.92</v>
      </c>
      <c r="S12">
        <v>0.76</v>
      </c>
      <c r="T12">
        <f>Table15[[#This Row],[normRpm]]*Table15[[#This Row],[torqueRatio]]/S$13</f>
        <v>1.0482758620689656</v>
      </c>
      <c r="V12">
        <f>Table15[[#This Row],[normRpm]]*2300</f>
        <v>2116</v>
      </c>
      <c r="W12">
        <v>1</v>
      </c>
      <c r="X12" s="3">
        <v>0.83</v>
      </c>
      <c r="Y12" s="1">
        <f>Table136[[#This Row],[normRpm]]*Table136[[#This Row],[torqueRatio]]/X$12</f>
        <v>1</v>
      </c>
    </row>
    <row r="13" spans="1:25" x14ac:dyDescent="0.25">
      <c r="A13">
        <v>1</v>
      </c>
      <c r="B13" s="2">
        <f>1/1.4</f>
        <v>0.7142857142857143</v>
      </c>
      <c r="C13" s="1">
        <f>Table1[[#This Row],[normRpm]]*Table1[[#This Row],[torqueRatio]]/B$13</f>
        <v>1</v>
      </c>
      <c r="F13" s="4">
        <v>1.02</v>
      </c>
      <c r="G13">
        <v>0.73</v>
      </c>
      <c r="H13" s="1">
        <f>Table13[[#This Row],[normRpm]]*Table13[[#This Row],[torqueRatio]]/G$12</f>
        <v>0.96701298701298699</v>
      </c>
      <c r="L13" s="4">
        <v>1.1000000000000001</v>
      </c>
      <c r="M13">
        <v>0</v>
      </c>
      <c r="N13" s="1">
        <f>Table134[[#This Row],[normRpm]]*Table134[[#This Row],[torqueRatio]]/M$11</f>
        <v>0</v>
      </c>
      <c r="R13">
        <v>1</v>
      </c>
      <c r="S13">
        <v>0.66700000000000004</v>
      </c>
      <c r="T13" s="1">
        <f>Table15[[#This Row],[normRpm]]*Table15[[#This Row],[torqueRatio]]/S$13</f>
        <v>1</v>
      </c>
      <c r="V13">
        <f>Table15[[#This Row],[normRpm]]*2300</f>
        <v>2300</v>
      </c>
      <c r="W13" s="4">
        <v>1.02</v>
      </c>
      <c r="X13">
        <v>0.79</v>
      </c>
      <c r="Y13" s="1">
        <f>Table136[[#This Row],[normRpm]]*Table136[[#This Row],[torqueRatio]]/X$12</f>
        <v>0.97084337349397609</v>
      </c>
    </row>
    <row r="14" spans="1:25" x14ac:dyDescent="0.25">
      <c r="A14" s="4">
        <v>1.03</v>
      </c>
      <c r="B14" s="2">
        <v>0.64</v>
      </c>
      <c r="C14" s="1">
        <f>Table1[[#This Row],[normRpm]]*Table1[[#This Row],[torqueRatio]]/B$13</f>
        <v>0.92288000000000003</v>
      </c>
      <c r="F14" s="4">
        <v>1.1000000000000001</v>
      </c>
      <c r="G14">
        <v>0</v>
      </c>
      <c r="H14" s="1">
        <f>Table13[[#This Row],[normRpm]]*Table13[[#This Row],[torqueRatio]]/G$12</f>
        <v>0</v>
      </c>
      <c r="R14" s="4">
        <v>1.03</v>
      </c>
      <c r="S14" s="2">
        <v>0.6</v>
      </c>
      <c r="T14" s="1">
        <f>Table15[[#This Row],[normRpm]]*Table15[[#This Row],[torqueRatio]]/S$13</f>
        <v>0.92653673163418282</v>
      </c>
      <c r="V14">
        <f>Table15[[#This Row],[normRpm]]*2300</f>
        <v>2369</v>
      </c>
      <c r="W14" s="4">
        <v>1.1000000000000001</v>
      </c>
      <c r="X14">
        <v>0</v>
      </c>
      <c r="Y14" s="1">
        <f>Table136[[#This Row],[normRpm]]*Table136[[#This Row],[torqueRatio]]/X$12</f>
        <v>0</v>
      </c>
    </row>
    <row r="15" spans="1:25" x14ac:dyDescent="0.25">
      <c r="A15" s="4">
        <v>1.1000000000000001</v>
      </c>
      <c r="B15">
        <v>0</v>
      </c>
      <c r="C15" s="1">
        <f>Table1[[#This Row],[normRpm]]*Table1[[#This Row],[torqueRatio]]/B$13</f>
        <v>0</v>
      </c>
      <c r="R15" s="4">
        <v>1.1000000000000001</v>
      </c>
      <c r="S15">
        <v>0</v>
      </c>
      <c r="T15" s="1">
        <f>Table15[[#This Row],[normRpm]]*Table15[[#This Row],[torqueRatio]]/S$13</f>
        <v>0</v>
      </c>
      <c r="V15">
        <f>Table15[[#This Row],[normRpm]]*2300</f>
        <v>2530</v>
      </c>
    </row>
  </sheetData>
  <pageMargins left="0.7" right="0.7" top="0.75" bottom="0.75" header="0.3" footer="0.3"/>
  <pageSetup paperSize="9" orientation="portrait" horizontalDpi="0" verticalDpi="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2021-01-22T19:42:30Z</dcterms:created>
  <dcterms:modified xsi:type="dcterms:W3CDTF">2021-01-23T15:18:04Z</dcterms:modified>
</cp:coreProperties>
</file>