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ndre\Desktop\"/>
    </mc:Choice>
  </mc:AlternateContent>
  <xr:revisionPtr revIDLastSave="0" documentId="13_ncr:1_{921E1604-1359-493A-A890-09845E5DA39E}" xr6:coauthVersionLast="47" xr6:coauthVersionMax="47" xr10:uidLastSave="{00000000-0000-0000-0000-000000000000}"/>
  <bookViews>
    <workbookView xWindow="1815" yWindow="0" windowWidth="44325" windowHeight="20985" tabRatio="807" firstSheet="1" activeTab="7" xr2:uid="{A4178E75-AFCA-439A-84B5-3EDB04729858}"/>
  </bookViews>
  <sheets>
    <sheet name="#1 NFLX share prices" sheetId="4" r:id="rId1"/>
    <sheet name="#1 LMT share prices" sheetId="5" r:id="rId2"/>
    <sheet name="#2-3 NFLX" sheetId="3" r:id="rId3"/>
    <sheet name="#2-3 LMT" sheetId="2" r:id="rId4"/>
    <sheet name="#4-5 Comparison" sheetId="6" r:id="rId5"/>
    <sheet name="I-III" sheetId="7" r:id="rId6"/>
    <sheet name="IV" sheetId="8" r:id="rId7"/>
    <sheet name="1-2" sheetId="9" r:id="rId8"/>
    <sheet name="3" sheetId="10" r:id="rId9"/>
    <sheet name="4-6" sheetId="11" r:id="rId10"/>
    <sheet name="7-8" sheetId="12" r:id="rId11"/>
    <sheet name="9" sheetId="13" r:id="rId12"/>
    <sheet name="9 EC" sheetId="14" r:id="rId13"/>
    <sheet name="Project analysis " sheetId="20" r:id="rId14"/>
    <sheet name="LMT fiinancials" sheetId="19" r:id="rId15"/>
    <sheet name="Returns by year" sheetId="18" r:id="rId16"/>
    <sheet name="Interest rates and WACC" sheetId="17" r:id="rId17"/>
    <sheet name="Risk free rates" sheetId="16" r:id="rId18"/>
    <sheet name="HistoricalData_1777412484820" sheetId="15" r:id="rId19"/>
    <sheet name="WACC" sheetId="21" r:id="rId20"/>
    <sheet name="DCF" sheetId="22" r:id="rId21"/>
    <sheet name="Relative" sheetId="23" r:id="rId22"/>
    <sheet name="Financial statements" sheetId="24" r:id="rId23"/>
    <sheet name="Credit rating" sheetId="25" r:id="rId24"/>
    <sheet name="HNI share prices 1 year" sheetId="26" r:id="rId25"/>
    <sheet name="MacroTrends_Data_Download_SCS" sheetId="27" r:id="rId26"/>
    <sheet name="FRED" sheetId="28" r:id="rId27"/>
    <sheet name="Share prices" sheetId="29" r:id="rId28"/>
  </sheets>
  <definedNames>
    <definedName name="HTML_CodePage" hidden="1">1252</definedName>
    <definedName name="HTML_Control" localSheetId="16" hidden="1">{"'Sheet1'!$A$1:$G$85"}</definedName>
    <definedName name="HTML_Control" localSheetId="14" hidden="1">{"'Sheet1'!$A$1:$G$85"}</definedName>
    <definedName name="HTML_Control" localSheetId="13" hidden="1">{"'Sheet1'!$A$1:$G$85"}</definedName>
    <definedName name="HTML_Control" localSheetId="15" hidden="1">{"'Sheet1'!$A$1:$G$85"}</definedName>
    <definedName name="HTML_Control" localSheetId="17" hidden="1">{"'Sheet1'!$A$1:$G$85"}</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2" l="1"/>
  <c r="F22" i="22"/>
  <c r="E22" i="22"/>
  <c r="P26" i="24"/>
  <c r="P68" i="24"/>
  <c r="D4" i="22" s="1"/>
  <c r="E4" i="22" s="1"/>
  <c r="C22" i="21"/>
  <c r="C20" i="21"/>
  <c r="C16" i="21"/>
  <c r="C23" i="22" s="1"/>
  <c r="E23" i="22" s="1"/>
  <c r="F23" i="22" s="1"/>
  <c r="C17" i="21"/>
  <c r="C14" i="21"/>
  <c r="C13" i="21"/>
  <c r="C12" i="21"/>
  <c r="D8" i="21"/>
  <c r="D9" i="21"/>
  <c r="C9" i="21"/>
  <c r="C7" i="21"/>
  <c r="C5" i="21"/>
  <c r="V6780" i="27"/>
  <c r="V6781" i="27"/>
  <c r="L16" i="24"/>
  <c r="M16" i="24"/>
  <c r="N16" i="24"/>
  <c r="O16" i="24"/>
  <c r="L17" i="24"/>
  <c r="M17" i="24"/>
  <c r="N17" i="24"/>
  <c r="O17" i="24"/>
  <c r="L18" i="24"/>
  <c r="M18" i="24"/>
  <c r="N18" i="24"/>
  <c r="O18" i="24"/>
  <c r="L19" i="24"/>
  <c r="M19" i="24"/>
  <c r="N19" i="24"/>
  <c r="O19" i="24"/>
  <c r="P19" i="24"/>
  <c r="K23" i="24"/>
  <c r="L23" i="24"/>
  <c r="M23" i="24"/>
  <c r="N23" i="24"/>
  <c r="O23" i="24"/>
  <c r="L24" i="24"/>
  <c r="M24" i="24"/>
  <c r="N24" i="24"/>
  <c r="O24" i="24"/>
  <c r="L25" i="24"/>
  <c r="M25" i="24"/>
  <c r="N25" i="24"/>
  <c r="O25" i="24"/>
  <c r="O26" i="24" s="1"/>
  <c r="L26" i="24"/>
  <c r="D15" i="22" s="1"/>
  <c r="M26" i="24"/>
  <c r="K67" i="24"/>
  <c r="L67" i="24"/>
  <c r="M67" i="24"/>
  <c r="N67" i="24"/>
  <c r="O67" i="24"/>
  <c r="L68" i="24"/>
  <c r="M68" i="24"/>
  <c r="N68" i="24"/>
  <c r="O68" i="24"/>
  <c r="L69" i="24"/>
  <c r="M69" i="24"/>
  <c r="N69" i="24"/>
  <c r="O69" i="24"/>
  <c r="P69" i="24"/>
  <c r="L72" i="24"/>
  <c r="M72" i="24"/>
  <c r="N72" i="24"/>
  <c r="O72" i="24"/>
  <c r="P72" i="24"/>
  <c r="D7" i="22" s="1"/>
  <c r="L75" i="24"/>
  <c r="M75" i="24"/>
  <c r="N75" i="24"/>
  <c r="O75" i="24"/>
  <c r="P75" i="24"/>
  <c r="D9" i="22" s="1"/>
  <c r="C81" i="24"/>
  <c r="D81" i="24"/>
  <c r="E81" i="24"/>
  <c r="F81" i="24"/>
  <c r="G81" i="24"/>
  <c r="H81" i="24"/>
  <c r="L83" i="24"/>
  <c r="M83" i="24"/>
  <c r="N83" i="24"/>
  <c r="O83" i="24"/>
  <c r="P83" i="24"/>
  <c r="I2" i="23"/>
  <c r="J2" i="23"/>
  <c r="K2" i="23"/>
  <c r="I3" i="23"/>
  <c r="J3" i="23"/>
  <c r="K3" i="23"/>
  <c r="I4" i="23"/>
  <c r="J4" i="23"/>
  <c r="K4" i="23"/>
  <c r="I5" i="23"/>
  <c r="J5" i="23"/>
  <c r="J7" i="23"/>
  <c r="B12" i="23" s="1"/>
  <c r="K7" i="23"/>
  <c r="C12" i="23" s="1"/>
  <c r="B11" i="23"/>
  <c r="C11" i="23"/>
  <c r="B15" i="23"/>
  <c r="C15" i="23" s="1"/>
  <c r="B17" i="23"/>
  <c r="C17" i="23" s="1"/>
  <c r="C1" i="22"/>
  <c r="C4" i="22"/>
  <c r="D5" i="22"/>
  <c r="D11" i="22"/>
  <c r="K22" i="22"/>
  <c r="L22" i="22"/>
  <c r="K23" i="22"/>
  <c r="L23" i="22"/>
  <c r="K24" i="22"/>
  <c r="L24" i="22"/>
  <c r="D26" i="22"/>
  <c r="C3" i="21"/>
  <c r="B14" i="23"/>
  <c r="C14" i="23" s="1"/>
  <c r="O14" i="21"/>
  <c r="P14" i="21"/>
  <c r="N14" i="21" s="1"/>
  <c r="B4" i="20"/>
  <c r="E4" i="20"/>
  <c r="F4" i="20" s="1"/>
  <c r="G4" i="20" s="1"/>
  <c r="H4" i="20" s="1"/>
  <c r="I4" i="20" s="1"/>
  <c r="B6" i="20"/>
  <c r="F7" i="20"/>
  <c r="G7" i="20"/>
  <c r="H7" i="20"/>
  <c r="E15" i="20"/>
  <c r="F15" i="20"/>
  <c r="H15" i="20"/>
  <c r="I15" i="20"/>
  <c r="D19" i="20"/>
  <c r="E19" i="20"/>
  <c r="F19" i="20"/>
  <c r="G19" i="20"/>
  <c r="H19" i="20"/>
  <c r="I19" i="20"/>
  <c r="B29" i="20"/>
  <c r="D29" i="20" s="1"/>
  <c r="B39" i="20"/>
  <c r="B40" i="20"/>
  <c r="B41" i="20"/>
  <c r="B43" i="20" s="1"/>
  <c r="B33" i="20" s="1"/>
  <c r="B42" i="20"/>
  <c r="B47" i="20"/>
  <c r="B48" i="20"/>
  <c r="B49" i="20"/>
  <c r="B11" i="20" s="1"/>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106" i="18" s="1"/>
  <c r="I53" i="18"/>
  <c r="I54" i="18"/>
  <c r="I55" i="18"/>
  <c r="I56" i="18"/>
  <c r="I57" i="18"/>
  <c r="I58" i="18"/>
  <c r="I59" i="18"/>
  <c r="I60" i="18"/>
  <c r="I61" i="18"/>
  <c r="I62" i="18"/>
  <c r="I63" i="18"/>
  <c r="I64" i="18"/>
  <c r="I65" i="18"/>
  <c r="I66" i="18"/>
  <c r="I67" i="18"/>
  <c r="I68" i="18"/>
  <c r="I69" i="18"/>
  <c r="I70" i="18"/>
  <c r="I71" i="18"/>
  <c r="I72" i="18"/>
  <c r="I73" i="18"/>
  <c r="I104" i="18" s="1"/>
  <c r="C38" i="17" s="1"/>
  <c r="C39" i="17" s="1"/>
  <c r="I74" i="18"/>
  <c r="I75" i="18"/>
  <c r="I76" i="18"/>
  <c r="I105" i="18" s="1"/>
  <c r="I77" i="18"/>
  <c r="I103" i="18" s="1"/>
  <c r="I78" i="18"/>
  <c r="I79" i="18"/>
  <c r="I80" i="18"/>
  <c r="I81" i="18"/>
  <c r="I82" i="18"/>
  <c r="I83" i="18"/>
  <c r="I84" i="18"/>
  <c r="I85" i="18"/>
  <c r="I86" i="18"/>
  <c r="I87" i="18"/>
  <c r="I88" i="18"/>
  <c r="I89" i="18"/>
  <c r="I90" i="18"/>
  <c r="I91" i="18"/>
  <c r="I92" i="18"/>
  <c r="I93" i="18"/>
  <c r="I94" i="18"/>
  <c r="I95" i="18"/>
  <c r="I96" i="18"/>
  <c r="I97" i="18"/>
  <c r="I98" i="18"/>
  <c r="I99" i="18"/>
  <c r="I100" i="18"/>
  <c r="I101" i="18"/>
  <c r="C26" i="17"/>
  <c r="C28" i="17" s="1"/>
  <c r="C27" i="17"/>
  <c r="C30" i="17"/>
  <c r="C31" i="17"/>
  <c r="C32" i="17"/>
  <c r="C37" i="17"/>
  <c r="C41" i="17"/>
  <c r="C42" i="17"/>
  <c r="E5" i="22" l="1"/>
  <c r="F33" i="20"/>
  <c r="C18" i="21"/>
  <c r="D18" i="21" s="1"/>
  <c r="D14" i="21" s="1"/>
  <c r="E6" i="22"/>
  <c r="E15" i="22"/>
  <c r="E9" i="22"/>
  <c r="E13" i="22" s="1"/>
  <c r="E7" i="22"/>
  <c r="F4" i="22"/>
  <c r="F26" i="22" s="1"/>
  <c r="E26" i="22"/>
  <c r="E14" i="22" s="1"/>
  <c r="B13" i="23"/>
  <c r="B16" i="23" s="1"/>
  <c r="B18" i="23" s="1"/>
  <c r="C13" i="23"/>
  <c r="C16" i="23" s="1"/>
  <c r="C18" i="23" s="1"/>
  <c r="M14" i="21"/>
  <c r="M13" i="21"/>
  <c r="D7" i="21"/>
  <c r="C6" i="20"/>
  <c r="D15" i="20"/>
  <c r="D18" i="20" s="1"/>
  <c r="E30" i="20"/>
  <c r="G29" i="20"/>
  <c r="G15" i="20" s="1"/>
  <c r="I6" i="20"/>
  <c r="E6" i="20"/>
  <c r="H6" i="20"/>
  <c r="F6" i="20"/>
  <c r="G6" i="20"/>
  <c r="I33" i="20"/>
  <c r="H33" i="20"/>
  <c r="E33" i="20"/>
  <c r="E34" i="20" s="1"/>
  <c r="E14" i="20" s="1"/>
  <c r="G33" i="20"/>
  <c r="C34" i="17"/>
  <c r="D32" i="17" s="1"/>
  <c r="F14" i="22" l="1"/>
  <c r="G34" i="20"/>
  <c r="G14" i="20" s="1"/>
  <c r="G4" i="22"/>
  <c r="F5" i="22"/>
  <c r="F6" i="22" s="1"/>
  <c r="F15" i="22"/>
  <c r="F7" i="22"/>
  <c r="F9" i="22"/>
  <c r="F13" i="22" s="1"/>
  <c r="E8" i="22"/>
  <c r="E10" i="22" s="1"/>
  <c r="C24" i="21"/>
  <c r="I17" i="20"/>
  <c r="I34" i="20"/>
  <c r="I14" i="20" s="1"/>
  <c r="E9" i="20"/>
  <c r="E13" i="20" s="1"/>
  <c r="F30" i="20"/>
  <c r="L25" i="20"/>
  <c r="H34" i="20"/>
  <c r="H14" i="20" s="1"/>
  <c r="F34" i="20"/>
  <c r="F14" i="20" s="1"/>
  <c r="D20" i="20"/>
  <c r="D25" i="20"/>
  <c r="D28" i="17"/>
  <c r="C44" i="17" s="1"/>
  <c r="F8" i="22" l="1"/>
  <c r="F10" i="22" s="1"/>
  <c r="F11" i="22" s="1"/>
  <c r="F12" i="22" s="1"/>
  <c r="F16" i="22" s="1"/>
  <c r="F18" i="22" s="1"/>
  <c r="E11" i="22"/>
  <c r="E12" i="22"/>
  <c r="E16" i="22" s="1"/>
  <c r="E18" i="22" s="1"/>
  <c r="H4" i="22"/>
  <c r="G7" i="22"/>
  <c r="G26" i="22"/>
  <c r="G14" i="22" s="1"/>
  <c r="G9" i="22"/>
  <c r="G13" i="22" s="1"/>
  <c r="G5" i="22"/>
  <c r="G6" i="22"/>
  <c r="G8" i="22" s="1"/>
  <c r="G10" i="22" s="1"/>
  <c r="G11" i="22" s="1"/>
  <c r="G12" i="22" s="1"/>
  <c r="G16" i="22" s="1"/>
  <c r="G18" i="22" s="1"/>
  <c r="G15" i="22"/>
  <c r="F9" i="20"/>
  <c r="G30" i="20"/>
  <c r="E10" i="20"/>
  <c r="E17" i="14"/>
  <c r="F17" i="14"/>
  <c r="G17" i="14"/>
  <c r="E18" i="14"/>
  <c r="F18" i="14"/>
  <c r="G18" i="14"/>
  <c r="G22" i="14" s="1"/>
  <c r="E22" i="14"/>
  <c r="F22" i="14"/>
  <c r="E23" i="14"/>
  <c r="F23" i="14" s="1"/>
  <c r="E24" i="14"/>
  <c r="K24" i="14"/>
  <c r="B27" i="14"/>
  <c r="E27" i="14"/>
  <c r="E28" i="14"/>
  <c r="E29" i="14"/>
  <c r="E30" i="14"/>
  <c r="D35" i="14"/>
  <c r="D37" i="14"/>
  <c r="D42" i="14"/>
  <c r="E45" i="14"/>
  <c r="F45" i="14"/>
  <c r="G45" i="14"/>
  <c r="G32" i="14" s="1"/>
  <c r="D46" i="14"/>
  <c r="E46" i="14"/>
  <c r="E31" i="14" s="1"/>
  <c r="F46" i="14"/>
  <c r="F31" i="14" s="1"/>
  <c r="G46" i="14"/>
  <c r="G31" i="14" s="1"/>
  <c r="E27" i="13"/>
  <c r="E28" i="13" s="1"/>
  <c r="E31" i="13" s="1"/>
  <c r="E33" i="13" s="1"/>
  <c r="E36" i="13" s="1"/>
  <c r="F27" i="13"/>
  <c r="F28" i="13" s="1"/>
  <c r="F31" i="13" s="1"/>
  <c r="F33" i="13" s="1"/>
  <c r="F36" i="13" s="1"/>
  <c r="G27" i="13"/>
  <c r="G28" i="13" s="1"/>
  <c r="G31" i="13" s="1"/>
  <c r="G33" i="13" s="1"/>
  <c r="G36" i="13" s="1"/>
  <c r="E32" i="13"/>
  <c r="F32" i="13"/>
  <c r="G32" i="13"/>
  <c r="K33" i="13"/>
  <c r="K34" i="13"/>
  <c r="K35" i="13"/>
  <c r="B36" i="13"/>
  <c r="K37" i="13"/>
  <c r="K38" i="13"/>
  <c r="K39" i="13" s="1"/>
  <c r="G43" i="13" s="1"/>
  <c r="E39" i="13"/>
  <c r="F39" i="13"/>
  <c r="G39" i="13"/>
  <c r="D44" i="13"/>
  <c r="D46" i="13" s="1"/>
  <c r="D51" i="13"/>
  <c r="E54" i="13"/>
  <c r="F55" i="13" s="1"/>
  <c r="F40" i="13" s="1"/>
  <c r="F54" i="13"/>
  <c r="G54" i="13"/>
  <c r="G41" i="13" s="1"/>
  <c r="D55" i="13"/>
  <c r="G55" i="13"/>
  <c r="G40" i="13" s="1"/>
  <c r="C18" i="12"/>
  <c r="C14" i="11"/>
  <c r="H14" i="11"/>
  <c r="H15" i="11" s="1"/>
  <c r="C18" i="11"/>
  <c r="C43" i="11"/>
  <c r="C45" i="11"/>
  <c r="C46" i="11"/>
  <c r="D13" i="10"/>
  <c r="D15" i="10" s="1"/>
  <c r="D16" i="10" s="1"/>
  <c r="C17" i="10" s="1"/>
  <c r="D14" i="10"/>
  <c r="C16" i="9"/>
  <c r="H26" i="22" l="1"/>
  <c r="H14" i="22" s="1"/>
  <c r="H9" i="22"/>
  <c r="H13" i="22" s="1"/>
  <c r="H15" i="22" s="1"/>
  <c r="H7" i="22"/>
  <c r="H5" i="22"/>
  <c r="H6" i="22"/>
  <c r="H8" i="22" s="1"/>
  <c r="H10" i="22" s="1"/>
  <c r="H30" i="20"/>
  <c r="G9" i="20"/>
  <c r="E11" i="20"/>
  <c r="E12" i="20" s="1"/>
  <c r="E18" i="20" s="1"/>
  <c r="F13" i="20"/>
  <c r="F10" i="20"/>
  <c r="E35" i="14"/>
  <c r="G23" i="14"/>
  <c r="G30" i="14" s="1"/>
  <c r="K25" i="14"/>
  <c r="K26" i="14" s="1"/>
  <c r="K28" i="14" s="1"/>
  <c r="K29" i="14" s="1"/>
  <c r="K30" i="14" s="1"/>
  <c r="G34" i="14" s="1"/>
  <c r="F30" i="14"/>
  <c r="F24" i="14"/>
  <c r="F27" i="14" s="1"/>
  <c r="G24" i="14"/>
  <c r="G27" i="14" s="1"/>
  <c r="G37" i="13"/>
  <c r="G38" i="13" s="1"/>
  <c r="G44" i="13" s="1"/>
  <c r="G46" i="13" s="1"/>
  <c r="F37" i="13"/>
  <c r="F38" i="13" s="1"/>
  <c r="F44" i="13" s="1"/>
  <c r="F46" i="13" s="1"/>
  <c r="E37" i="13"/>
  <c r="E38" i="13" s="1"/>
  <c r="E44" i="13" s="1"/>
  <c r="E55" i="13"/>
  <c r="E40" i="13" s="1"/>
  <c r="C44" i="11"/>
  <c r="C42" i="11" s="1"/>
  <c r="C16" i="11"/>
  <c r="C17" i="11" s="1"/>
  <c r="C20" i="11" s="1"/>
  <c r="H11" i="22" l="1"/>
  <c r="H12" i="22" s="1"/>
  <c r="H16" i="22" s="1"/>
  <c r="H17" i="22" s="1"/>
  <c r="H18" i="22" s="1"/>
  <c r="C19" i="22" s="1"/>
  <c r="E20" i="20"/>
  <c r="E25" i="20"/>
  <c r="F11" i="20"/>
  <c r="F12" i="20" s="1"/>
  <c r="F18" i="20" s="1"/>
  <c r="G13" i="20"/>
  <c r="G10" i="20"/>
  <c r="I30" i="20"/>
  <c r="H9" i="20"/>
  <c r="F28" i="14"/>
  <c r="F29" i="14" s="1"/>
  <c r="F35" i="14" s="1"/>
  <c r="G28" i="14"/>
  <c r="G29" i="14"/>
  <c r="G35" i="14" s="1"/>
  <c r="G37" i="14" s="1"/>
  <c r="E42" i="14"/>
  <c r="E37" i="14"/>
  <c r="C48" i="13"/>
  <c r="E46" i="13"/>
  <c r="C47" i="13" s="1"/>
  <c r="E51" i="13"/>
  <c r="F51" i="13" s="1"/>
  <c r="C21" i="22" l="1"/>
  <c r="C24" i="22" s="1"/>
  <c r="E21" i="22"/>
  <c r="F21" i="22" s="1"/>
  <c r="F20" i="20"/>
  <c r="H13" i="20"/>
  <c r="H10" i="20"/>
  <c r="I9" i="20"/>
  <c r="L26" i="20"/>
  <c r="L27" i="20" s="1"/>
  <c r="L29" i="20" s="1"/>
  <c r="L30" i="20" s="1"/>
  <c r="L31" i="20" s="1"/>
  <c r="I16" i="20" s="1"/>
  <c r="G11" i="20"/>
  <c r="G12" i="20" s="1"/>
  <c r="G18" i="20" s="1"/>
  <c r="F25" i="20"/>
  <c r="F37" i="14"/>
  <c r="C39" i="14"/>
  <c r="C38" i="14"/>
  <c r="F42" i="14"/>
  <c r="G52" i="13"/>
  <c r="C49" i="13" s="1"/>
  <c r="G51" i="13"/>
  <c r="G20" i="20" l="1"/>
  <c r="G25" i="20"/>
  <c r="I13" i="20"/>
  <c r="I10" i="20"/>
  <c r="H11" i="20"/>
  <c r="H12" i="20" s="1"/>
  <c r="H18" i="20" s="1"/>
  <c r="G43" i="14"/>
  <c r="C40" i="14" s="1"/>
  <c r="G42" i="14"/>
  <c r="D28" i="8"/>
  <c r="D32" i="8"/>
  <c r="D33" i="8"/>
  <c r="D31" i="8" s="1"/>
  <c r="D34" i="8"/>
  <c r="J36" i="8"/>
  <c r="E37" i="8"/>
  <c r="R32" i="8" s="1"/>
  <c r="F37" i="8"/>
  <c r="G37" i="8"/>
  <c r="J37" i="8"/>
  <c r="J38" i="8"/>
  <c r="Q39" i="8"/>
  <c r="J43" i="8"/>
  <c r="J53" i="8" s="1"/>
  <c r="J54" i="8" s="1"/>
  <c r="I62" i="8" s="1"/>
  <c r="L43" i="8"/>
  <c r="D45" i="8"/>
  <c r="D46" i="8"/>
  <c r="D43" i="8" s="1"/>
  <c r="D47" i="8"/>
  <c r="J52" i="8"/>
  <c r="D55" i="8"/>
  <c r="F55" i="8"/>
  <c r="G55" i="8"/>
  <c r="D56" i="8"/>
  <c r="F56" i="8"/>
  <c r="G56" i="8"/>
  <c r="C66" i="8"/>
  <c r="C70" i="8"/>
  <c r="F70" i="8"/>
  <c r="E71" i="8" s="1"/>
  <c r="F71" i="8" s="1"/>
  <c r="C81" i="8"/>
  <c r="C82" i="8"/>
  <c r="C83" i="8"/>
  <c r="C84" i="8"/>
  <c r="C85" i="8"/>
  <c r="C86" i="8"/>
  <c r="C87" i="8"/>
  <c r="C88" i="8" s="1"/>
  <c r="C89" i="8" s="1"/>
  <c r="C90" i="8" s="1"/>
  <c r="C91" i="8" s="1"/>
  <c r="C92" i="8" s="1"/>
  <c r="C93" i="8" s="1"/>
  <c r="C94" i="8" s="1"/>
  <c r="C95" i="8" s="1"/>
  <c r="C96" i="8" s="1"/>
  <c r="C97" i="8" s="1"/>
  <c r="C98" i="8" s="1"/>
  <c r="C99" i="8" s="1"/>
  <c r="D101" i="8"/>
  <c r="D102" i="8"/>
  <c r="D103" i="8"/>
  <c r="D104" i="8"/>
  <c r="D105" i="8"/>
  <c r="D106" i="8"/>
  <c r="D107" i="8"/>
  <c r="D108" i="8"/>
  <c r="D109" i="8"/>
  <c r="D110" i="8" s="1"/>
  <c r="D111" i="8" s="1"/>
  <c r="D112" i="8" s="1"/>
  <c r="D113" i="8" s="1"/>
  <c r="D114" i="8" s="1"/>
  <c r="D115" i="8" s="1"/>
  <c r="D116" i="8" s="1"/>
  <c r="D117" i="8" s="1"/>
  <c r="D118" i="8" s="1"/>
  <c r="D119" i="8" s="1"/>
  <c r="E5" i="7"/>
  <c r="B6" i="7" s="1"/>
  <c r="E6" i="7" s="1"/>
  <c r="B7" i="7" s="1"/>
  <c r="E7" i="7" s="1"/>
  <c r="E10" i="7"/>
  <c r="B11" i="7"/>
  <c r="E11" i="7" s="1"/>
  <c r="B12" i="7" s="1"/>
  <c r="E12" i="7" s="1"/>
  <c r="E26" i="7"/>
  <c r="E27" i="7"/>
  <c r="E29" i="7" s="1"/>
  <c r="E32" i="7"/>
  <c r="E33" i="7"/>
  <c r="E38" i="7"/>
  <c r="E45" i="7"/>
  <c r="E47" i="7"/>
  <c r="E50" i="7"/>
  <c r="E49" i="7" s="1"/>
  <c r="E54" i="7" s="1"/>
  <c r="E55" i="7" s="1"/>
  <c r="H20" i="20" l="1"/>
  <c r="H26" i="20"/>
  <c r="H25" i="20"/>
  <c r="I11" i="20"/>
  <c r="I12" i="20" s="1"/>
  <c r="I18" i="20" s="1"/>
  <c r="I20" i="20" s="1"/>
  <c r="B21" i="20" s="1"/>
  <c r="E72" i="8"/>
  <c r="F72" i="8" s="1"/>
  <c r="E31" i="8"/>
  <c r="R33" i="8" s="1"/>
  <c r="F38" i="8"/>
  <c r="F53" i="8" s="1"/>
  <c r="G53" i="8"/>
  <c r="G57" i="8" s="1"/>
  <c r="D38" i="8"/>
  <c r="D53" i="8" s="1"/>
  <c r="F54" i="8"/>
  <c r="G54" i="8" s="1"/>
  <c r="D54" i="8"/>
  <c r="R31" i="8"/>
  <c r="R34" i="8" s="1"/>
  <c r="Q36" i="8" s="1"/>
  <c r="E31" i="7"/>
  <c r="E37" i="7" s="1"/>
  <c r="E35" i="7" s="1"/>
  <c r="Q2" i="20" l="1"/>
  <c r="D46" i="20"/>
  <c r="Q23" i="20"/>
  <c r="I25" i="20"/>
  <c r="B22" i="20"/>
  <c r="E73" i="8"/>
  <c r="F73" i="8" s="1"/>
  <c r="Q45" i="8"/>
  <c r="Q40" i="8"/>
  <c r="F57" i="8"/>
  <c r="F63" i="8" s="1"/>
  <c r="D57" i="8"/>
  <c r="N16" i="3"/>
  <c r="E74" i="8" l="1"/>
  <c r="F74" i="8" s="1"/>
  <c r="D63" i="8"/>
  <c r="D60" i="8" s="1"/>
  <c r="K71" i="8"/>
  <c r="F60" i="8"/>
  <c r="F64" i="8"/>
  <c r="K13" i="3"/>
  <c r="L13" i="3"/>
  <c r="M13" i="3"/>
  <c r="N13" i="3"/>
  <c r="J13" i="3"/>
  <c r="K16" i="3"/>
  <c r="L16" i="3"/>
  <c r="M16" i="3"/>
  <c r="J16" i="3"/>
  <c r="E75" i="8" l="1"/>
  <c r="F75" i="8"/>
  <c r="J14" i="3"/>
  <c r="J16" i="2"/>
  <c r="J17" i="3"/>
  <c r="J20" i="3"/>
  <c r="E37" i="6"/>
  <c r="E23" i="6"/>
  <c r="G9" i="6"/>
  <c r="E9" i="6"/>
  <c r="N13" i="2"/>
  <c r="N14" i="3"/>
  <c r="K37" i="2"/>
  <c r="L37" i="2"/>
  <c r="M37" i="2"/>
  <c r="N37" i="2"/>
  <c r="J37" i="2"/>
  <c r="K37" i="3"/>
  <c r="L37" i="3"/>
  <c r="M37" i="3"/>
  <c r="N37" i="3"/>
  <c r="J37" i="3"/>
  <c r="J17" i="2"/>
  <c r="K16" i="2"/>
  <c r="K17" i="2" s="1"/>
  <c r="L16" i="2"/>
  <c r="L17" i="2" s="1"/>
  <c r="M16" i="2"/>
  <c r="M17" i="2" s="1"/>
  <c r="N16" i="2"/>
  <c r="N17" i="2" s="1"/>
  <c r="K12" i="3"/>
  <c r="L12" i="3"/>
  <c r="M12" i="3"/>
  <c r="N12" i="3"/>
  <c r="J12" i="3"/>
  <c r="K12" i="2"/>
  <c r="K13" i="2" s="1"/>
  <c r="K14" i="2" s="1"/>
  <c r="F10" i="6" s="1"/>
  <c r="L12" i="2"/>
  <c r="L13" i="2" s="1"/>
  <c r="L14" i="2" s="1"/>
  <c r="G10" i="6" s="1"/>
  <c r="M12" i="2"/>
  <c r="M13" i="2" s="1"/>
  <c r="M14" i="2" s="1"/>
  <c r="H10" i="6" s="1"/>
  <c r="N12" i="2"/>
  <c r="J12" i="2"/>
  <c r="J13" i="2" s="1"/>
  <c r="J14" i="2" s="1"/>
  <c r="E10" i="6" s="1"/>
  <c r="N53" i="2"/>
  <c r="M53" i="2"/>
  <c r="L53" i="2"/>
  <c r="K53" i="2"/>
  <c r="J53" i="2"/>
  <c r="N47" i="2"/>
  <c r="M47" i="2"/>
  <c r="L47" i="2"/>
  <c r="K47" i="2"/>
  <c r="J47" i="2"/>
  <c r="N46" i="2"/>
  <c r="M46" i="2"/>
  <c r="L46" i="2"/>
  <c r="K46" i="2"/>
  <c r="J46" i="2"/>
  <c r="N39" i="2"/>
  <c r="M39" i="2"/>
  <c r="N42" i="2" s="1"/>
  <c r="L39" i="2"/>
  <c r="M40" i="2" s="1"/>
  <c r="M43" i="2" s="1"/>
  <c r="K39" i="2"/>
  <c r="L42" i="2" s="1"/>
  <c r="J39" i="2"/>
  <c r="N35" i="2"/>
  <c r="M35" i="2"/>
  <c r="L35" i="2"/>
  <c r="K35" i="2"/>
  <c r="J35" i="2"/>
  <c r="N30" i="2"/>
  <c r="M30" i="2"/>
  <c r="L30" i="2"/>
  <c r="K30" i="2"/>
  <c r="J30" i="2"/>
  <c r="N26" i="2"/>
  <c r="M26" i="2"/>
  <c r="L26" i="2"/>
  <c r="K26" i="2"/>
  <c r="J26" i="2"/>
  <c r="N23" i="2"/>
  <c r="M23" i="2"/>
  <c r="L23" i="2"/>
  <c r="K23" i="2"/>
  <c r="J23" i="2"/>
  <c r="N22" i="2"/>
  <c r="N24" i="2" s="1"/>
  <c r="M22" i="2"/>
  <c r="M24" i="2" s="1"/>
  <c r="L22" i="2"/>
  <c r="K22" i="2"/>
  <c r="J22" i="2"/>
  <c r="N19" i="2"/>
  <c r="M19" i="2"/>
  <c r="L19" i="2"/>
  <c r="K19" i="2"/>
  <c r="J19" i="2"/>
  <c r="N14" i="2"/>
  <c r="I10" i="6" s="1"/>
  <c r="N53" i="3"/>
  <c r="K53" i="3"/>
  <c r="L53" i="3"/>
  <c r="M53" i="3"/>
  <c r="J53" i="3"/>
  <c r="K51" i="3"/>
  <c r="L51" i="3"/>
  <c r="J51" i="3"/>
  <c r="K50" i="3"/>
  <c r="L50" i="3"/>
  <c r="M50" i="3"/>
  <c r="N50" i="3"/>
  <c r="J50" i="3"/>
  <c r="K48" i="3"/>
  <c r="L48" i="3"/>
  <c r="M48" i="3"/>
  <c r="N48" i="3"/>
  <c r="J48" i="3"/>
  <c r="K47" i="3"/>
  <c r="L47" i="3"/>
  <c r="M47" i="3"/>
  <c r="N47" i="3"/>
  <c r="J47" i="3"/>
  <c r="K46" i="3"/>
  <c r="L46" i="3"/>
  <c r="M46" i="3"/>
  <c r="N46" i="3"/>
  <c r="J46" i="3"/>
  <c r="L43" i="3"/>
  <c r="M43" i="3"/>
  <c r="N43" i="3"/>
  <c r="K43" i="3"/>
  <c r="L42" i="3"/>
  <c r="M42" i="3"/>
  <c r="N42" i="3"/>
  <c r="K42" i="3"/>
  <c r="L40" i="3"/>
  <c r="M40" i="3"/>
  <c r="N40" i="3"/>
  <c r="K40" i="3"/>
  <c r="K39" i="3"/>
  <c r="L39" i="3"/>
  <c r="M39" i="3"/>
  <c r="N39" i="3"/>
  <c r="J39" i="3"/>
  <c r="K35" i="3"/>
  <c r="L35" i="3"/>
  <c r="M35" i="3"/>
  <c r="N35" i="3"/>
  <c r="J35" i="3"/>
  <c r="J30" i="3"/>
  <c r="K30" i="3"/>
  <c r="L30" i="3"/>
  <c r="M30" i="3"/>
  <c r="N30" i="3"/>
  <c r="N28" i="3"/>
  <c r="N32" i="3" s="1"/>
  <c r="J28" i="3"/>
  <c r="J32" i="3" s="1"/>
  <c r="K26" i="3"/>
  <c r="L26" i="3"/>
  <c r="M26" i="3"/>
  <c r="N26" i="3"/>
  <c r="J26" i="3"/>
  <c r="K24" i="3"/>
  <c r="L24" i="3"/>
  <c r="M24" i="3"/>
  <c r="N24" i="3"/>
  <c r="J24" i="3"/>
  <c r="K23" i="3"/>
  <c r="L23" i="3"/>
  <c r="M23" i="3"/>
  <c r="N23" i="3"/>
  <c r="J23" i="3"/>
  <c r="K22" i="3"/>
  <c r="L22" i="3"/>
  <c r="M22" i="3"/>
  <c r="N22" i="3"/>
  <c r="J22" i="3"/>
  <c r="K20" i="3"/>
  <c r="F23" i="6" s="1"/>
  <c r="L20" i="3"/>
  <c r="G23" i="6" s="1"/>
  <c r="N20" i="3"/>
  <c r="I23" i="6" s="1"/>
  <c r="K19" i="3"/>
  <c r="L19" i="3"/>
  <c r="M19" i="3"/>
  <c r="N19" i="3"/>
  <c r="J19" i="3"/>
  <c r="K17" i="3"/>
  <c r="K28" i="3" s="1"/>
  <c r="L17" i="3"/>
  <c r="L28" i="3" s="1"/>
  <c r="M17" i="3"/>
  <c r="M20" i="3" s="1"/>
  <c r="H23" i="6" s="1"/>
  <c r="N17" i="3"/>
  <c r="N51" i="3" s="1"/>
  <c r="F106" i="3"/>
  <c r="E106" i="3"/>
  <c r="D106" i="3"/>
  <c r="C106" i="3"/>
  <c r="M14" i="3"/>
  <c r="H9" i="6" s="1"/>
  <c r="K14" i="3"/>
  <c r="F9" i="6" s="1"/>
  <c r="L14" i="3"/>
  <c r="E76" i="8" l="1"/>
  <c r="F76" i="8"/>
  <c r="J24" i="2"/>
  <c r="K24" i="2"/>
  <c r="L24" i="2"/>
  <c r="J48" i="2"/>
  <c r="K48" i="2"/>
  <c r="Q12" i="2"/>
  <c r="N20" i="2"/>
  <c r="L48" i="2"/>
  <c r="M48" i="2"/>
  <c r="K40" i="2"/>
  <c r="K43" i="2" s="1"/>
  <c r="I9" i="6"/>
  <c r="Q12" i="3"/>
  <c r="Q11" i="3"/>
  <c r="I37" i="6"/>
  <c r="I41" i="6"/>
  <c r="K32" i="3"/>
  <c r="F37" i="6"/>
  <c r="L32" i="3"/>
  <c r="G37" i="6"/>
  <c r="M51" i="3"/>
  <c r="M28" i="3"/>
  <c r="G41" i="6"/>
  <c r="E41" i="6"/>
  <c r="F41" i="6"/>
  <c r="N48" i="2"/>
  <c r="K51" i="2"/>
  <c r="K50" i="2"/>
  <c r="L51" i="2"/>
  <c r="L50" i="2"/>
  <c r="J51" i="2"/>
  <c r="J50" i="2"/>
  <c r="N51" i="2"/>
  <c r="N50" i="2"/>
  <c r="N28" i="2"/>
  <c r="M51" i="2"/>
  <c r="M50" i="2"/>
  <c r="J20" i="2"/>
  <c r="E24" i="6" s="1"/>
  <c r="J28" i="2"/>
  <c r="K20" i="2"/>
  <c r="F24" i="6" s="1"/>
  <c r="K28" i="2"/>
  <c r="L28" i="2"/>
  <c r="L20" i="2"/>
  <c r="G24" i="6" s="1"/>
  <c r="M20" i="2"/>
  <c r="H24" i="6" s="1"/>
  <c r="M28" i="2"/>
  <c r="L40" i="2"/>
  <c r="L43" i="2" s="1"/>
  <c r="N40" i="2"/>
  <c r="N43" i="2" s="1"/>
  <c r="K42" i="2"/>
  <c r="M42" i="2"/>
  <c r="E77" i="8" l="1"/>
  <c r="F77" i="8"/>
  <c r="N32" i="2"/>
  <c r="I38" i="6"/>
  <c r="L32" i="2"/>
  <c r="G38" i="6"/>
  <c r="Q11" i="2"/>
  <c r="I24" i="6"/>
  <c r="M32" i="2"/>
  <c r="H38" i="6"/>
  <c r="K32" i="2"/>
  <c r="F38" i="6"/>
  <c r="J32" i="2"/>
  <c r="E38" i="6"/>
  <c r="E42" i="6" s="1"/>
  <c r="M32" i="3"/>
  <c r="H37" i="6"/>
  <c r="H41" i="6" s="1"/>
  <c r="F78" i="8" l="1"/>
  <c r="E78" i="8"/>
  <c r="H42" i="6"/>
  <c r="G42" i="6"/>
  <c r="I42" i="6"/>
  <c r="F42" i="6"/>
  <c r="E79" i="8" l="1"/>
  <c r="F79" i="8" s="1"/>
  <c r="E80" i="8" l="1"/>
  <c r="F80" i="8"/>
  <c r="E81" i="8" l="1"/>
  <c r="F81" i="8"/>
  <c r="E82" i="8" l="1"/>
  <c r="F82" i="8"/>
  <c r="E83" i="8" l="1"/>
  <c r="F83" i="8" s="1"/>
  <c r="E84" i="8" l="1"/>
  <c r="F84" i="8"/>
  <c r="E85" i="8" l="1"/>
  <c r="F85" i="8"/>
  <c r="E86" i="8" l="1"/>
  <c r="F86" i="8"/>
  <c r="E87" i="8" l="1"/>
  <c r="F87" i="8" s="1"/>
  <c r="E88" i="8" l="1"/>
  <c r="F88" i="8"/>
  <c r="E89" i="8" l="1"/>
  <c r="F89" i="8" s="1"/>
  <c r="E90" i="8" l="1"/>
  <c r="F90" i="8" s="1"/>
  <c r="E91" i="8" l="1"/>
  <c r="F91" i="8"/>
  <c r="E92" i="8" l="1"/>
  <c r="F92" i="8" s="1"/>
  <c r="E93" i="8" l="1"/>
  <c r="F93" i="8" s="1"/>
  <c r="E94" i="8" l="1"/>
  <c r="F94" i="8" s="1"/>
  <c r="E95" i="8" l="1"/>
  <c r="F95" i="8"/>
  <c r="E96" i="8" l="1"/>
  <c r="F96" i="8"/>
  <c r="E97" i="8" l="1"/>
  <c r="F97" i="8" s="1"/>
  <c r="E98" i="8" l="1"/>
  <c r="F98" i="8"/>
  <c r="E99" i="8" l="1"/>
  <c r="F99" i="8" s="1"/>
  <c r="E100" i="8" l="1"/>
  <c r="F100" i="8"/>
  <c r="E101" i="8" l="1"/>
  <c r="F101" i="8"/>
  <c r="E102" i="8" l="1"/>
  <c r="F102" i="8"/>
  <c r="E103" i="8" l="1"/>
  <c r="F103" i="8"/>
  <c r="E104" i="8" l="1"/>
  <c r="F104" i="8" s="1"/>
  <c r="E105" i="8" l="1"/>
  <c r="F105" i="8"/>
  <c r="E106" i="8" l="1"/>
  <c r="F106" i="8"/>
  <c r="E107" i="8" l="1"/>
  <c r="F107" i="8"/>
  <c r="E108" i="8" l="1"/>
  <c r="F108" i="8"/>
  <c r="E109" i="8" l="1"/>
  <c r="F109" i="8"/>
  <c r="E110" i="8" l="1"/>
  <c r="F110" i="8" s="1"/>
  <c r="E111" i="8" l="1"/>
  <c r="F111" i="8" s="1"/>
  <c r="E112" i="8" l="1"/>
  <c r="F112" i="8"/>
  <c r="E113" i="8" l="1"/>
  <c r="F113" i="8" s="1"/>
  <c r="E114" i="8" l="1"/>
  <c r="F114" i="8"/>
  <c r="E115" i="8" l="1"/>
  <c r="F115" i="8" s="1"/>
  <c r="E116" i="8" l="1"/>
  <c r="F116" i="8"/>
  <c r="E117" i="8" l="1"/>
  <c r="F117" i="8"/>
  <c r="E118" i="8" l="1"/>
  <c r="F118" i="8"/>
  <c r="E119" i="8" l="1"/>
  <c r="F119"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<sst xmlns="http://schemas.openxmlformats.org/spreadsheetml/2006/main" count="1612" uniqueCount="683">
  <si>
    <t>NAME:</t>
  </si>
  <si>
    <t>NETFLIX INC</t>
  </si>
  <si>
    <t>TICKER SYMBOL:</t>
  </si>
  <si>
    <t>NFLX</t>
  </si>
  <si>
    <t>PRIMARY SIC CODE:</t>
  </si>
  <si>
    <t>7841</t>
  </si>
  <si>
    <t>STOCK EXCHANGE:</t>
  </si>
  <si>
    <t>14</t>
  </si>
  <si>
    <t>NASDAQ-NMS Stock Market</t>
  </si>
  <si>
    <t>CUSIP:</t>
  </si>
  <si>
    <t>64110L</t>
  </si>
  <si>
    <t>STATEMENT OF FINANCIAL POSITION</t>
  </si>
  <si>
    <t>Fiscal Year:</t>
  </si>
  <si>
    <t xml:space="preserve">2021 </t>
  </si>
  <si>
    <t xml:space="preserve">2022 </t>
  </si>
  <si>
    <t xml:space="preserve">2023 </t>
  </si>
  <si>
    <t xml:space="preserve">2024 </t>
  </si>
  <si>
    <t>(FYR Ending):</t>
  </si>
  <si>
    <t>(31DEC2021 )</t>
  </si>
  <si>
    <t>(31DEC2022 )</t>
  </si>
  <si>
    <t>(31DEC2023 )</t>
  </si>
  <si>
    <t>(31DEC2024 )</t>
  </si>
  <si>
    <t>ASSETS</t>
  </si>
  <si>
    <t>    Cash &amp; Equivalents</t>
  </si>
  <si>
    <t>    Receivables - Total (Net)</t>
  </si>
  <si>
    <t>    Inventories - Total</t>
  </si>
  <si>
    <t>    Prepaid Expenses</t>
  </si>
  <si>
    <t>    Current Assets - Other</t>
  </si>
  <si>
    <t>Current Assets - Total</t>
  </si>
  <si>
    <t>    Plant, Property &amp; Equip (Gross)</t>
  </si>
  <si>
    <t>    Accumulated Depreciation</t>
  </si>
  <si>
    <t>Plant, Property &amp; Equip (Net)</t>
  </si>
  <si>
    <t>    Investments at Equity</t>
  </si>
  <si>
    <t>    Investments and Advances - Other</t>
  </si>
  <si>
    <t>    Intangibles</t>
  </si>
  <si>
    <t>    Deferred Charges</t>
  </si>
  <si>
    <t>    Assets - Other</t>
  </si>
  <si>
    <t>TOTAL ASSETS</t>
  </si>
  <si>
    <t>LIABILITIES</t>
  </si>
  <si>
    <t>    Accounts Payable</t>
  </si>
  <si>
    <t>    Notes Payable</t>
  </si>
  <si>
    <t>    Accrued Expenses</t>
  </si>
  <si>
    <t>    Taxes Payable</t>
  </si>
  <si>
    <t>    Debt (Long-Term) Due In One Year</t>
  </si>
  <si>
    <t>    Other Current Liabilities</t>
  </si>
  <si>
    <t>Total Current Liabilities</t>
  </si>
  <si>
    <t>    Long Term Debt</t>
  </si>
  <si>
    <t>    Deferred Taxes (Balance Sheet)</t>
  </si>
  <si>
    <t>    Investment Tax Credit</t>
  </si>
  <si>
    <t>    Liabilities - Other</t>
  </si>
  <si>
    <t>    Noncontrolling Interest - Redeemable</t>
  </si>
  <si>
    <t>TOTAL LIABILITIES</t>
  </si>
  <si>
    <t>SHAREHOLDERS' EQUITY</t>
  </si>
  <si>
    <t>    Preferred Stock</t>
  </si>
  <si>
    <t>    Common Stock</t>
  </si>
  <si>
    <t>    Capital Surplus</t>
  </si>
  <si>
    <t>    Retained Earnings (Net Other)</t>
  </si>
  <si>
    <t>    Less: Treasury Stock</t>
  </si>
  <si>
    <t>Shareholders Equity - Parent</t>
  </si>
  <si>
    <t>Noncontrolling Interest - Nonredeemable</t>
  </si>
  <si>
    <t>TOTAL SHAREHOLDERS EQUITY</t>
  </si>
  <si>
    <t>TOTAL LIABILITIES AND EQUITY</t>
  </si>
  <si>
    <t>INCOME STATEMENT</t>
  </si>
  <si>
    <t>Sales (Net)</t>
  </si>
  <si>
    <t>    Cost of Goods Sold</t>
  </si>
  <si>
    <t>Gross Profit</t>
  </si>
  <si>
    <t>    Selling, General, &amp; Admin Expenses</t>
  </si>
  <si>
    <t>Operating Income Before Depreciation</t>
  </si>
  <si>
    <t>    Depreciation, Depletion, &amp; Amortiz</t>
  </si>
  <si>
    <t>Operating Income After Depreciation</t>
  </si>
  <si>
    <t>    Interest Expense</t>
  </si>
  <si>
    <t>    Non-Operating Income/Expense</t>
  </si>
  <si>
    <t>    Special Items</t>
  </si>
  <si>
    <t>Pretax Income</t>
  </si>
  <si>
    <t>    Income Taxes - Total</t>
  </si>
  <si>
    <t>    Minority Interest</t>
  </si>
  <si>
    <t>Income Before EI&amp;DO</t>
  </si>
  <si>
    <t>    Extraordinary Items</t>
  </si>
  <si>
    <t>    Discontinued Operations</t>
  </si>
  <si>
    <t>Net Income (Loss)</t>
  </si>
  <si>
    <t>    Preferred Dividends</t>
  </si>
  <si>
    <t>Available for Common Before EI&amp;DO</t>
  </si>
  <si>
    <t>    Common Stock Equivalents - Savings</t>
  </si>
  <si>
    <t>Adjusted Available for Common</t>
  </si>
  <si>
    <t>EARNINGS PER SHARE</t>
  </si>
  <si>
    <t>    EPS - Primary, Excluding EI&amp;DO</t>
  </si>
  <si>
    <t>    EPS - Primary, Including EI&amp;DO</t>
  </si>
  <si>
    <t>    EPS - Fully Diluted, Excluding EI&amp;DO</t>
  </si>
  <si>
    <t>    EPS - Fully Diluted, Including EI&amp;DO</t>
  </si>
  <si>
    <t>COMMON SHARES</t>
  </si>
  <si>
    <t>    Common Shares for Primary EPS Calculation</t>
  </si>
  <si>
    <t>    Common Shares for Fully Diluted EPS Calc.</t>
  </si>
  <si>
    <t>    Common Shares Outstanding at Fiscal Yr End</t>
  </si>
  <si>
    <t>STATEMENT OF RETAINED EARNINGS</t>
  </si>
  <si>
    <t>Retained Rearnings - Beginning Balance</t>
  </si>
  <si>
    <t>Net Income</t>
  </si>
  <si>
    <t>Cash Dividends</t>
  </si>
  <si>
    <t>Retained Earnings After Dividends</t>
  </si>
  <si>
    <t>Change - Foreign Currency Translation</t>
  </si>
  <si>
    <t>Adj. to Long-Term Marketable Securities</t>
  </si>
  <si>
    <t>Other CMP Adj,(Stock Splits/Retirement)</t>
  </si>
  <si>
    <t>Non-Compustat Adjustments (Plug Calculation)</t>
  </si>
  <si>
    <t>Retained Earnings - Ending Balance</t>
  </si>
  <si>
    <t>Retroactive Adjustments (Acct'g Chgs)</t>
  </si>
  <si>
    <t>Retained Earnings - After Adjustments</t>
  </si>
  <si>
    <t>STATEMENT OF CASH FLOWS</t>
  </si>
  <si>
    <t>INDIRECT OPERATING ACTIVITIES</t>
  </si>
  <si>
    <t>Income Before Extraordinary Items</t>
  </si>
  <si>
    <t>Depreciation and Amortizations</t>
  </si>
  <si>
    <t>Extraordinary Items and Disc. Operations</t>
  </si>
  <si>
    <t>Deferred Taxes</t>
  </si>
  <si>
    <t>Equity in Net Loss (Earnings)</t>
  </si>
  <si>
    <t>Sale of PPEq and Investments - Loss (Gain)</t>
  </si>
  <si>
    <t>Funds from Operations - Other</t>
  </si>
  <si>
    <t>Receivables - Decrease (Increase)</t>
  </si>
  <si>
    <t>Inventory - Decrease (Increase)</t>
  </si>
  <si>
    <t>Accounts/P and Accrued Liabs - Inc(Dec)</t>
  </si>
  <si>
    <t>Income Taxes - Accrued - Increase(Decrease)</t>
  </si>
  <si>
    <t>Other Assets and Liabilities - Net Change</t>
  </si>
  <si>
    <t>Operating Actiities - Net Cash Flow</t>
  </si>
  <si>
    <t>INVESTING ACTIVITIES</t>
  </si>
  <si>
    <t>Investments - Increase</t>
  </si>
  <si>
    <t>Sale of Investments</t>
  </si>
  <si>
    <t>Short term Investments - Change</t>
  </si>
  <si>
    <t>Capital Expenditures</t>
  </si>
  <si>
    <t>Sale of Property Plant and Equipment</t>
  </si>
  <si>
    <t>Acquisitions</t>
  </si>
  <si>
    <t>Investing Activities - Other</t>
  </si>
  <si>
    <t>Investing Activites - Net Cash Flow</t>
  </si>
  <si>
    <t>FINANCING ACTIVITIES</t>
  </si>
  <si>
    <t>Sale of Common and Preferred Stock</t>
  </si>
  <si>
    <t>Purchase of Common and Preferred Stock</t>
  </si>
  <si>
    <t>Long Term Debt - Issuance</t>
  </si>
  <si>
    <t>Long Term Debt - Reduction</t>
  </si>
  <si>
    <t>Current Debt - Changes</t>
  </si>
  <si>
    <t>Financing Activities - Other</t>
  </si>
  <si>
    <t>Financing Activities - Net Cash Flow</t>
  </si>
  <si>
    <t>Exchange Rate Effect</t>
  </si>
  <si>
    <t>Cash and Cash Equivalents - Change</t>
  </si>
  <si>
    <t>OTHER INFORMATION</t>
  </si>
  <si>
    <t>Interest Paid - Net&lt;</t>
  </si>
  <si>
    <t>Income Taxes Paid</t>
  </si>
  <si>
    <t>539830</t>
  </si>
  <si>
    <t>New York Stock Exchange</t>
  </si>
  <si>
    <t>11</t>
  </si>
  <si>
    <t>3760</t>
  </si>
  <si>
    <t>LMT</t>
  </si>
  <si>
    <t>LOCKHEED MARTIN CORP</t>
  </si>
  <si>
    <t>(31DEC2025 )</t>
  </si>
  <si>
    <t xml:space="preserve">2025 </t>
  </si>
  <si>
    <t>Valuation</t>
  </si>
  <si>
    <t>Share Price (end of year)</t>
  </si>
  <si>
    <t>Earnings</t>
  </si>
  <si>
    <t>EPS</t>
  </si>
  <si>
    <t>P/E</t>
  </si>
  <si>
    <t># shares</t>
  </si>
  <si>
    <t>Market value</t>
  </si>
  <si>
    <t>Book value</t>
  </si>
  <si>
    <t>Market/Book</t>
  </si>
  <si>
    <t>LT Debt</t>
  </si>
  <si>
    <t>ST Debt</t>
  </si>
  <si>
    <t>Total Debt</t>
  </si>
  <si>
    <t xml:space="preserve">Cash </t>
  </si>
  <si>
    <t>Enterprise value</t>
  </si>
  <si>
    <t>EBITDA</t>
  </si>
  <si>
    <t>Enterprise value/EBITDA</t>
  </si>
  <si>
    <t>Profitability</t>
  </si>
  <si>
    <t>Operating Margin (EBIT/Sales)</t>
  </si>
  <si>
    <t>Net profit margin</t>
  </si>
  <si>
    <t>Equity</t>
  </si>
  <si>
    <t>Average Equity</t>
  </si>
  <si>
    <t>ROE (based on prior ending)</t>
  </si>
  <si>
    <t>ROE (based on average)</t>
  </si>
  <si>
    <t>Financial strength</t>
  </si>
  <si>
    <t>Current assets</t>
  </si>
  <si>
    <t>Current liabilitites</t>
  </si>
  <si>
    <t>Current ratio</t>
  </si>
  <si>
    <t>Book D/E</t>
  </si>
  <si>
    <t>Market D/E</t>
  </si>
  <si>
    <t>Interest coverage ratio</t>
  </si>
  <si>
    <t>Peer valuation</t>
  </si>
  <si>
    <t>Latest ratios</t>
  </si>
  <si>
    <t>Notes</t>
  </si>
  <si>
    <t>Price/book</t>
  </si>
  <si>
    <t>Date</t>
  </si>
  <si>
    <t>Close/Last</t>
  </si>
  <si>
    <t>Volume</t>
  </si>
  <si>
    <t>Open</t>
  </si>
  <si>
    <t>High</t>
  </si>
  <si>
    <t>Low</t>
  </si>
  <si>
    <t>#4</t>
  </si>
  <si>
    <t>P/E ratio</t>
  </si>
  <si>
    <t>Market Book</t>
  </si>
  <si>
    <t>#5</t>
  </si>
  <si>
    <t>Netflix</t>
  </si>
  <si>
    <t>Lockheed Martin</t>
  </si>
  <si>
    <t>Enterprise Value</t>
  </si>
  <si>
    <t>DIS</t>
  </si>
  <si>
    <t>NFLX much higher do to higher EPS growth expectations</t>
  </si>
  <si>
    <t>DIS - much lower due to declining profitability with share price dropping by half recently</t>
  </si>
  <si>
    <t>BA</t>
  </si>
  <si>
    <t>similar</t>
  </si>
  <si>
    <t>BA earnings collapsed resulting in odd P/E ratio</t>
  </si>
  <si>
    <t>Annual income required</t>
  </si>
  <si>
    <t>Monthly gross income required</t>
  </si>
  <si>
    <t>Max mortgage pmt</t>
  </si>
  <si>
    <t>N</t>
  </si>
  <si>
    <t>Rate</t>
  </si>
  <si>
    <t>PMT</t>
  </si>
  <si>
    <t>FV</t>
  </si>
  <si>
    <t>PV</t>
  </si>
  <si>
    <t>Loan</t>
  </si>
  <si>
    <t>Downpayment</t>
  </si>
  <si>
    <t>House price</t>
  </si>
  <si>
    <t>Q4</t>
  </si>
  <si>
    <t>10 points</t>
  </si>
  <si>
    <t>Loan balance</t>
  </si>
  <si>
    <t>Down payment</t>
  </si>
  <si>
    <t>Price</t>
  </si>
  <si>
    <r>
      <t>Q3.</t>
    </r>
    <r>
      <rPr>
        <sz val="11"/>
        <color rgb="FF000000"/>
        <rFont val="Aptos Narrow"/>
        <family val="2"/>
        <scheme val="minor"/>
      </rPr>
      <t xml:space="preserve"> </t>
    </r>
    <r>
      <rPr>
        <sz val="12"/>
        <color rgb="FF000000"/>
        <rFont val="Aptos Narrow"/>
        <family val="2"/>
        <scheme val="minor"/>
      </rPr>
      <t xml:space="preserve">Calculate your monthly payment </t>
    </r>
  </si>
  <si>
    <t>Ending balance</t>
  </si>
  <si>
    <t>rate</t>
  </si>
  <si>
    <t>Time (yrs)</t>
  </si>
  <si>
    <t>Beginning balance</t>
  </si>
  <si>
    <t>7 points</t>
  </si>
  <si>
    <t>FV=PV*(1+r)^n</t>
  </si>
  <si>
    <t>Q1-2</t>
  </si>
  <si>
    <r>
      <t xml:space="preserve">Use </t>
    </r>
    <r>
      <rPr>
        <b/>
        <i/>
        <sz val="11"/>
        <color theme="1"/>
        <rFont val="Verdana"/>
        <family val="2"/>
      </rPr>
      <t>solver function</t>
    </r>
    <r>
      <rPr>
        <sz val="11"/>
        <color theme="1"/>
        <rFont val="Verdana"/>
        <family val="2"/>
      </rPr>
      <t xml:space="preserve"> and set cell F101 to 0 by changing cell C62</t>
    </r>
  </si>
  <si>
    <t>Answer</t>
  </si>
  <si>
    <t>Cumulative savings</t>
  </si>
  <si>
    <t>Interest Earnings</t>
  </si>
  <si>
    <t>Withdrawals</t>
  </si>
  <si>
    <t>Savings</t>
  </si>
  <si>
    <t>Excel Solutions with timeline</t>
  </si>
  <si>
    <t>?</t>
  </si>
  <si>
    <t>annual savings</t>
  </si>
  <si>
    <t>Formula: payment for known future value</t>
  </si>
  <si>
    <t>How much he needs to invest annualy to reach this goal:</t>
  </si>
  <si>
    <t>So, he will be short</t>
  </si>
  <si>
    <t>Ian needs</t>
  </si>
  <si>
    <t>that's how much the $202,658 will grow to</t>
  </si>
  <si>
    <t>Annual savings needed between years 10 and 30</t>
  </si>
  <si>
    <t>FV= B(1+r)^n</t>
  </si>
  <si>
    <t>Future value of single investment</t>
  </si>
  <si>
    <t>Ian will have $202,657.92 at the end of year 10 (see 1. above)</t>
  </si>
  <si>
    <t>3)</t>
  </si>
  <si>
    <t>Using formula</t>
  </si>
  <si>
    <t>OR</t>
  </si>
  <si>
    <t xml:space="preserve">In retirement 31 year from now: </t>
  </si>
  <si>
    <t>how much money (PV) needed to last 20 years to pay $300K per year</t>
  </si>
  <si>
    <t>2)</t>
  </si>
  <si>
    <t>Left over</t>
  </si>
  <si>
    <t xml:space="preserve">Buy a cabin for </t>
  </si>
  <si>
    <t>PV (gap in 10 yrs)</t>
  </si>
  <si>
    <t>10 year from today</t>
  </si>
  <si>
    <t>Gap</t>
  </si>
  <si>
    <t>Savings in the first 10 years</t>
  </si>
  <si>
    <t>Cabin funds needed</t>
  </si>
  <si>
    <t>Retirement funds needed</t>
  </si>
  <si>
    <t>Future value of annuity</t>
  </si>
  <si>
    <t>present value terms</t>
  </si>
  <si>
    <t xml:space="preserve">Solution in </t>
  </si>
  <si>
    <t>Using formulas</t>
  </si>
  <si>
    <t>PV today</t>
  </si>
  <si>
    <t>Savings first 10 years</t>
  </si>
  <si>
    <t>1)</t>
  </si>
  <si>
    <t>years</t>
  </si>
  <si>
    <t>Working period before retirement</t>
  </si>
  <si>
    <t>Cabint price</t>
  </si>
  <si>
    <t>Years</t>
  </si>
  <si>
    <t>Initial savings period</t>
  </si>
  <si>
    <t>per year</t>
  </si>
  <si>
    <t xml:space="preserve">Initial savings </t>
  </si>
  <si>
    <t>Time in retirement</t>
  </si>
  <si>
    <t>Annual</t>
  </si>
  <si>
    <t>Retirement income</t>
  </si>
  <si>
    <t>Assumptions:</t>
  </si>
  <si>
    <t>18 points</t>
  </si>
  <si>
    <t>r</t>
  </si>
  <si>
    <t>PV=CF1/(r-g)</t>
  </si>
  <si>
    <t>Total PV</t>
  </si>
  <si>
    <t>Total FCF</t>
  </si>
  <si>
    <t>Growing Perpetuity</t>
  </si>
  <si>
    <t>FCF</t>
  </si>
  <si>
    <t>Growth</t>
  </si>
  <si>
    <t>Time</t>
  </si>
  <si>
    <t>Cost of capital</t>
  </si>
  <si>
    <t>Highlight your answers</t>
  </si>
  <si>
    <t>Annual (YTM)</t>
  </si>
  <si>
    <t>Quarterly payment</t>
  </si>
  <si>
    <t>Annual payment</t>
  </si>
  <si>
    <t>Coupon rate</t>
  </si>
  <si>
    <t>Face value</t>
  </si>
  <si>
    <t>Price sold</t>
  </si>
  <si>
    <t>Price purchased</t>
  </si>
  <si>
    <t>Nominal return</t>
  </si>
  <si>
    <t>Change in NWC</t>
  </si>
  <si>
    <t>Net working capital</t>
  </si>
  <si>
    <t>Cumulative cash flow</t>
  </si>
  <si>
    <t>Payback</t>
  </si>
  <si>
    <t>d)</t>
  </si>
  <si>
    <t>IRR</t>
  </si>
  <si>
    <t>c)</t>
  </si>
  <si>
    <t>NPV</t>
  </si>
  <si>
    <t>b)</t>
  </si>
  <si>
    <t>Discounted free cash flow</t>
  </si>
  <si>
    <t>Free Cash Flow</t>
  </si>
  <si>
    <t>a)</t>
  </si>
  <si>
    <t>Salvage value</t>
  </si>
  <si>
    <t>CapEx</t>
  </si>
  <si>
    <t>NWC recovery</t>
  </si>
  <si>
    <t>Change in working capital</t>
  </si>
  <si>
    <t>Cash flow</t>
  </si>
  <si>
    <t>Depreciation</t>
  </si>
  <si>
    <t>Tax (benefit) on loss</t>
  </si>
  <si>
    <t>EBIT(1-t)</t>
  </si>
  <si>
    <t>Loss on sale</t>
  </si>
  <si>
    <t>Tax</t>
  </si>
  <si>
    <t>Sales price</t>
  </si>
  <si>
    <t>Total depreciation</t>
  </si>
  <si>
    <t>Total investment</t>
  </si>
  <si>
    <t>EBIT (operating income)</t>
  </si>
  <si>
    <t>Salvage value calculations</t>
  </si>
  <si>
    <t>Required upgrade</t>
  </si>
  <si>
    <t>Opportunity cost</t>
  </si>
  <si>
    <t xml:space="preserve">Net Sales </t>
  </si>
  <si>
    <t>Cost of Goods Sold</t>
  </si>
  <si>
    <t>Sales (Revenue)</t>
  </si>
  <si>
    <t>Discount rate</t>
  </si>
  <si>
    <t>Propulsion Upgrade</t>
  </si>
  <si>
    <t>Required software upgrade</t>
  </si>
  <si>
    <t>value</t>
  </si>
  <si>
    <t>date</t>
  </si>
  <si>
    <t>Board of Governors of the Federal Reserve System (US)</t>
  </si>
  <si>
    <t>Market Yield on U.S. Treasury Securities at 5-Year Constant Maturity, Quoted on an Investment Basis</t>
  </si>
  <si>
    <t>2026-01-09 to 2026-04-24</t>
  </si>
  <si>
    <t>Weekly, Ending Friday</t>
  </si>
  <si>
    <t>w</t>
  </si>
  <si>
    <t>Percent, Not Seasonally Adjusted</t>
  </si>
  <si>
    <t>lin</t>
  </si>
  <si>
    <t>WGS5YR</t>
  </si>
  <si>
    <t>Rounded</t>
  </si>
  <si>
    <t>WACC</t>
  </si>
  <si>
    <t>Tax rate</t>
  </si>
  <si>
    <t>r(debt)</t>
  </si>
  <si>
    <t>r(equity)</t>
  </si>
  <si>
    <t>MRP</t>
  </si>
  <si>
    <t>r(risk free)</t>
  </si>
  <si>
    <t>Beta</t>
  </si>
  <si>
    <t>Total value</t>
  </si>
  <si>
    <t>MVE</t>
  </si>
  <si>
    <t>Number of shares</t>
  </si>
  <si>
    <t>Industry data</t>
  </si>
  <si>
    <t>Robotics Pure-Play</t>
  </si>
  <si>
    <t>Share Price</t>
  </si>
  <si>
    <t>Defence industry average</t>
  </si>
  <si>
    <t>Yahoo finance</t>
  </si>
  <si>
    <t>Source</t>
  </si>
  <si>
    <t>LT</t>
  </si>
  <si>
    <t>ST</t>
  </si>
  <si>
    <t>Debt</t>
  </si>
  <si>
    <t>Source: A. Damodaran (https://pages.stern.nyu.edu/~adamodar/)</t>
  </si>
  <si>
    <t>D2/D</t>
  </si>
  <si>
    <t>C2/C</t>
  </si>
  <si>
    <t>Ca2/CC</t>
  </si>
  <si>
    <t>Caa/CCC</t>
  </si>
  <si>
    <t>B3/B-</t>
  </si>
  <si>
    <t>B2/B</t>
  </si>
  <si>
    <t>B1/B+</t>
  </si>
  <si>
    <t>Ba2/BB</t>
  </si>
  <si>
    <t>Ba1/BB+</t>
  </si>
  <si>
    <t>Baa2/BBB</t>
  </si>
  <si>
    <t>A3/A-</t>
  </si>
  <si>
    <t>A2/A</t>
  </si>
  <si>
    <t>A1/A+</t>
  </si>
  <si>
    <t>Aa2/AA</t>
  </si>
  <si>
    <t>Aaa/AAA</t>
  </si>
  <si>
    <t>Spread is</t>
  </si>
  <si>
    <t>Rating is</t>
  </si>
  <si>
    <t>≤ to</t>
  </si>
  <si>
    <t>&gt;</t>
  </si>
  <si>
    <t>If interest coverage ratio is</t>
  </si>
  <si>
    <t>For large non-financial service firms</t>
  </si>
  <si>
    <t>50 years</t>
  </si>
  <si>
    <t>40 years</t>
  </si>
  <si>
    <t>30 years</t>
  </si>
  <si>
    <t>25 years</t>
  </si>
  <si>
    <t>Real Estate</t>
  </si>
  <si>
    <t xml:space="preserve"> Baa Corporate Bond</t>
  </si>
  <si>
    <t>US T. Bond (10-year)</t>
  </si>
  <si>
    <t>3-month T.Bill</t>
  </si>
  <si>
    <t>US Small cap (bottom decile)</t>
  </si>
  <si>
    <t>S&amp;P 500 (includes dividends)</t>
  </si>
  <si>
    <t>Year</t>
  </si>
  <si>
    <t>Annual Returns on Investments in</t>
  </si>
  <si>
    <t>DATA in millions</t>
  </si>
  <si>
    <t xml:space="preserve"> </t>
  </si>
  <si>
    <t>Worst case</t>
  </si>
  <si>
    <t>Expected</t>
  </si>
  <si>
    <t>NIBT</t>
  </si>
  <si>
    <t>Best Case</t>
  </si>
  <si>
    <t>EBITDA margin</t>
  </si>
  <si>
    <t>Sales Year 1</t>
  </si>
  <si>
    <t>Sales growth in Year 1</t>
  </si>
  <si>
    <t>Scenario Analysis</t>
  </si>
  <si>
    <t>NWC</t>
  </si>
  <si>
    <t>A/P</t>
  </si>
  <si>
    <t>Inventory</t>
  </si>
  <si>
    <t>A/R</t>
  </si>
  <si>
    <t>Cash</t>
  </si>
  <si>
    <t>Working capital</t>
  </si>
  <si>
    <t>Assume: NWC fully recovered at the end of the project</t>
  </si>
  <si>
    <t>NWC % Revenue</t>
  </si>
  <si>
    <t>Total salvage cash flow</t>
  </si>
  <si>
    <t>Tax benefit (payment)</t>
  </si>
  <si>
    <t>Depreciation (adjusted for additional CapEx)</t>
  </si>
  <si>
    <t>Gain (loss)</t>
  </si>
  <si>
    <t>Investments (CapEx)</t>
  </si>
  <si>
    <t>Recovered</t>
  </si>
  <si>
    <t>2025 Net PPE</t>
  </si>
  <si>
    <t>End. book value</t>
  </si>
  <si>
    <t>Accumulated depreciation</t>
  </si>
  <si>
    <t>Total investments</t>
  </si>
  <si>
    <t>Cumulative cash flows</t>
  </si>
  <si>
    <t>calculated</t>
  </si>
  <si>
    <t>Discount rate (WACC)</t>
  </si>
  <si>
    <t>PV of Free Cash Flows</t>
  </si>
  <si>
    <t>Discount factor</t>
  </si>
  <si>
    <t>Free Cash Flow to Firm</t>
  </si>
  <si>
    <t>Recovery of NWC</t>
  </si>
  <si>
    <t>Salvage value (assets)</t>
  </si>
  <si>
    <t>EBIT(1-T)</t>
  </si>
  <si>
    <t xml:space="preserve">7. Create graph based on your table </t>
  </si>
  <si>
    <t>EBIT</t>
  </si>
  <si>
    <t>6. Data will be automatically populated in your table with NPVs</t>
  </si>
  <si>
    <t>System upgrade</t>
  </si>
  <si>
    <t>5. Click on  Column Input Cell and enter Cell C4 (revenue growth) &gt;&gt;OK</t>
  </si>
  <si>
    <t>4. Click on Data&gt;&gt;What If &gt;&gt; Data Table</t>
  </si>
  <si>
    <t>3. Highlight cells P2:Q5</t>
  </si>
  <si>
    <t>2. Enter sale growth rates you would like to use in your sensitivity analysis (P3:P5) - from 2% to 4% (or any other set you desire)</t>
  </si>
  <si>
    <t>Revenue</t>
  </si>
  <si>
    <t>1. Connect Cell Q2 to Cell B19 (with NPV calculation)</t>
  </si>
  <si>
    <t>Growth rate</t>
  </si>
  <si>
    <t>To create NPV Profile graph from the Data Table</t>
  </si>
  <si>
    <t>Sales</t>
  </si>
  <si>
    <t>Assumptions</t>
  </si>
  <si>
    <t>rounded</t>
  </si>
  <si>
    <t>Total capital</t>
  </si>
  <si>
    <t>Price per share</t>
  </si>
  <si>
    <t>BBB-</t>
  </si>
  <si>
    <t>Ba1</t>
  </si>
  <si>
    <t>Spread over risk-free rate</t>
  </si>
  <si>
    <t>ICR=EBIT/Interest exp</t>
  </si>
  <si>
    <t>Based on IRC</t>
  </si>
  <si>
    <t>greater than</t>
  </si>
  <si>
    <t>Given</t>
  </si>
  <si>
    <t>FRED</t>
  </si>
  <si>
    <t>For smaller and riskier firms</t>
  </si>
  <si>
    <t>Yahoo Finance</t>
  </si>
  <si>
    <t>Over(under)</t>
  </si>
  <si>
    <t>Market price</t>
  </si>
  <si>
    <t>Per share</t>
  </si>
  <si>
    <t>Adjusted (number of shares)</t>
  </si>
  <si>
    <t>Adjusted (Debt)</t>
  </si>
  <si>
    <t>EV</t>
  </si>
  <si>
    <t>PV FCFF</t>
  </si>
  <si>
    <t>TV</t>
  </si>
  <si>
    <t>FCFF</t>
  </si>
  <si>
    <t xml:space="preserve">EBIT </t>
  </si>
  <si>
    <t>SG&amp;A</t>
  </si>
  <si>
    <t>COGS</t>
  </si>
  <si>
    <t>given</t>
  </si>
  <si>
    <t>g</t>
  </si>
  <si>
    <t># of shares</t>
  </si>
  <si>
    <t>Industry</t>
  </si>
  <si>
    <t>HNI</t>
  </si>
  <si>
    <t>Average</t>
  </si>
  <si>
    <t>Sources: (StockAnalysis)</t>
  </si>
  <si>
    <t>n.m.</t>
  </si>
  <si>
    <t>HOFT</t>
  </si>
  <si>
    <t>Hooker Furnishings</t>
  </si>
  <si>
    <t>FLXS</t>
  </si>
  <si>
    <t>Flexsteel Industries</t>
  </si>
  <si>
    <t>LZB</t>
  </si>
  <si>
    <t>La-Z-Boy</t>
  </si>
  <si>
    <t>MLKN</t>
  </si>
  <si>
    <t>MillerKnoll</t>
  </si>
  <si>
    <t>EBITDA (TTM/LTM)</t>
  </si>
  <si>
    <t>Revenue (TTM/LTM)</t>
  </si>
  <si>
    <t>Cash &amp; Equivalents</t>
  </si>
  <si>
    <t>Market Cap</t>
  </si>
  <si>
    <t>Entity</t>
  </si>
  <si>
    <t>Company</t>
  </si>
  <si>
    <t>Research and Development Expense</t>
  </si>
  <si>
    <t>Rental Expense</t>
  </si>
  <si>
    <t>Receivables - Estimated Doubtful</t>
  </si>
  <si>
    <t>Price - Fiscal Year Close</t>
  </si>
  <si>
    <t>Price - Calendar Year Close</t>
  </si>
  <si>
    <t>Preferred Stock - Redemption Value</t>
  </si>
  <si>
    <t>Preferred Stock - Liquidation Value</t>
  </si>
  <si>
    <t>Dividends (Cash) - Preferred</t>
  </si>
  <si>
    <t>Dividends (Cash) - Common</t>
  </si>
  <si>
    <t>Dividends (Cash)per Share Ex-Date</t>
  </si>
  <si>
    <t>Advertising Expense</t>
  </si>
  <si>
    <t>Adjustmnet Factor-Cum, Ex-Date</t>
  </si>
  <si>
    <t>Working Capital Changes - Other - Inc(Dec)</t>
  </si>
  <si>
    <t>Funds From Operations - Total</t>
  </si>
  <si>
    <t>Interest Paid - Net</t>
  </si>
  <si>
    <t>CASH STATEMENT - SOURCE &amp; USE</t>
  </si>
  <si>
    <t>Operating Activities - Net Cash Flow</t>
  </si>
  <si>
    <t>SHARES - Outstanding at Fiscal Year End</t>
  </si>
  <si>
    <t>SHARES - for Fully Diluted EPS Calculation</t>
  </si>
  <si>
    <t>SHARES - for Primary EPS Calculation</t>
  </si>
  <si>
    <t>EPS - Fully Diluted - Including EI&amp;DO</t>
  </si>
  <si>
    <t>EPS - Fully Diluted - Excluding EI&amp;DO</t>
  </si>
  <si>
    <t>EPS - Primary - Including EI&amp;DO</t>
  </si>
  <si>
    <t>EPS - Primary - Excluding EI&amp;DO</t>
  </si>
  <si>
    <t>Preferred Dividends</t>
  </si>
  <si>
    <t>Discontinued Operations</t>
  </si>
  <si>
    <t>Extraordinary Items</t>
  </si>
  <si>
    <t>INCOME BEFORE EI&amp;DO</t>
  </si>
  <si>
    <t>Minority Interest</t>
  </si>
  <si>
    <t>Income Taxes - Total</t>
  </si>
  <si>
    <t>Special Items</t>
  </si>
  <si>
    <t>Non-Operating Income/Expense</t>
  </si>
  <si>
    <t>Interest Expense</t>
  </si>
  <si>
    <t>Depreciation, Depletion, &amp; Amortization</t>
  </si>
  <si>
    <t>Selling, General, &amp; Admin Expenses</t>
  </si>
  <si>
    <t>Less: Treasury Stock</t>
  </si>
  <si>
    <t>Retained Earnings (Net Other)</t>
  </si>
  <si>
    <t>Capital Surplus</t>
  </si>
  <si>
    <t>Common Stock</t>
  </si>
  <si>
    <t>Preferred Stock</t>
  </si>
  <si>
    <t>Noncontrolling Interest - Redeemable</t>
  </si>
  <si>
    <t>Liabilities - Other</t>
  </si>
  <si>
    <t>Investment Tax Credit</t>
  </si>
  <si>
    <t>Deferred Taxes (Balance Sheet)</t>
  </si>
  <si>
    <t>Long Term Debt</t>
  </si>
  <si>
    <t>Other Current Liabilities</t>
  </si>
  <si>
    <t>Debt (Long-Term) Due In One Year</t>
  </si>
  <si>
    <t>Taxes Payable</t>
  </si>
  <si>
    <t>Accrued Expenses</t>
  </si>
  <si>
    <t>Notes Payable</t>
  </si>
  <si>
    <t>Accounts Payable</t>
  </si>
  <si>
    <t>Assets - Other</t>
  </si>
  <si>
    <t>Deferred Charges</t>
  </si>
  <si>
    <t>Intangibles</t>
  </si>
  <si>
    <t>Investments and Advances - Other</t>
  </si>
  <si>
    <t>Investments at Equity</t>
  </si>
  <si>
    <t>Accumulated Depreciation</t>
  </si>
  <si>
    <t>Plant, Property &amp; Equip (Gross)</t>
  </si>
  <si>
    <t>Current Assets - Other</t>
  </si>
  <si>
    <t>Prepaid Expenses</t>
  </si>
  <si>
    <t>Inventories - Total</t>
  </si>
  <si>
    <t>Receivables - Total (Net)</t>
  </si>
  <si>
    <t>(31DEC2020 )</t>
  </si>
  <si>
    <t xml:space="preserve">2020 </t>
  </si>
  <si>
    <t>INPUTS INTO FINANCIAL STATEMENTS AND MARKET RELATIONS</t>
  </si>
  <si>
    <t>Treasury Stock - # Shares</t>
  </si>
  <si>
    <t>Treasury Stock ($) - Preferred</t>
  </si>
  <si>
    <t>Treasury Stock ($) - Common</t>
  </si>
  <si>
    <t>Tax Loss Carry Forward</t>
  </si>
  <si>
    <t>Rental Income</t>
  </si>
  <si>
    <t>Rental Commitments - Minimum Year+5</t>
  </si>
  <si>
    <t>Rental Commitments - Minimum Year+4</t>
  </si>
  <si>
    <t>Rental Commitments - Minimum Year+3</t>
  </si>
  <si>
    <t>Rental Commitments - Minimum Year+2</t>
  </si>
  <si>
    <t>Rental Commitments - Minimum Year+1</t>
  </si>
  <si>
    <t>Price - Calendar Year Low</t>
  </si>
  <si>
    <t>Price - Calendar Year High</t>
  </si>
  <si>
    <t>Present Value - Noncapitalized Leases</t>
  </si>
  <si>
    <t>Preferred Stock - Dividends In Arrears</t>
  </si>
  <si>
    <t>Order Backlog</t>
  </si>
  <si>
    <t>LIFO Reserve</t>
  </si>
  <si>
    <t>Labor Related Expenses</t>
  </si>
  <si>
    <t>Interest Expense on Long Term Debt</t>
  </si>
  <si>
    <t>Interest Capitalized - Net Income Effect</t>
  </si>
  <si>
    <t>Interest Capitalized (in fiscal yr)</t>
  </si>
  <si>
    <t>Foreign Currency Translation Adj - Inc. Stmnt.</t>
  </si>
  <si>
    <t>Foreign Currency Translation Adj - Bal. Sheet</t>
  </si>
  <si>
    <t>Equity in Earnings - Unconsolidated Subs</t>
  </si>
  <si>
    <t>Employees (# of)</t>
  </si>
  <si>
    <t>Debt - Unamortized Debt Discount and Other</t>
  </si>
  <si>
    <t>Debt - Martgages and Other Securities</t>
  </si>
  <si>
    <t>Debt - Long-Term Debt - Tied to Prime</t>
  </si>
  <si>
    <t>Debt (Long Term) Maturing Due in 5 Years</t>
  </si>
  <si>
    <t>Debt (Long Term) Maturing Due in 4 Years Years</t>
  </si>
  <si>
    <t>Debt (Long Term) Maturing Due in 3 Years</t>
  </si>
  <si>
    <t>Debt (Long Term) Maturing Due in 2 Years</t>
  </si>
  <si>
    <t>Convertible Debt and Preferred Stock</t>
  </si>
  <si>
    <t>Compensating Balance</t>
  </si>
  <si>
    <t>Common Shares Traded (Calendar Yr)</t>
  </si>
  <si>
    <t>Common Shareholders (# of)</t>
  </si>
  <si>
    <t>Average Short term Borrowing</t>
  </si>
  <si>
    <t>Average Short Term Borrowing Rate</t>
  </si>
  <si>
    <t>Acquisitions - Sales Contribution</t>
  </si>
  <si>
    <t>Acquisitions - Income Contribution</t>
  </si>
  <si>
    <t>ADDITIONAL DATA</t>
  </si>
  <si>
    <t>Total</t>
  </si>
  <si>
    <t>Warrants and Other</t>
  </si>
  <si>
    <t>Stock Options</t>
  </si>
  <si>
    <t>Convertible Debt</t>
  </si>
  <si>
    <t>Common Shares Reserved For Conversion</t>
  </si>
  <si>
    <t>Income Taxes - Other</t>
  </si>
  <si>
    <t>Income Taxes - State</t>
  </si>
  <si>
    <t>Income Taxes - Foreign</t>
  </si>
  <si>
    <t>Income Taxes - Federal</t>
  </si>
  <si>
    <t>Deferred Taxes - State</t>
  </si>
  <si>
    <t>Deferred Taxes - Foreign</t>
  </si>
  <si>
    <t>Deferred Taxes - Federal</t>
  </si>
  <si>
    <t>Ending Balance</t>
  </si>
  <si>
    <t>Other Changes</t>
  </si>
  <si>
    <t>Retirements</t>
  </si>
  <si>
    <t>Depletion Expense</t>
  </si>
  <si>
    <t>Depreciation Expense</t>
  </si>
  <si>
    <t>Beginning Balance</t>
  </si>
  <si>
    <t>Accumulated Depreciation on PPE</t>
  </si>
  <si>
    <t>Property, Plant and Equipment (Cost)</t>
  </si>
  <si>
    <t>Long Term Debt Total</t>
  </si>
  <si>
    <t>Debt - Capitalized Lease Obligations</t>
  </si>
  <si>
    <t>Debt - Long Term - Other</t>
  </si>
  <si>
    <t>Debt - Debentures</t>
  </si>
  <si>
    <t>Debt - Notes</t>
  </si>
  <si>
    <t>Debt - Subordinated</t>
  </si>
  <si>
    <t>Debt - Senior Convertible</t>
  </si>
  <si>
    <t>Debt - Convertible Subordinated</t>
  </si>
  <si>
    <t>LESS: Debt (Long Term) Due In One Year</t>
  </si>
  <si>
    <t>Inventories - Other</t>
  </si>
  <si>
    <t>Inventories - Finished Goods</t>
  </si>
  <si>
    <t>Inventories - Work In Process</t>
  </si>
  <si>
    <t>Inventories - Raw Materials</t>
  </si>
  <si>
    <t>Receivables - Other - Current</t>
  </si>
  <si>
    <t>Income Tax Refund</t>
  </si>
  <si>
    <t>Receivables - Trade</t>
  </si>
  <si>
    <t>ADDITIONAL SCHEDULES</t>
  </si>
  <si>
    <t>ICR</t>
  </si>
  <si>
    <t>CapEx/Sales</t>
  </si>
  <si>
    <t>Net PP&amp;E</t>
  </si>
  <si>
    <t>NWC/Sales</t>
  </si>
  <si>
    <t>CL(less debt)</t>
  </si>
  <si>
    <t>CA</t>
  </si>
  <si>
    <t xml:space="preserve">Average </t>
  </si>
  <si>
    <t>404251</t>
  </si>
  <si>
    <t>2522</t>
  </si>
  <si>
    <t>HNI CORP</t>
  </si>
  <si>
    <r>
      <t xml:space="preserve">The SCS (Steelcase Inc.) acquisition by HNI was </t>
    </r>
    <r>
      <rPr>
        <b/>
        <sz val="11"/>
        <color theme="1"/>
        <rFont val="Aptos Narrow"/>
        <family val="2"/>
        <scheme val="minor"/>
      </rPr>
      <t>announced on August 4, 2025</t>
    </r>
  </si>
  <si>
    <t>Fund the cash portion of the merger consideration</t>
  </si>
  <si>
    <t>Purpose</t>
  </si>
  <si>
    <t>J.P. Morgan &amp; Wells Fargo</t>
  </si>
  <si>
    <t>Lenders</t>
  </si>
  <si>
    <t>$1.1B 364‑day Senior Unsecured Bridge Facility</t>
  </si>
  <si>
    <t>Financing source</t>
  </si>
  <si>
    <t>~$0.9B (approx.)</t>
  </si>
  <si>
    <t>Total cash needed</t>
  </si>
  <si>
    <t>Cash per SCS share</t>
  </si>
  <si>
    <t>Detail</t>
  </si>
  <si>
    <t>Component</t>
  </si>
  <si>
    <t>≈ $2.2B</t>
  </si>
  <si>
    <t>Total deal value</t>
  </si>
  <si>
    <t>Implied price per share</t>
  </si>
  <si>
    <t>0.2192 HNI shares</t>
  </si>
  <si>
    <t>Stock per SCS share</t>
  </si>
  <si>
    <t>Announcement date</t>
  </si>
  <si>
    <t>Value</t>
  </si>
  <si>
    <t>Item</t>
  </si>
  <si>
    <t>volume</t>
  </si>
  <si>
    <t>close</t>
  </si>
  <si>
    <t>low</t>
  </si>
  <si>
    <t>high</t>
  </si>
  <si>
    <t>open</t>
  </si>
  <si>
    <t>A "dofollow" backlink to the originating page is also required if the data is displayed on a web page.</t>
  </si>
  <si>
    <t>ATTRIBUTION: Proper attribution requires clear indication of the data source as "www.macrotrends.net".</t>
  </si>
  <si>
    <t>for any damages relating to your use of the data provided.</t>
  </si>
  <si>
    <t>delays or interruptions in such data, or for any actions taken in reliance thereon.  Neither MacroTrends LLC nor any of our information providers will be liable</t>
  </si>
  <si>
    <t xml:space="preserve">MacroTrends LLC expressly disclaims the accuracy, adequacy, or completeness of any data and shall not be liable for any errors, omissions or other defects in, </t>
  </si>
  <si>
    <t>Disclaimer and Terms of Use: Historical stock data is provided 'as is' and solely for informational purposes, not for trading purposes or advice.</t>
  </si>
  <si>
    <t>Note: Historical prices are adjusted for stock splits.</t>
  </si>
  <si>
    <t>SCS - Historical Price and Volume Data</t>
  </si>
  <si>
    <t>MacroTrends Data Download</t>
  </si>
  <si>
    <t>Market Yield on U.S. Treasury Securities at 10-Year Constant Maturity, Quoted on an Investment Basis</t>
  </si>
  <si>
    <t>2026-01-09 to 2026-05-08</t>
  </si>
  <si>
    <t>WGS10YR</t>
  </si>
  <si>
    <t>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</si>
</sst>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00"/>
    <numFmt numFmtId="165" formatCode="_(* #,##0_);_(* \(#,##0\);_(* &quot;-&quot;??_);_(@_)"/>
    <numFmt numFmtId="166" formatCode="#,###,###"/>
    <numFmt numFmtId="167" formatCode="&quot;$&quot;#,##0.00"/>
    <numFmt numFmtId="168" formatCode="0.000"/>
    <numFmt numFmtId="169" formatCode="_(* #,##0.000_);_(* \(#,##0.000\);_(* &quot;-&quot;??_);_(@_)"/>
    <numFmt numFmtId="170" formatCode="0.000%"/>
    <numFmt numFmtId="171" formatCode="_(* #,##0.0_);_(* \(#,##0.0\);_(* &quot;-&quot;??_);_(@_)"/>
    <numFmt numFmtId="172" formatCode="0.0%"/>
    <numFmt numFmtId="173" formatCode="_(&quot;$&quot;* #,##0_);_(&quot;$&quot;* \(#,##0\);_(&quot;$&quot;* &quot;-&quot;??_);_(@_)"/>
    <numFmt numFmtId="174" formatCode="_(* #,##0_);_(* \(#,##0\);_(* &quot;-&quot;???_);_(@_)"/>
    <numFmt numFmtId="175" formatCode="_(* #,##0.000_);_(* \(#,##0.000\);_(* &quot;-&quot;???_);_(@_)"/>
    <numFmt numFmtId="176" formatCode="0.0"/>
    <numFmt numFmtId="177" formatCode="_(* #,##0.0000_);_(* \(#,##0.0000\);_(* &quot;-&quot;??_);_(@_)"/>
  </numFmts>
  <fonts count="5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Verdana"/>
      <family val="2"/>
    </font>
    <font>
      <b/>
      <sz val="10"/>
      <color theme="1"/>
      <name val="Verdana"/>
      <family val="2"/>
    </font>
    <font>
      <b/>
      <i/>
      <sz val="10"/>
      <color theme="1"/>
      <name val="Verdana"/>
      <family val="2"/>
    </font>
    <font>
      <b/>
      <i/>
      <sz val="10"/>
      <name val="Verdana"/>
      <family val="2"/>
    </font>
    <font>
      <b/>
      <u/>
      <sz val="11"/>
      <color theme="1"/>
      <name val="Aptos Narrow"/>
      <family val="2"/>
      <scheme val="minor"/>
    </font>
    <font>
      <sz val="12"/>
      <color rgb="FF000000"/>
      <name val="Aptos Narrow"/>
      <family val="2"/>
      <scheme val="minor"/>
    </font>
    <font>
      <sz val="11"/>
      <color rgb="FF000000"/>
      <name val="Aptos Narrow"/>
      <family val="2"/>
      <scheme val="minor"/>
    </font>
    <font>
      <sz val="11"/>
      <color theme="1"/>
      <name val="Verdana"/>
      <family val="2"/>
    </font>
    <font>
      <b/>
      <i/>
      <sz val="11"/>
      <color theme="1"/>
      <name val="Verdana"/>
      <family val="2"/>
    </font>
    <font>
      <sz val="9"/>
      <name val="Geneva"/>
    </font>
    <font>
      <b/>
      <sz val="11"/>
      <color theme="1"/>
      <name val="Verdana"/>
      <family val="2"/>
    </font>
    <font>
      <sz val="11"/>
      <color rgb="FFFF0000"/>
      <name val="Verdana"/>
      <family val="2"/>
    </font>
    <font>
      <b/>
      <i/>
      <sz val="11"/>
      <color theme="1"/>
      <name val="Aptos Narrow"/>
      <family val="2"/>
      <scheme val="minor"/>
    </font>
    <font>
      <b/>
      <sz val="14"/>
      <color theme="1"/>
      <name val="Aptos Narrow"/>
      <family val="2"/>
      <scheme val="minor"/>
    </font>
    <font>
      <i/>
      <sz val="11"/>
      <color theme="1"/>
      <name val="Aptos Narrow"/>
      <family val="2"/>
      <scheme val="minor"/>
    </font>
    <font>
      <u/>
      <sz val="11"/>
      <color theme="10"/>
      <name val="Aptos Narrow"/>
      <family val="2"/>
      <scheme val="minor"/>
    </font>
    <font>
      <sz val="10"/>
      <name val="Calibri"/>
      <family val="2"/>
    </font>
    <font>
      <sz val="10"/>
      <name val="Aptos Narrow"/>
      <family val="2"/>
      <scheme val="minor"/>
    </font>
    <font>
      <b/>
      <i/>
      <sz val="10"/>
      <name val="Aptos Narrow"/>
      <family val="2"/>
      <scheme val="minor"/>
    </font>
    <font>
      <i/>
      <sz val="10"/>
      <name val="Aptos Narrow"/>
      <family val="2"/>
      <scheme val="minor"/>
    </font>
    <font>
      <b/>
      <sz val="10"/>
      <name val="Aptos Narrow"/>
      <family val="2"/>
      <scheme val="minor"/>
    </font>
    <font>
      <sz val="10"/>
      <name val="Geneva"/>
      <family val="2"/>
      <charset val="1"/>
    </font>
    <font>
      <sz val="10"/>
      <name val="Aptos Display"/>
      <family val="2"/>
      <scheme val="major"/>
    </font>
    <font>
      <i/>
      <sz val="10"/>
      <name val="Aptos Display"/>
      <family val="2"/>
      <scheme val="major"/>
    </font>
    <font>
      <b/>
      <sz val="10"/>
      <name val="Aptos Display"/>
      <family val="2"/>
      <scheme val="major"/>
    </font>
    <font>
      <sz val="10"/>
      <name val="Arial"/>
      <family val="2"/>
    </font>
    <font>
      <sz val="11"/>
      <color rgb="FF000000"/>
      <name val="Verdana"/>
      <family val="2"/>
    </font>
    <font>
      <b/>
      <i/>
      <sz val="14"/>
      <color theme="1"/>
      <name val="Aptos Narrow"/>
      <family val="2"/>
      <scheme val="minor"/>
    </font>
    <font>
      <sz val="10"/>
      <name val="Aptos"/>
      <family val="2"/>
    </font>
    <font>
      <sz val="11"/>
      <color theme="1"/>
      <name val="Aptos"/>
      <family val="2"/>
    </font>
    <font>
      <i/>
      <sz val="10"/>
      <name val="Aptos"/>
      <family val="2"/>
    </font>
    <font>
      <b/>
      <sz val="10"/>
      <name val="Aptos"/>
      <family val="2"/>
    </font>
    <font>
      <u/>
      <sz val="11"/>
      <color theme="1"/>
      <name val="Aptos Narrow"/>
      <family val="2"/>
      <scheme val="minor"/>
    </font>
    <font>
      <sz val="11"/>
      <color theme="1"/>
      <name val="Times New Roman"/>
      <family val="1"/>
    </font>
    <font>
      <b/>
      <sz val="11"/>
      <color theme="1"/>
      <name val="Times New Roman"/>
      <family val="1"/>
    </font>
    <font>
      <sz val="12"/>
      <color theme="1"/>
      <name val="Aptos"/>
      <family val="2"/>
    </font>
    <font>
      <b/>
      <sz val="12"/>
      <color theme="1"/>
      <name val="Aptos"/>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rgb="FF92D05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s>
  <cellStyleXfs count="5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xf numFmtId="43" fontId="27" fillId="0" borderId="0" applyFont="0" applyFill="0" applyBorder="0" applyAlignment="0" applyProtection="0"/>
    <xf numFmtId="44" fontId="1" fillId="0" borderId="0" applyFont="0" applyFill="0" applyBorder="0" applyAlignment="0" applyProtection="0"/>
    <xf numFmtId="0" fontId="33" fillId="0" borderId="0" applyNumberFormat="0" applyFill="0" applyBorder="0" applyAlignment="0" applyProtection="0"/>
    <xf numFmtId="0" fontId="39" fillId="0" borderId="0"/>
    <xf numFmtId="0" fontId="43" fillId="0" borderId="0">
      <alignment vertical="top"/>
    </xf>
  </cellStyleXfs>
  <cellXfs count="289">
    <xf numFmtId="0" fontId="0" fillId="0" borderId="0" xfId="0"/>
    <xf numFmtId="164" fontId="18" fillId="0" borderId="0" xfId="0" applyNumberFormat="1" applyFont="1" applyAlignment="1">
      <alignment horizontal="right" wrapText="1"/>
    </xf>
    <xf numFmtId="164" fontId="18" fillId="0" borderId="0" xfId="0" applyNumberFormat="1" applyFont="1" applyAlignment="1">
      <alignment wrapText="1"/>
    </xf>
    <xf numFmtId="0" fontId="18" fillId="0" borderId="0" xfId="0" applyFont="1"/>
    <xf numFmtId="164" fontId="19" fillId="0" borderId="0" xfId="0" applyNumberFormat="1" applyFont="1" applyAlignment="1">
      <alignment horizontal="center" wrapText="1"/>
    </xf>
    <xf numFmtId="164" fontId="18" fillId="0" borderId="0" xfId="0" applyNumberFormat="1" applyFont="1" applyAlignment="1">
      <alignment horizontal="center" wrapText="1"/>
    </xf>
    <xf numFmtId="0" fontId="20" fillId="0" borderId="0" xfId="0" applyFont="1"/>
    <xf numFmtId="165" fontId="18" fillId="0" borderId="0" xfId="42" applyNumberFormat="1" applyFont="1"/>
    <xf numFmtId="166" fontId="18" fillId="0" borderId="0" xfId="0" applyNumberFormat="1" applyFont="1"/>
    <xf numFmtId="165" fontId="18" fillId="0" borderId="0" xfId="0" applyNumberFormat="1" applyFont="1"/>
    <xf numFmtId="0" fontId="19" fillId="0" borderId="10" xfId="0" applyFont="1" applyBorder="1"/>
    <xf numFmtId="164" fontId="18" fillId="0" borderId="10" xfId="0" applyNumberFormat="1" applyFont="1" applyBorder="1" applyAlignment="1">
      <alignment horizontal="left" wrapText="1"/>
    </xf>
    <xf numFmtId="0" fontId="18" fillId="0" borderId="10" xfId="0" applyFont="1" applyBorder="1"/>
    <xf numFmtId="0" fontId="18" fillId="0" borderId="10" xfId="0" applyFont="1" applyBorder="1" applyAlignment="1">
      <alignment horizontal="left"/>
    </xf>
    <xf numFmtId="14" fontId="0" fillId="0" borderId="0" xfId="0" applyNumberFormat="1"/>
    <xf numFmtId="8" fontId="0" fillId="0" borderId="0" xfId="0" applyNumberFormat="1"/>
    <xf numFmtId="0" fontId="19" fillId="0" borderId="0" xfId="0" applyFont="1" applyAlignment="1">
      <alignment horizontal="center" wrapText="1"/>
    </xf>
    <xf numFmtId="166" fontId="18" fillId="0" borderId="0" xfId="0" applyNumberFormat="1" applyFont="1" applyAlignment="1">
      <alignment horizontal="right" wrapText="1"/>
    </xf>
    <xf numFmtId="168" fontId="18" fillId="0" borderId="0" xfId="0" applyNumberFormat="1" applyFont="1" applyAlignment="1">
      <alignment horizontal="right" wrapText="1"/>
    </xf>
    <xf numFmtId="170" fontId="18" fillId="0" borderId="0" xfId="0" applyNumberFormat="1" applyFont="1"/>
    <xf numFmtId="169" fontId="18" fillId="0" borderId="0" xfId="0" applyNumberFormat="1" applyFont="1"/>
    <xf numFmtId="169" fontId="18" fillId="0" borderId="0" xfId="42" applyNumberFormat="1" applyFont="1"/>
    <xf numFmtId="0" fontId="19" fillId="0" borderId="0" xfId="0" applyFont="1"/>
    <xf numFmtId="167" fontId="18" fillId="0" borderId="0" xfId="0" applyNumberFormat="1" applyFont="1"/>
    <xf numFmtId="8" fontId="18" fillId="0" borderId="0" xfId="0" applyNumberFormat="1" applyFont="1"/>
    <xf numFmtId="0" fontId="18" fillId="33" borderId="0" xfId="0" applyFont="1" applyFill="1"/>
    <xf numFmtId="171" fontId="18" fillId="33" borderId="0" xfId="42" applyNumberFormat="1" applyFont="1" applyFill="1"/>
    <xf numFmtId="165" fontId="18" fillId="33" borderId="0" xfId="42" applyNumberFormat="1" applyFont="1" applyFill="1"/>
    <xf numFmtId="172" fontId="18" fillId="33" borderId="0" xfId="43" applyNumberFormat="1" applyFont="1" applyFill="1"/>
    <xf numFmtId="9" fontId="18" fillId="33" borderId="0" xfId="43" applyFont="1" applyFill="1"/>
    <xf numFmtId="171" fontId="18" fillId="0" borderId="0" xfId="42" applyNumberFormat="1" applyFont="1"/>
    <xf numFmtId="43" fontId="18" fillId="0" borderId="0" xfId="42" applyFont="1"/>
    <xf numFmtId="171" fontId="18" fillId="0" borderId="10" xfId="42" applyNumberFormat="1" applyFont="1" applyBorder="1"/>
    <xf numFmtId="0" fontId="21" fillId="0" borderId="0" xfId="0" applyFont="1"/>
    <xf numFmtId="7" fontId="0" fillId="0" borderId="0" xfId="0" applyNumberFormat="1"/>
    <xf numFmtId="44" fontId="0" fillId="0" borderId="0" xfId="44" applyFont="1"/>
    <xf numFmtId="44" fontId="0" fillId="0" borderId="0" xfId="44" applyFont="1" applyFill="1"/>
    <xf numFmtId="5" fontId="0" fillId="0" borderId="0" xfId="0" applyNumberFormat="1"/>
    <xf numFmtId="173" fontId="0" fillId="0" borderId="0" xfId="44" applyNumberFormat="1" applyFont="1" applyFill="1"/>
    <xf numFmtId="8" fontId="16" fillId="34" borderId="0" xfId="0" applyNumberFormat="1" applyFont="1" applyFill="1"/>
    <xf numFmtId="0" fontId="16" fillId="34" borderId="0" xfId="0" applyFont="1" applyFill="1"/>
    <xf numFmtId="10" fontId="0" fillId="0" borderId="0" xfId="0" applyNumberFormat="1"/>
    <xf numFmtId="170" fontId="0" fillId="0" borderId="0" xfId="43" applyNumberFormat="1" applyFont="1"/>
    <xf numFmtId="173" fontId="0" fillId="0" borderId="0" xfId="0" applyNumberFormat="1"/>
    <xf numFmtId="173" fontId="0" fillId="0" borderId="0" xfId="44" applyNumberFormat="1" applyFont="1"/>
    <xf numFmtId="9" fontId="0" fillId="0" borderId="0" xfId="0" applyNumberFormat="1"/>
    <xf numFmtId="0" fontId="16" fillId="0" borderId="0" xfId="0" applyFont="1"/>
    <xf numFmtId="0" fontId="22" fillId="0" borderId="0" xfId="0" applyFont="1"/>
    <xf numFmtId="8" fontId="0" fillId="34" borderId="0" xfId="0" applyNumberFormat="1" applyFill="1"/>
    <xf numFmtId="0" fontId="0" fillId="34" borderId="0" xfId="0" applyFill="1"/>
    <xf numFmtId="10" fontId="0" fillId="0" borderId="0" xfId="43" applyNumberFormat="1" applyFont="1"/>
    <xf numFmtId="10" fontId="0" fillId="0" borderId="0" xfId="43" applyNumberFormat="1" applyFont="1" applyFill="1"/>
    <xf numFmtId="5" fontId="0" fillId="0" borderId="0" xfId="42" applyNumberFormat="1" applyFont="1" applyFill="1"/>
    <xf numFmtId="0" fontId="23" fillId="0" borderId="0" xfId="0" applyFont="1" applyAlignment="1">
      <alignment horizontal="left" vertical="center" indent="5"/>
    </xf>
    <xf numFmtId="43" fontId="0" fillId="34" borderId="0" xfId="42" applyFont="1" applyFill="1"/>
    <xf numFmtId="10" fontId="0" fillId="34" borderId="0" xfId="0" applyNumberFormat="1" applyFill="1"/>
    <xf numFmtId="43" fontId="0" fillId="0" borderId="0" xfId="0" applyNumberFormat="1"/>
    <xf numFmtId="43" fontId="0" fillId="0" borderId="0" xfId="42" applyFont="1"/>
    <xf numFmtId="0" fontId="0" fillId="0" borderId="0" xfId="0" applyAlignment="1">
      <alignment horizontal="center"/>
    </xf>
    <xf numFmtId="0" fontId="25" fillId="0" borderId="0" xfId="45" applyFont="1"/>
    <xf numFmtId="174" fontId="25" fillId="35" borderId="0" xfId="45" applyNumberFormat="1" applyFont="1" applyFill="1"/>
    <xf numFmtId="174" fontId="25" fillId="35" borderId="10" xfId="45" applyNumberFormat="1" applyFont="1" applyFill="1" applyBorder="1"/>
    <xf numFmtId="43" fontId="25" fillId="0" borderId="10" xfId="45" applyNumberFormat="1" applyFont="1" applyBorder="1"/>
    <xf numFmtId="0" fontId="25" fillId="0" borderId="10" xfId="45" applyFont="1" applyBorder="1"/>
    <xf numFmtId="0" fontId="25" fillId="36" borderId="10" xfId="45" applyFont="1" applyFill="1" applyBorder="1"/>
    <xf numFmtId="174" fontId="25" fillId="0" borderId="0" xfId="45" applyNumberFormat="1" applyFont="1"/>
    <xf numFmtId="174" fontId="25" fillId="0" borderId="10" xfId="45" applyNumberFormat="1" applyFont="1" applyBorder="1"/>
    <xf numFmtId="174" fontId="25" fillId="37" borderId="0" xfId="45" applyNumberFormat="1" applyFont="1" applyFill="1"/>
    <xf numFmtId="174" fontId="25" fillId="37" borderId="10" xfId="45" applyNumberFormat="1" applyFont="1" applyFill="1" applyBorder="1"/>
    <xf numFmtId="165" fontId="25" fillId="33" borderId="10" xfId="46" applyNumberFormat="1" applyFont="1" applyFill="1" applyBorder="1"/>
    <xf numFmtId="169" fontId="25" fillId="38" borderId="10" xfId="46" applyNumberFormat="1" applyFont="1" applyFill="1" applyBorder="1"/>
    <xf numFmtId="175" fontId="25" fillId="37" borderId="0" xfId="45" applyNumberFormat="1" applyFont="1" applyFill="1"/>
    <xf numFmtId="175" fontId="25" fillId="37" borderId="10" xfId="45" applyNumberFormat="1" applyFont="1" applyFill="1" applyBorder="1"/>
    <xf numFmtId="1" fontId="25" fillId="0" borderId="0" xfId="45" applyNumberFormat="1" applyFont="1"/>
    <xf numFmtId="43" fontId="25" fillId="0" borderId="0" xfId="45" applyNumberFormat="1" applyFont="1"/>
    <xf numFmtId="1" fontId="25" fillId="0" borderId="0" xfId="47" applyNumberFormat="1" applyFont="1"/>
    <xf numFmtId="43" fontId="28" fillId="34" borderId="0" xfId="45" applyNumberFormat="1" applyFont="1" applyFill="1"/>
    <xf numFmtId="10" fontId="25" fillId="0" borderId="0" xfId="45" applyNumberFormat="1" applyFont="1"/>
    <xf numFmtId="0" fontId="25" fillId="34" borderId="0" xfId="45" applyFont="1" applyFill="1"/>
    <xf numFmtId="169" fontId="25" fillId="0" borderId="10" xfId="45" applyNumberFormat="1" applyFont="1" applyBorder="1"/>
    <xf numFmtId="169" fontId="25" fillId="0" borderId="10" xfId="46" applyNumberFormat="1" applyFont="1" applyBorder="1"/>
    <xf numFmtId="0" fontId="26" fillId="0" borderId="0" xfId="45" applyFont="1" applyAlignment="1">
      <alignment horizontal="center" vertical="top" wrapText="1"/>
    </xf>
    <xf numFmtId="0" fontId="26" fillId="0" borderId="10" xfId="45" applyFont="1" applyBorder="1" applyAlignment="1">
      <alignment horizontal="center" vertical="top" wrapText="1"/>
    </xf>
    <xf numFmtId="0" fontId="25" fillId="0" borderId="10" xfId="45" applyFont="1" applyBorder="1" applyAlignment="1">
      <alignment vertical="top" wrapText="1"/>
    </xf>
    <xf numFmtId="0" fontId="26" fillId="0" borderId="0" xfId="45" applyFont="1"/>
    <xf numFmtId="9" fontId="25" fillId="0" borderId="0" xfId="43" applyFont="1"/>
    <xf numFmtId="0" fontId="25" fillId="39" borderId="0" xfId="45" applyFont="1" applyFill="1"/>
    <xf numFmtId="44" fontId="25" fillId="34" borderId="0" xfId="48" applyFont="1" applyFill="1"/>
    <xf numFmtId="9" fontId="25" fillId="0" borderId="0" xfId="45" applyNumberFormat="1" applyFont="1"/>
    <xf numFmtId="8" fontId="25" fillId="0" borderId="0" xfId="45" applyNumberFormat="1" applyFont="1"/>
    <xf numFmtId="165" fontId="25" fillId="0" borderId="0" xfId="45" applyNumberFormat="1" applyFont="1"/>
    <xf numFmtId="43" fontId="25" fillId="34" borderId="0" xfId="46" applyFont="1" applyFill="1"/>
    <xf numFmtId="165" fontId="25" fillId="0" borderId="0" xfId="46" applyNumberFormat="1" applyFont="1"/>
    <xf numFmtId="8" fontId="28" fillId="34" borderId="0" xfId="46" applyNumberFormat="1" applyFont="1" applyFill="1"/>
    <xf numFmtId="44" fontId="25" fillId="39" borderId="0" xfId="45" applyNumberFormat="1" applyFont="1" applyFill="1"/>
    <xf numFmtId="44" fontId="25" fillId="39" borderId="0" xfId="48" applyFont="1" applyFill="1"/>
    <xf numFmtId="0" fontId="28" fillId="39" borderId="0" xfId="45" applyFont="1" applyFill="1"/>
    <xf numFmtId="0" fontId="28" fillId="0" borderId="0" xfId="45" applyFont="1"/>
    <xf numFmtId="43" fontId="25" fillId="38" borderId="0" xfId="42" applyFont="1" applyFill="1"/>
    <xf numFmtId="6" fontId="25" fillId="0" borderId="0" xfId="45" applyNumberFormat="1" applyFont="1"/>
    <xf numFmtId="44" fontId="25" fillId="39" borderId="0" xfId="44" applyFont="1" applyFill="1"/>
    <xf numFmtId="43" fontId="25" fillId="0" borderId="0" xfId="46" applyFont="1"/>
    <xf numFmtId="0" fontId="25" fillId="39" borderId="0" xfId="45" applyFont="1" applyFill="1" applyAlignment="1">
      <alignment horizontal="center"/>
    </xf>
    <xf numFmtId="0" fontId="25" fillId="40" borderId="0" xfId="45" applyFont="1" applyFill="1"/>
    <xf numFmtId="165" fontId="25" fillId="40" borderId="0" xfId="46" applyNumberFormat="1" applyFont="1" applyFill="1"/>
    <xf numFmtId="10" fontId="25" fillId="40" borderId="0" xfId="45" applyNumberFormat="1" applyFont="1" applyFill="1"/>
    <xf numFmtId="165" fontId="25" fillId="40" borderId="0" xfId="45" applyNumberFormat="1" applyFont="1" applyFill="1"/>
    <xf numFmtId="44" fontId="29" fillId="39" borderId="0" xfId="48" applyFont="1" applyFill="1"/>
    <xf numFmtId="6" fontId="25" fillId="40" borderId="0" xfId="45" applyNumberFormat="1" applyFont="1" applyFill="1"/>
    <xf numFmtId="0" fontId="28" fillId="40" borderId="0" xfId="45" applyFont="1" applyFill="1"/>
    <xf numFmtId="0" fontId="26" fillId="39" borderId="0" xfId="45" applyFont="1" applyFill="1"/>
    <xf numFmtId="165" fontId="25" fillId="0" borderId="0" xfId="42" applyNumberFormat="1" applyFont="1"/>
    <xf numFmtId="0" fontId="0" fillId="0" borderId="0" xfId="0" quotePrefix="1" applyAlignment="1">
      <alignment horizontal="center"/>
    </xf>
    <xf numFmtId="176" fontId="0" fillId="0" borderId="0" xfId="0" applyNumberFormat="1"/>
    <xf numFmtId="165" fontId="0" fillId="0" borderId="0" xfId="0" applyNumberFormat="1"/>
    <xf numFmtId="172" fontId="0" fillId="0" borderId="0" xfId="0" applyNumberFormat="1"/>
    <xf numFmtId="177" fontId="0" fillId="33" borderId="0" xfId="42" applyNumberFormat="1" applyFont="1" applyFill="1"/>
    <xf numFmtId="0" fontId="0" fillId="33" borderId="0" xfId="0" applyFill="1"/>
    <xf numFmtId="0" fontId="30" fillId="0" borderId="0" xfId="0" applyFont="1"/>
    <xf numFmtId="171" fontId="0" fillId="0" borderId="0" xfId="42" applyNumberFormat="1" applyFont="1" applyBorder="1"/>
    <xf numFmtId="9" fontId="0" fillId="0" borderId="0" xfId="43" applyFont="1" applyBorder="1"/>
    <xf numFmtId="166" fontId="18" fillId="0" borderId="0" xfId="0" applyNumberFormat="1" applyFont="1" applyAlignment="1">
      <alignment horizontal="center" wrapText="1"/>
    </xf>
    <xf numFmtId="164" fontId="18" fillId="0" borderId="0" xfId="0" applyNumberFormat="1" applyFont="1" applyAlignment="1">
      <alignment horizontal="center" vertical="center" wrapText="1"/>
    </xf>
    <xf numFmtId="0" fontId="0" fillId="0" borderId="0" xfId="0" applyAlignment="1">
      <alignment horizontal="center" vertical="center"/>
    </xf>
    <xf numFmtId="0" fontId="16" fillId="0" borderId="0" xfId="0" applyFont="1" applyAlignment="1">
      <alignment horizontal="center"/>
    </xf>
    <xf numFmtId="43" fontId="16" fillId="0" borderId="0" xfId="0" applyNumberFormat="1" applyFont="1"/>
    <xf numFmtId="2" fontId="0" fillId="0" borderId="0" xfId="0" applyNumberFormat="1"/>
    <xf numFmtId="165" fontId="0" fillId="0" borderId="0" xfId="42" applyNumberFormat="1" applyFont="1" applyFill="1" applyBorder="1"/>
    <xf numFmtId="43" fontId="0" fillId="0" borderId="0" xfId="42" applyFont="1" applyFill="1" applyBorder="1"/>
    <xf numFmtId="43" fontId="16" fillId="33" borderId="0" xfId="0" applyNumberFormat="1" applyFont="1" applyFill="1"/>
    <xf numFmtId="0" fontId="16" fillId="33" borderId="0" xfId="0" applyFont="1" applyFill="1"/>
    <xf numFmtId="171" fontId="0" fillId="0" borderId="0" xfId="42" applyNumberFormat="1" applyFont="1"/>
    <xf numFmtId="165" fontId="0" fillId="0" borderId="0" xfId="42" applyNumberFormat="1" applyFont="1"/>
    <xf numFmtId="0" fontId="31" fillId="34" borderId="0" xfId="0" applyFont="1" applyFill="1"/>
    <xf numFmtId="44" fontId="0" fillId="0" borderId="0" xfId="0" applyNumberFormat="1"/>
    <xf numFmtId="7" fontId="0" fillId="33" borderId="0" xfId="0" applyNumberFormat="1" applyFill="1"/>
    <xf numFmtId="0" fontId="0" fillId="0" borderId="0" xfId="0" applyAlignment="1">
      <alignment horizontal="center" vertical="top" wrapText="1"/>
    </xf>
    <xf numFmtId="0" fontId="31" fillId="0" borderId="0" xfId="0" applyFont="1"/>
    <xf numFmtId="177" fontId="0" fillId="0" borderId="0" xfId="42" applyNumberFormat="1" applyFont="1" applyFill="1"/>
    <xf numFmtId="177" fontId="0" fillId="34" borderId="0" xfId="42" applyNumberFormat="1" applyFont="1" applyFill="1"/>
    <xf numFmtId="165" fontId="0" fillId="0" borderId="0" xfId="42" applyNumberFormat="1" applyFont="1" applyFill="1"/>
    <xf numFmtId="7" fontId="0" fillId="0" borderId="0" xfId="42" applyNumberFormat="1" applyFont="1"/>
    <xf numFmtId="170" fontId="0" fillId="0" borderId="0" xfId="0" applyNumberFormat="1"/>
    <xf numFmtId="0" fontId="22" fillId="0" borderId="0" xfId="0" applyFont="1" applyAlignment="1">
      <alignment horizontal="center"/>
    </xf>
    <xf numFmtId="169" fontId="0" fillId="0" borderId="0" xfId="42" applyNumberFormat="1" applyFont="1" applyFill="1"/>
    <xf numFmtId="2" fontId="0" fillId="34" borderId="0" xfId="0" applyNumberFormat="1" applyFill="1"/>
    <xf numFmtId="43" fontId="0" fillId="34" borderId="0" xfId="0" applyNumberFormat="1" applyFill="1"/>
    <xf numFmtId="171" fontId="0" fillId="0" borderId="11" xfId="42" applyNumberFormat="1" applyFont="1" applyBorder="1"/>
    <xf numFmtId="0" fontId="0" fillId="0" borderId="11" xfId="0" applyBorder="1"/>
    <xf numFmtId="171" fontId="0" fillId="34" borderId="12" xfId="42" applyNumberFormat="1" applyFont="1" applyFill="1" applyBorder="1"/>
    <xf numFmtId="0" fontId="0" fillId="34" borderId="12" xfId="0" applyFill="1" applyBorder="1"/>
    <xf numFmtId="176" fontId="0" fillId="41" borderId="0" xfId="0" applyNumberFormat="1" applyFill="1"/>
    <xf numFmtId="0" fontId="0" fillId="41" borderId="0" xfId="0" applyFill="1"/>
    <xf numFmtId="0" fontId="32" fillId="0" borderId="0" xfId="0" applyFont="1"/>
    <xf numFmtId="176" fontId="0" fillId="0" borderId="13" xfId="0" applyNumberFormat="1" applyBorder="1"/>
    <xf numFmtId="0" fontId="0" fillId="0" borderId="13" xfId="0" applyBorder="1"/>
    <xf numFmtId="172" fontId="0" fillId="0" borderId="13" xfId="0" applyNumberFormat="1" applyBorder="1"/>
    <xf numFmtId="9" fontId="0" fillId="0" borderId="0" xfId="0" applyNumberFormat="1" applyAlignment="1">
      <alignment horizontal="center"/>
    </xf>
    <xf numFmtId="171" fontId="0" fillId="0" borderId="12" xfId="42" applyNumberFormat="1" applyFont="1" applyFill="1" applyBorder="1"/>
    <xf numFmtId="0" fontId="0" fillId="0" borderId="12" xfId="0" applyBorder="1"/>
    <xf numFmtId="171" fontId="16" fillId="34" borderId="0" xfId="42" applyNumberFormat="1" applyFont="1" applyFill="1"/>
    <xf numFmtId="43" fontId="16" fillId="34" borderId="0" xfId="42" applyFont="1" applyFill="1"/>
    <xf numFmtId="14" fontId="0" fillId="34" borderId="0" xfId="0" applyNumberFormat="1" applyFill="1"/>
    <xf numFmtId="43" fontId="0" fillId="0" borderId="0" xfId="42" applyFont="1" applyFill="1"/>
    <xf numFmtId="170" fontId="16" fillId="34" borderId="0" xfId="43" applyNumberFormat="1" applyFont="1" applyFill="1"/>
    <xf numFmtId="9" fontId="0" fillId="0" borderId="0" xfId="43" applyFont="1"/>
    <xf numFmtId="0" fontId="0" fillId="0" borderId="10" xfId="0" applyBorder="1"/>
    <xf numFmtId="43" fontId="0" fillId="0" borderId="10" xfId="42" applyFont="1" applyBorder="1"/>
    <xf numFmtId="16" fontId="0" fillId="0" borderId="0" xfId="0" applyNumberFormat="1"/>
    <xf numFmtId="8" fontId="0" fillId="0" borderId="0" xfId="44" applyNumberFormat="1" applyFont="1"/>
    <xf numFmtId="0" fontId="33" fillId="0" borderId="0" xfId="49" applyAlignment="1">
      <alignment vertical="center"/>
    </xf>
    <xf numFmtId="10" fontId="34" fillId="0" borderId="14" xfId="0" applyNumberFormat="1" applyFont="1" applyBorder="1" applyAlignment="1">
      <alignment horizontal="center"/>
    </xf>
    <xf numFmtId="0" fontId="35" fillId="0" borderId="10" xfId="0" applyFont="1" applyBorder="1" applyAlignment="1">
      <alignment horizontal="center"/>
    </xf>
    <xf numFmtId="43" fontId="35" fillId="0" borderId="10" xfId="42" applyFont="1" applyBorder="1" applyAlignment="1">
      <alignment horizontal="center"/>
    </xf>
    <xf numFmtId="10" fontId="34" fillId="34" borderId="14" xfId="0" applyNumberFormat="1" applyFont="1" applyFill="1" applyBorder="1" applyAlignment="1">
      <alignment horizontal="center"/>
    </xf>
    <xf numFmtId="0" fontId="35" fillId="34" borderId="10" xfId="0" applyFont="1" applyFill="1" applyBorder="1" applyAlignment="1">
      <alignment horizontal="center"/>
    </xf>
    <xf numFmtId="0" fontId="36" fillId="0" borderId="10" xfId="0" applyFont="1" applyBorder="1" applyAlignment="1">
      <alignment horizontal="center"/>
    </xf>
    <xf numFmtId="0" fontId="37" fillId="0" borderId="10" xfId="0" applyFont="1" applyBorder="1"/>
    <xf numFmtId="0" fontId="37" fillId="0" borderId="10" xfId="0" applyFont="1" applyBorder="1" applyAlignment="1">
      <alignment horizontal="centerContinuous"/>
    </xf>
    <xf numFmtId="0" fontId="36" fillId="0" borderId="10" xfId="0" applyFont="1" applyBorder="1" applyAlignment="1">
      <alignment horizontal="left"/>
    </xf>
    <xf numFmtId="0" fontId="35" fillId="0" borderId="0" xfId="0" applyFont="1"/>
    <xf numFmtId="0" fontId="38" fillId="0" borderId="0" xfId="0" applyFont="1"/>
    <xf numFmtId="0" fontId="40" fillId="0" borderId="0" xfId="50" applyFont="1"/>
    <xf numFmtId="172" fontId="40" fillId="0" borderId="0" xfId="50" applyNumberFormat="1" applyFont="1"/>
    <xf numFmtId="10" fontId="40" fillId="0" borderId="0" xfId="50" applyNumberFormat="1" applyFont="1"/>
    <xf numFmtId="10" fontId="40" fillId="0" borderId="0" xfId="50" applyNumberFormat="1" applyFont="1" applyAlignment="1">
      <alignment horizontal="center"/>
    </xf>
    <xf numFmtId="0" fontId="40" fillId="0" borderId="0" xfId="50" applyFont="1" applyAlignment="1">
      <alignment horizontal="center"/>
    </xf>
    <xf numFmtId="0" fontId="40" fillId="0" borderId="0" xfId="50" applyFont="1" applyAlignment="1">
      <alignment wrapText="1"/>
    </xf>
    <xf numFmtId="0" fontId="41" fillId="0" borderId="0" xfId="50" applyFont="1" applyAlignment="1">
      <alignment horizontal="center" wrapText="1"/>
    </xf>
    <xf numFmtId="0" fontId="20" fillId="0" borderId="0" xfId="0" applyFont="1" applyAlignment="1">
      <alignment horizontal="center"/>
    </xf>
    <xf numFmtId="171" fontId="0" fillId="42" borderId="0" xfId="42" applyNumberFormat="1" applyFont="1" applyFill="1"/>
    <xf numFmtId="10" fontId="0" fillId="42" borderId="10" xfId="43" applyNumberFormat="1" applyFont="1" applyFill="1" applyBorder="1"/>
    <xf numFmtId="0" fontId="0" fillId="42" borderId="0" xfId="0" applyFill="1"/>
    <xf numFmtId="171" fontId="0" fillId="42" borderId="10" xfId="42" applyNumberFormat="1" applyFont="1" applyFill="1" applyBorder="1"/>
    <xf numFmtId="10" fontId="0" fillId="42" borderId="10" xfId="0" applyNumberFormat="1" applyFill="1" applyBorder="1"/>
    <xf numFmtId="171" fontId="0" fillId="34" borderId="10" xfId="42" applyNumberFormat="1" applyFont="1" applyFill="1" applyBorder="1"/>
    <xf numFmtId="172" fontId="0" fillId="0" borderId="0" xfId="43" applyNumberFormat="1" applyFont="1"/>
    <xf numFmtId="10" fontId="0" fillId="0" borderId="10" xfId="0" applyNumberFormat="1" applyBorder="1"/>
    <xf numFmtId="172" fontId="0" fillId="0" borderId="10" xfId="0" applyNumberFormat="1" applyBorder="1"/>
    <xf numFmtId="171" fontId="0" fillId="0" borderId="10" xfId="42" applyNumberFormat="1" applyFont="1" applyBorder="1"/>
    <xf numFmtId="172" fontId="0" fillId="42" borderId="10" xfId="0" applyNumberFormat="1" applyFill="1" applyBorder="1" applyAlignment="1">
      <alignment horizontal="center"/>
    </xf>
    <xf numFmtId="165" fontId="0" fillId="42" borderId="10" xfId="0" applyNumberFormat="1" applyFill="1" applyBorder="1"/>
    <xf numFmtId="0" fontId="30" fillId="0" borderId="0" xfId="0" applyFont="1" applyAlignment="1">
      <alignment horizontal="center"/>
    </xf>
    <xf numFmtId="0" fontId="0" fillId="0" borderId="10" xfId="0" applyBorder="1" applyAlignment="1">
      <alignment horizontal="center" vertical="top" wrapText="1"/>
    </xf>
    <xf numFmtId="0" fontId="0" fillId="40" borderId="0" xfId="0" applyFill="1"/>
    <xf numFmtId="165" fontId="16" fillId="0" borderId="0" xfId="0" applyNumberFormat="1" applyFont="1"/>
    <xf numFmtId="1" fontId="0" fillId="0" borderId="0" xfId="0" applyNumberFormat="1"/>
    <xf numFmtId="165" fontId="0" fillId="0" borderId="10" xfId="42" applyNumberFormat="1" applyFont="1" applyBorder="1"/>
    <xf numFmtId="172" fontId="0" fillId="0" borderId="10" xfId="0" applyNumberFormat="1" applyBorder="1" applyAlignment="1">
      <alignment horizontal="center"/>
    </xf>
    <xf numFmtId="171" fontId="0" fillId="0" borderId="0" xfId="0" applyNumberFormat="1"/>
    <xf numFmtId="10" fontId="16" fillId="34" borderId="0" xfId="0" applyNumberFormat="1" applyFont="1" applyFill="1"/>
    <xf numFmtId="165" fontId="0" fillId="0" borderId="10" xfId="0" applyNumberFormat="1" applyBorder="1"/>
    <xf numFmtId="0" fontId="0" fillId="0" borderId="10" xfId="0" applyBorder="1" applyAlignment="1">
      <alignment horizontal="center"/>
    </xf>
    <xf numFmtId="171" fontId="16" fillId="34" borderId="0" xfId="0" applyNumberFormat="1" applyFont="1" applyFill="1"/>
    <xf numFmtId="165" fontId="16" fillId="0" borderId="11" xfId="0" applyNumberFormat="1" applyFont="1" applyBorder="1"/>
    <xf numFmtId="0" fontId="16" fillId="0" borderId="11" xfId="0" applyFont="1" applyBorder="1"/>
    <xf numFmtId="171" fontId="0" fillId="0" borderId="0" xfId="42" applyNumberFormat="1" applyFont="1" applyFill="1"/>
    <xf numFmtId="43" fontId="0" fillId="0" borderId="0" xfId="42" applyFont="1" applyBorder="1"/>
    <xf numFmtId="0" fontId="44" fillId="39" borderId="0" xfId="51" applyFont="1" applyFill="1">
      <alignment vertical="top"/>
    </xf>
    <xf numFmtId="165" fontId="0" fillId="0" borderId="0" xfId="42" applyNumberFormat="1" applyFont="1" applyBorder="1"/>
    <xf numFmtId="172" fontId="0" fillId="0" borderId="0" xfId="0" applyNumberFormat="1" applyAlignment="1">
      <alignment horizontal="center"/>
    </xf>
    <xf numFmtId="165" fontId="0" fillId="0" borderId="11" xfId="42" applyNumberFormat="1" applyFont="1" applyFill="1" applyBorder="1"/>
    <xf numFmtId="172" fontId="16" fillId="0" borderId="0" xfId="43" applyNumberFormat="1" applyFont="1"/>
    <xf numFmtId="0" fontId="0" fillId="43" borderId="10" xfId="0" applyFill="1" applyBorder="1" applyAlignment="1">
      <alignment horizontal="center"/>
    </xf>
    <xf numFmtId="0" fontId="45" fillId="0" borderId="0" xfId="0" applyFont="1"/>
    <xf numFmtId="10" fontId="16" fillId="33" borderId="0" xfId="0" applyNumberFormat="1" applyFont="1" applyFill="1"/>
    <xf numFmtId="10" fontId="46" fillId="0" borderId="14" xfId="0" applyNumberFormat="1" applyFont="1" applyBorder="1" applyAlignment="1">
      <alignment horizontal="center"/>
    </xf>
    <xf numFmtId="0" fontId="46" fillId="0" borderId="10" xfId="0" applyFont="1" applyBorder="1" applyAlignment="1">
      <alignment horizontal="center"/>
    </xf>
    <xf numFmtId="171" fontId="46" fillId="0" borderId="10" xfId="42" applyNumberFormat="1" applyFont="1" applyBorder="1" applyAlignment="1">
      <alignment horizontal="center"/>
    </xf>
    <xf numFmtId="0" fontId="47" fillId="0" borderId="0" xfId="0" applyFont="1"/>
    <xf numFmtId="169" fontId="46" fillId="0" borderId="10" xfId="42" applyNumberFormat="1" applyFont="1" applyBorder="1" applyAlignment="1">
      <alignment horizontal="center"/>
    </xf>
    <xf numFmtId="169" fontId="46" fillId="33" borderId="10" xfId="42" applyNumberFormat="1" applyFont="1" applyFill="1" applyBorder="1" applyAlignment="1">
      <alignment horizontal="center"/>
    </xf>
    <xf numFmtId="0" fontId="46" fillId="33" borderId="10" xfId="0" applyFont="1" applyFill="1" applyBorder="1" applyAlignment="1">
      <alignment horizontal="center"/>
    </xf>
    <xf numFmtId="10" fontId="0" fillId="33" borderId="0" xfId="43" applyNumberFormat="1" applyFont="1" applyFill="1"/>
    <xf numFmtId="10" fontId="0" fillId="33" borderId="0" xfId="0" applyNumberFormat="1" applyFill="1"/>
    <xf numFmtId="0" fontId="46" fillId="0" borderId="0" xfId="0" applyFont="1" applyAlignment="1">
      <alignment horizontal="center"/>
    </xf>
    <xf numFmtId="0" fontId="49" fillId="0" borderId="0" xfId="0" applyFont="1" applyAlignment="1">
      <alignment horizontal="center"/>
    </xf>
    <xf numFmtId="165" fontId="0" fillId="44" borderId="0" xfId="42" applyNumberFormat="1" applyFont="1" applyFill="1"/>
    <xf numFmtId="0" fontId="0" fillId="44" borderId="0" xfId="0" applyFill="1"/>
    <xf numFmtId="9" fontId="1" fillId="33" borderId="0" xfId="43" applyFont="1" applyFill="1"/>
    <xf numFmtId="44" fontId="16" fillId="45" borderId="18" xfId="44" applyFont="1" applyFill="1" applyBorder="1"/>
    <xf numFmtId="44" fontId="16" fillId="45" borderId="19" xfId="44" applyFont="1" applyFill="1" applyBorder="1"/>
    <xf numFmtId="44" fontId="16" fillId="33" borderId="0" xfId="44" applyFont="1" applyFill="1"/>
    <xf numFmtId="0" fontId="50" fillId="44" borderId="0" xfId="0" applyFont="1" applyFill="1" applyAlignment="1">
      <alignment horizontal="center"/>
    </xf>
    <xf numFmtId="165" fontId="0" fillId="45" borderId="20" xfId="0" applyNumberFormat="1" applyFill="1" applyBorder="1"/>
    <xf numFmtId="165" fontId="0" fillId="45" borderId="21" xfId="0" applyNumberFormat="1" applyFill="1" applyBorder="1"/>
    <xf numFmtId="165" fontId="0" fillId="33" borderId="0" xfId="0" applyNumberFormat="1" applyFill="1"/>
    <xf numFmtId="0" fontId="0" fillId="45" borderId="0" xfId="0" applyFill="1" applyAlignment="1">
      <alignment vertical="center" wrapText="1"/>
    </xf>
    <xf numFmtId="165" fontId="16" fillId="33" borderId="0" xfId="0" applyNumberFormat="1" applyFont="1" applyFill="1"/>
    <xf numFmtId="165" fontId="16" fillId="0" borderId="22" xfId="0" applyNumberFormat="1" applyFont="1" applyBorder="1"/>
    <xf numFmtId="0" fontId="16" fillId="0" borderId="22" xfId="0" applyFont="1" applyBorder="1"/>
    <xf numFmtId="9" fontId="16" fillId="0" borderId="11" xfId="43" applyFont="1" applyBorder="1"/>
    <xf numFmtId="165" fontId="0" fillId="45" borderId="0" xfId="42" applyNumberFormat="1" applyFont="1" applyFill="1"/>
    <xf numFmtId="165" fontId="0" fillId="0" borderId="13" xfId="42" applyNumberFormat="1" applyFont="1" applyBorder="1"/>
    <xf numFmtId="171" fontId="16" fillId="0" borderId="0" xfId="42" applyNumberFormat="1" applyFont="1"/>
    <xf numFmtId="171" fontId="16" fillId="0" borderId="0" xfId="0" applyNumberFormat="1" applyFont="1"/>
    <xf numFmtId="0" fontId="33" fillId="0" borderId="0" xfId="49"/>
    <xf numFmtId="165" fontId="0" fillId="46" borderId="0" xfId="42" applyNumberFormat="1" applyFont="1" applyFill="1" applyAlignment="1">
      <alignment horizontal="right" vertical="center" wrapText="1"/>
    </xf>
    <xf numFmtId="165" fontId="0" fillId="0" borderId="0" xfId="42" applyNumberFormat="1" applyFont="1" applyAlignment="1">
      <alignment horizontal="right" vertical="center" wrapText="1"/>
    </xf>
    <xf numFmtId="0" fontId="0" fillId="0" borderId="0" xfId="0" applyAlignment="1">
      <alignment horizontal="right" vertical="center" wrapText="1"/>
    </xf>
    <xf numFmtId="0" fontId="0" fillId="0" borderId="0" xfId="0" applyAlignment="1">
      <alignment vertical="center" wrapText="1"/>
    </xf>
    <xf numFmtId="0" fontId="16" fillId="0" borderId="0" xfId="0" applyFont="1" applyAlignment="1">
      <alignment horizontal="center" vertical="center"/>
    </xf>
    <xf numFmtId="0" fontId="16" fillId="0" borderId="0" xfId="0" applyFont="1" applyAlignment="1">
      <alignment horizontal="center" vertical="center" wrapText="1"/>
    </xf>
    <xf numFmtId="164" fontId="51" fillId="0" borderId="0" xfId="0" applyNumberFormat="1" applyFont="1" applyAlignment="1">
      <alignment horizontal="right" wrapText="1"/>
    </xf>
    <xf numFmtId="164" fontId="51" fillId="0" borderId="0" xfId="0" applyNumberFormat="1" applyFont="1" applyAlignment="1">
      <alignment wrapText="1"/>
    </xf>
    <xf numFmtId="164" fontId="51" fillId="0" borderId="0" xfId="0" applyNumberFormat="1" applyFont="1" applyAlignment="1">
      <alignment horizontal="center" wrapText="1"/>
    </xf>
    <xf numFmtId="164" fontId="52" fillId="0" borderId="0" xfId="0" applyNumberFormat="1" applyFont="1" applyAlignment="1">
      <alignment horizontal="center" wrapText="1"/>
    </xf>
    <xf numFmtId="172" fontId="16" fillId="33" borderId="0" xfId="0" applyNumberFormat="1" applyFont="1" applyFill="1"/>
    <xf numFmtId="172" fontId="0" fillId="33" borderId="0" xfId="43" applyNumberFormat="1" applyFont="1" applyFill="1"/>
    <xf numFmtId="171" fontId="0" fillId="33" borderId="0" xfId="42" applyNumberFormat="1" applyFont="1" applyFill="1"/>
    <xf numFmtId="164" fontId="51" fillId="33" borderId="0" xfId="0" applyNumberFormat="1" applyFont="1" applyFill="1" applyAlignment="1">
      <alignment wrapText="1"/>
    </xf>
    <xf numFmtId="165" fontId="0" fillId="33" borderId="0" xfId="42" applyNumberFormat="1" applyFont="1" applyFill="1"/>
    <xf numFmtId="0" fontId="0" fillId="33" borderId="0" xfId="0" applyFill="1" applyAlignment="1">
      <alignment horizontal="center"/>
    </xf>
    <xf numFmtId="172" fontId="16" fillId="33" borderId="0" xfId="43" applyNumberFormat="1" applyFont="1" applyFill="1"/>
    <xf numFmtId="165" fontId="16" fillId="33" borderId="0" xfId="42" applyNumberFormat="1" applyFont="1" applyFill="1"/>
    <xf numFmtId="0" fontId="53" fillId="0" borderId="0" xfId="0" applyFont="1" applyAlignment="1">
      <alignment vertical="center" wrapText="1"/>
    </xf>
    <xf numFmtId="8" fontId="53" fillId="0" borderId="0" xfId="0" applyNumberFormat="1" applyFont="1" applyAlignment="1">
      <alignment horizontal="center" vertical="center" wrapText="1"/>
    </xf>
    <xf numFmtId="8" fontId="53" fillId="0" borderId="0" xfId="0" applyNumberFormat="1" applyFont="1" applyAlignment="1">
      <alignment vertical="center" wrapText="1"/>
    </xf>
    <xf numFmtId="15" fontId="53" fillId="0" borderId="0" xfId="0" applyNumberFormat="1" applyFont="1" applyAlignment="1">
      <alignment vertical="center" wrapText="1"/>
    </xf>
    <xf numFmtId="0" fontId="54" fillId="0" borderId="0" xfId="0" applyFont="1" applyAlignment="1">
      <alignment vertical="center" wrapText="1"/>
    </xf>
    <xf numFmtId="14" fontId="0" fillId="33" borderId="0" xfId="0" applyNumberFormat="1" applyFill="1"/>
    <xf numFmtId="0" fontId="53" fillId="0" borderId="0" xfId="0" applyFont="1"/>
    <xf numFmtId="164" fontId="18" fillId="0" borderId="0" xfId="0" applyNumberFormat="1" applyFont="1" applyAlignment="1">
      <alignment wrapText="1"/>
    </xf>
    <xf numFmtId="0" fontId="0" fillId="42" borderId="0" xfId="0" applyFill="1" applyAlignment="1">
      <alignment horizontal="center"/>
    </xf>
    <xf numFmtId="0" fontId="0" fillId="42" borderId="0" xfId="0" applyFill="1" applyAlignment="1">
      <alignment horizontal="center" vertical="center" textRotation="90"/>
    </xf>
    <xf numFmtId="0" fontId="42" fillId="0" borderId="15" xfId="50" applyFont="1" applyBorder="1" applyAlignment="1">
      <alignment horizontal="center"/>
    </xf>
    <xf numFmtId="0" fontId="48" fillId="0" borderId="17" xfId="0" applyFont="1" applyBorder="1" applyAlignment="1">
      <alignment horizontal="center"/>
    </xf>
    <xf numFmtId="0" fontId="48" fillId="0" borderId="16" xfId="0" applyFont="1" applyBorder="1" applyAlignment="1">
      <alignment horizontal="center"/>
    </xf>
    <xf numFmtId="164" fontId="51" fillId="0" borderId="0" xfId="0" applyNumberFormat="1" applyFont="1" applyAlignment="1">
      <alignment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omma 2" xfId="47" xr:uid="{74C21512-2C38-48C2-8E49-BBEC82E5D64A}"/>
    <cellStyle name="Comma 3" xfId="46" xr:uid="{92689A8C-CB20-474F-AFC1-22EE9888FF96}"/>
    <cellStyle name="Currency" xfId="44" builtinId="4"/>
    <cellStyle name="Currency 3" xfId="48" xr:uid="{81A572C5-2DAF-4A7F-B1BC-5FE24C761EAD}"/>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9" builtinId="8"/>
    <cellStyle name="Input" xfId="9" builtinId="20" customBuiltin="1"/>
    <cellStyle name="Linked Cell" xfId="12" builtinId="24" customBuiltin="1"/>
    <cellStyle name="Neutral" xfId="8" builtinId="28" customBuiltin="1"/>
    <cellStyle name="Normal" xfId="0" builtinId="0"/>
    <cellStyle name="Normal 2" xfId="51" xr:uid="{D70F86DD-0159-4EA2-96BA-E25884EDC17C}"/>
    <cellStyle name="Normal 3" xfId="45" xr:uid="{BC5EA9D1-9595-467D-B6FE-C64B5321E29C}"/>
    <cellStyle name="Normal 3 2" xfId="50" xr:uid="{C4545821-1775-48FF-A5B9-E7AFF6FEFEDE}"/>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7">
    <dxf>
      <font>
        <b val="0"/>
        <i val="0"/>
        <strike val="0"/>
        <condense val="0"/>
        <extend val="0"/>
        <outline val="0"/>
        <shadow val="0"/>
        <u val="none"/>
        <vertAlign val="baseline"/>
        <sz val="10"/>
        <color theme="0"/>
        <name val="Aptos Display"/>
        <family val="2"/>
        <scheme val="maj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Display"/>
        <family val="2"/>
        <scheme val="maj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0"/>
        <name val="Aptos Display"/>
        <family val="2"/>
        <scheme val="maj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Display"/>
        <family val="2"/>
        <scheme val="maj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0"/>
        <name val="Aptos Display"/>
        <family val="2"/>
        <scheme val="maj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Display"/>
        <family val="2"/>
        <scheme val="maj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0"/>
        <name val="Aptos Display"/>
        <family val="2"/>
        <scheme val="maj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Display"/>
        <family val="2"/>
        <scheme val="maj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0"/>
        <name val="Aptos Display"/>
        <family val="2"/>
        <scheme val="maj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Display"/>
        <family val="2"/>
        <scheme val="maj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0"/>
        <name val="Aptos Display"/>
        <family val="2"/>
        <scheme val="maj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Display"/>
        <family val="2"/>
        <scheme val="major"/>
      </font>
      <numFmt numFmtId="1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Display"/>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ptos Display"/>
        <family val="2"/>
        <scheme val="major"/>
      </font>
      <alignment horizontal="center" vertical="bottom" textRotation="0" wrapText="0" indent="0" justifyLastLine="0" shrinkToFit="0" readingOrder="0"/>
    </dxf>
    <dxf>
      <font>
        <strike val="0"/>
        <outline val="0"/>
        <shadow val="0"/>
        <u val="none"/>
        <vertAlign val="baseline"/>
        <sz val="10"/>
        <name val="Aptos Display"/>
        <family val="2"/>
        <scheme val="major"/>
      </font>
    </dxf>
    <dxf>
      <font>
        <strike val="0"/>
        <outline val="0"/>
        <shadow val="0"/>
        <u val="none"/>
        <vertAlign val="baseline"/>
        <sz val="10"/>
        <name val="Aptos Display"/>
        <family val="2"/>
        <scheme val="major"/>
      </font>
    </dxf>
    <dxf>
      <font>
        <b val="0"/>
        <i val="0"/>
        <strike val="0"/>
        <condense val="0"/>
        <extend val="0"/>
        <outline val="0"/>
        <shadow val="0"/>
        <u val="none"/>
        <vertAlign val="baseline"/>
        <sz val="10"/>
        <color auto="1"/>
        <name val="Aptos Display"/>
        <family val="2"/>
        <scheme val="major"/>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06/relationships/richStyles" Target="richData/rich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'#4-5 Comparison'!$D$9</c:f>
              <c:strCache>
                <c:ptCount val="1"/>
                <c:pt idx="0">
                  <c:v>Netflix</c:v>
                </c:pt>
              </c:strCache>
            </c:strRef>
          </c:tx>
          <c:spPr>
            <a:solidFill>
              <a:schemeClr val="accent1"/>
            </a:solidFill>
            <a:ln>
              <a:noFill/>
            </a:ln>
            <a:effectLst/>
          </c:spPr>
          <c:invertIfNegative val="0"/>
          <c:cat>
            <c:numRef>
              <c:f>'#4-5 Comparison'!$E$8:$I$8</c:f>
              <c:numCache>
                <c:formatCode>General</c:formatCode>
                <c:ptCount val="5"/>
                <c:pt idx="0">
                  <c:v>2021</c:v>
                </c:pt>
                <c:pt idx="1">
                  <c:v>2022</c:v>
                </c:pt>
                <c:pt idx="2">
                  <c:v>2023</c:v>
                </c:pt>
                <c:pt idx="3">
                  <c:v>2024</c:v>
                </c:pt>
                <c:pt idx="4">
                  <c:v>2025</c:v>
                </c:pt>
              </c:numCache>
            </c:numRef>
          </c:cat>
          <c:val>
            <c:numRef>
              <c:f>'#4-5 Comparison'!$E$9:$I$9</c:f>
              <c:numCache>
                <c:formatCode>_(* #,##0.0_);_(* \(#,##0.0\);_(* "-"??_);_(@_)</c:formatCode>
                <c:ptCount val="5"/>
                <c:pt idx="0">
                  <c:v>53.620422639491444</c:v>
                </c:pt>
                <c:pt idx="1">
                  <c:v>29.625700523873515</c:v>
                </c:pt>
                <c:pt idx="2">
                  <c:v>40.468193587636073</c:v>
                </c:pt>
                <c:pt idx="3">
                  <c:v>44.942458481081225</c:v>
                </c:pt>
                <c:pt idx="4">
                  <c:v>37.088893544522136</c:v>
                </c:pt>
              </c:numCache>
            </c:numRef>
          </c:val>
          <c:extLst>
            <c:ext xmlns:c16="http://schemas.microsoft.com/office/drawing/2014/chart" uri="{C3380CC4-5D6E-409C-BE32-E72D297353CC}">
              <c16:uniqueId val="{00000000-888A-4341-B5B4-B96A5C360060}"/>
            </c:ext>
          </c:extLst>
        </c:ser>
        <c:ser>
          <c:idx val="1"/>
          <c:order val="1"/>
          <c:tx>
            <c:strRef>
              <c:f>'#4-5 Comparison'!$D$10</c:f>
              <c:strCache>
                <c:ptCount val="1"/>
                <c:pt idx="0">
                  <c:v>Lockheed Martin</c:v>
                </c:pt>
              </c:strCache>
            </c:strRef>
          </c:tx>
          <c:spPr>
            <a:solidFill>
              <a:schemeClr val="accent2"/>
            </a:solidFill>
            <a:ln>
              <a:noFill/>
            </a:ln>
            <a:effectLst/>
          </c:spPr>
          <c:invertIfNegative val="0"/>
          <c:cat>
            <c:numRef>
              <c:f>'#4-5 Comparison'!$E$8:$I$8</c:f>
              <c:numCache>
                <c:formatCode>General</c:formatCode>
                <c:ptCount val="5"/>
                <c:pt idx="0">
                  <c:v>2021</c:v>
                </c:pt>
                <c:pt idx="1">
                  <c:v>2022</c:v>
                </c:pt>
                <c:pt idx="2">
                  <c:v>2023</c:v>
                </c:pt>
                <c:pt idx="3">
                  <c:v>2024</c:v>
                </c:pt>
                <c:pt idx="4">
                  <c:v>2025</c:v>
                </c:pt>
              </c:numCache>
            </c:numRef>
          </c:cat>
          <c:val>
            <c:numRef>
              <c:f>'#4-5 Comparison'!$E$10:$I$10</c:f>
              <c:numCache>
                <c:formatCode>_(* #,##0.0_);_(* \(#,##0.0\);_(* "-"??_);_(@_)</c:formatCode>
                <c:ptCount val="5"/>
                <c:pt idx="0">
                  <c:v>15.251957244655582</c:v>
                </c:pt>
                <c:pt idx="1">
                  <c:v>21.557651779483603</c:v>
                </c:pt>
                <c:pt idx="2">
                  <c:v>15.719306358381504</c:v>
                </c:pt>
                <c:pt idx="3">
                  <c:v>21.30996251874063</c:v>
                </c:pt>
                <c:pt idx="4">
                  <c:v>22.077024117998803</c:v>
                </c:pt>
              </c:numCache>
            </c:numRef>
          </c:val>
          <c:extLst>
            <c:ext xmlns:c16="http://schemas.microsoft.com/office/drawing/2014/chart" uri="{C3380CC4-5D6E-409C-BE32-E72D297353CC}">
              <c16:uniqueId val="{00000001-888A-4341-B5B4-B96A5C360060}"/>
            </c:ext>
          </c:extLst>
        </c:ser>
        <c:dLbls>
          <c:showLegendKey val="0"/>
          <c:showVal val="0"/>
          <c:showCatName val="0"/>
          <c:showSerName val="0"/>
          <c:showPercent val="0"/>
          <c:showBubbleSize val="0"/>
        </c:dLbls>
        <c:gapWidth val="219"/>
        <c:overlap val="-27"/>
        <c:axId val="403183935"/>
        <c:axId val="403183455"/>
      </c:barChart>
      <c:catAx>
        <c:axId val="4031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83455"/>
        <c:crosses val="autoZero"/>
        <c:auto val="1"/>
        <c:lblAlgn val="ctr"/>
        <c:lblOffset val="100"/>
        <c:noMultiLvlLbl val="0"/>
      </c:catAx>
      <c:valAx>
        <c:axId val="4031834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8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Market/Book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'#4-5 Comparison'!$D$23</c:f>
              <c:strCache>
                <c:ptCount val="1"/>
                <c:pt idx="0">
                  <c:v>Netflix</c:v>
                </c:pt>
              </c:strCache>
            </c:strRef>
          </c:tx>
          <c:spPr>
            <a:solidFill>
              <a:schemeClr val="accent1"/>
            </a:solidFill>
            <a:ln>
              <a:noFill/>
            </a:ln>
            <a:effectLst/>
          </c:spPr>
          <c:invertIfNegative val="0"/>
          <c:cat>
            <c:numRef>
              <c:f>'#4-5 Comparison'!$E$22:$I$22</c:f>
              <c:numCache>
                <c:formatCode>General</c:formatCode>
                <c:ptCount val="5"/>
                <c:pt idx="0">
                  <c:v>2021</c:v>
                </c:pt>
                <c:pt idx="1">
                  <c:v>2022</c:v>
                </c:pt>
                <c:pt idx="2">
                  <c:v>2023</c:v>
                </c:pt>
                <c:pt idx="3">
                  <c:v>2024</c:v>
                </c:pt>
                <c:pt idx="4">
                  <c:v>2025</c:v>
                </c:pt>
              </c:numCache>
            </c:numRef>
          </c:cat>
          <c:val>
            <c:numRef>
              <c:f>'#4-5 Comparison'!$E$23:$I$23</c:f>
              <c:numCache>
                <c:formatCode>_(* #,##0.0_);_(* \(#,##0.0\);_(* "-"??_);_(@_)</c:formatCode>
                <c:ptCount val="5"/>
                <c:pt idx="0">
                  <c:v>17.308979434229311</c:v>
                </c:pt>
                <c:pt idx="1">
                  <c:v>6.4048624368370239</c:v>
                </c:pt>
                <c:pt idx="2">
                  <c:v>10.629894068542672</c:v>
                </c:pt>
                <c:pt idx="3">
                  <c:v>15.823188084401901</c:v>
                </c:pt>
                <c:pt idx="4">
                  <c:v>15.30239065614728</c:v>
                </c:pt>
              </c:numCache>
            </c:numRef>
          </c:val>
          <c:extLst>
            <c:ext xmlns:c16="http://schemas.microsoft.com/office/drawing/2014/chart" uri="{C3380CC4-5D6E-409C-BE32-E72D297353CC}">
              <c16:uniqueId val="{00000000-14F0-48D9-9A08-784CD3798B15}"/>
            </c:ext>
          </c:extLst>
        </c:ser>
        <c:ser>
          <c:idx val="1"/>
          <c:order val="1"/>
          <c:tx>
            <c:strRef>
              <c:f>'#4-5 Comparison'!$D$24</c:f>
              <c:strCache>
                <c:ptCount val="1"/>
                <c:pt idx="0">
                  <c:v>Lockheed Martin</c:v>
                </c:pt>
              </c:strCache>
            </c:strRef>
          </c:tx>
          <c:spPr>
            <a:solidFill>
              <a:schemeClr val="accent2"/>
            </a:solidFill>
            <a:ln>
              <a:noFill/>
            </a:ln>
            <a:effectLst/>
          </c:spPr>
          <c:invertIfNegative val="0"/>
          <c:cat>
            <c:numRef>
              <c:f>'#4-5 Comparison'!$E$22:$I$22</c:f>
              <c:numCache>
                <c:formatCode>General</c:formatCode>
                <c:ptCount val="5"/>
                <c:pt idx="0">
                  <c:v>2021</c:v>
                </c:pt>
                <c:pt idx="1">
                  <c:v>2022</c:v>
                </c:pt>
                <c:pt idx="2">
                  <c:v>2023</c:v>
                </c:pt>
                <c:pt idx="3">
                  <c:v>2024</c:v>
                </c:pt>
                <c:pt idx="4">
                  <c:v>2025</c:v>
                </c:pt>
              </c:numCache>
            </c:numRef>
          </c:cat>
          <c:val>
            <c:numRef>
              <c:f>'#4-5 Comparison'!$E$24:$I$24</c:f>
              <c:numCache>
                <c:formatCode>_(* #,##0.0_);_(* \(#,##0.0\);_(* "-"??_);_(@_)</c:formatCode>
                <c:ptCount val="5"/>
                <c:pt idx="0">
                  <c:v>8.7887681357788114</c:v>
                </c:pt>
                <c:pt idx="1">
                  <c:v>13.335685301100799</c:v>
                </c:pt>
                <c:pt idx="2">
                  <c:v>15.914791514264815</c:v>
                </c:pt>
                <c:pt idx="3">
                  <c:v>17.955149218379916</c:v>
                </c:pt>
                <c:pt idx="4">
                  <c:v>16.479754500818331</c:v>
                </c:pt>
              </c:numCache>
            </c:numRef>
          </c:val>
          <c:extLst>
            <c:ext xmlns:c16="http://schemas.microsoft.com/office/drawing/2014/chart" uri="{C3380CC4-5D6E-409C-BE32-E72D297353CC}">
              <c16:uniqueId val="{00000001-14F0-48D9-9A08-784CD3798B15}"/>
            </c:ext>
          </c:extLst>
        </c:ser>
        <c:dLbls>
          <c:showLegendKey val="0"/>
          <c:showVal val="0"/>
          <c:showCatName val="0"/>
          <c:showSerName val="0"/>
          <c:showPercent val="0"/>
          <c:showBubbleSize val="0"/>
        </c:dLbls>
        <c:gapWidth val="219"/>
        <c:overlap val="-27"/>
        <c:axId val="304146015"/>
        <c:axId val="304146975"/>
      </c:barChart>
      <c:catAx>
        <c:axId val="30414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46975"/>
        <c:crosses val="autoZero"/>
        <c:auto val="1"/>
        <c:lblAlgn val="ctr"/>
        <c:lblOffset val="100"/>
        <c:noMultiLvlLbl val="0"/>
      </c:catAx>
      <c:valAx>
        <c:axId val="3041469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46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Enterrpise Value Dynamics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'#4-5 Comparison'!$D$41</c:f>
              <c:strCache>
                <c:ptCount val="1"/>
                <c:pt idx="0">
                  <c:v>Netflix</c:v>
                </c:pt>
              </c:strCache>
            </c:strRef>
          </c:tx>
          <c:spPr>
            <a:ln w="28575" cap="rnd">
              <a:solidFill>
                <a:schemeClr val="accent1"/>
              </a:solidFill>
              <a:round/>
            </a:ln>
            <a:effectLst/>
          </c:spPr>
          <c:marker>
            <c:symbol val="none"/>
          </c:marker>
          <c:cat>
            <c:numRef>
              <c:f>'#4-5 Comparison'!$E$40:$I$40</c:f>
              <c:numCache>
                <c:formatCode>General</c:formatCode>
                <c:ptCount val="5"/>
                <c:pt idx="0">
                  <c:v>2021</c:v>
                </c:pt>
                <c:pt idx="1">
                  <c:v>2022</c:v>
                </c:pt>
                <c:pt idx="2">
                  <c:v>2023</c:v>
                </c:pt>
                <c:pt idx="3">
                  <c:v>2024</c:v>
                </c:pt>
                <c:pt idx="4">
                  <c:v>2025</c:v>
                </c:pt>
              </c:numCache>
            </c:numRef>
          </c:cat>
          <c:val>
            <c:numRef>
              <c:f>'#4-5 Comparison'!$E$41:$I$41</c:f>
              <c:numCache>
                <c:formatCode>_(* #,##0_);_(* \(#,##0\);_(* "-"??_);_(@_)</c:formatCode>
                <c:ptCount val="5"/>
                <c:pt idx="0">
                  <c:v>100</c:v>
                </c:pt>
                <c:pt idx="1">
                  <c:v>50.257650457597038</c:v>
                </c:pt>
                <c:pt idx="2">
                  <c:v>79.841894475126679</c:v>
                </c:pt>
                <c:pt idx="3">
                  <c:v>139.62942034719387</c:v>
                </c:pt>
                <c:pt idx="4">
                  <c:v>144.95644451601012</c:v>
                </c:pt>
              </c:numCache>
            </c:numRef>
          </c:val>
          <c:smooth val="0"/>
          <c:extLst>
            <c:ext xmlns:c16="http://schemas.microsoft.com/office/drawing/2014/chart" uri="{C3380CC4-5D6E-409C-BE32-E72D297353CC}">
              <c16:uniqueId val="{00000000-B72D-49F9-A26B-D27C1AB4AADF}"/>
            </c:ext>
          </c:extLst>
        </c:ser>
        <c:ser>
          <c:idx val="1"/>
          <c:order val="1"/>
          <c:tx>
            <c:strRef>
              <c:f>'#4-5 Comparison'!$D$42</c:f>
              <c:strCache>
                <c:ptCount val="1"/>
                <c:pt idx="0">
                  <c:v>Lockheed Martin</c:v>
                </c:pt>
              </c:strCache>
            </c:strRef>
          </c:tx>
          <c:spPr>
            <a:ln w="28575" cap="rnd">
              <a:solidFill>
                <a:schemeClr val="accent2"/>
              </a:solidFill>
              <a:round/>
            </a:ln>
            <a:effectLst/>
          </c:spPr>
          <c:marker>
            <c:symbol val="none"/>
          </c:marker>
          <c:cat>
            <c:numRef>
              <c:f>'#4-5 Comparison'!$E$40:$I$40</c:f>
              <c:numCache>
                <c:formatCode>General</c:formatCode>
                <c:ptCount val="5"/>
                <c:pt idx="0">
                  <c:v>2021</c:v>
                </c:pt>
                <c:pt idx="1">
                  <c:v>2022</c:v>
                </c:pt>
                <c:pt idx="2">
                  <c:v>2023</c:v>
                </c:pt>
                <c:pt idx="3">
                  <c:v>2024</c:v>
                </c:pt>
                <c:pt idx="4">
                  <c:v>2025</c:v>
                </c:pt>
              </c:numCache>
            </c:numRef>
          </c:cat>
          <c:val>
            <c:numRef>
              <c:f>'#4-5 Comparison'!$E$42:$I$42</c:f>
              <c:numCache>
                <c:formatCode>_(* #,##0_);_(* \(#,##0\);_(* "-"??_);_(@_)</c:formatCode>
                <c:ptCount val="5"/>
                <c:pt idx="0">
                  <c:v>100</c:v>
                </c:pt>
                <c:pt idx="1">
                  <c:v>130.21463772648093</c:v>
                </c:pt>
                <c:pt idx="2">
                  <c:v>119.04990742727978</c:v>
                </c:pt>
                <c:pt idx="3">
                  <c:v>125.35658996706584</c:v>
                </c:pt>
                <c:pt idx="4">
                  <c:v>122.29978591701995</c:v>
                </c:pt>
              </c:numCache>
            </c:numRef>
          </c:val>
          <c:smooth val="0"/>
          <c:extLst>
            <c:ext xmlns:c16="http://schemas.microsoft.com/office/drawing/2014/chart" uri="{C3380CC4-5D6E-409C-BE32-E72D297353CC}">
              <c16:uniqueId val="{00000001-B72D-49F9-A26B-D27C1AB4AADF}"/>
            </c:ext>
          </c:extLst>
        </c:ser>
        <c:dLbls>
          <c:showLegendKey val="0"/>
          <c:showVal val="0"/>
          <c:showCatName val="0"/>
          <c:showSerName val="0"/>
          <c:showPercent val="0"/>
          <c:showBubbleSize val="0"/>
        </c:dLbls>
        <c:smooth val="0"/>
        <c:axId val="1219993792"/>
        <c:axId val="1293750576"/>
      </c:lineChart>
      <c:catAx>
        <c:axId val="121999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50576"/>
        <c:crosses val="autoZero"/>
        <c:auto val="1"/>
        <c:lblAlgn val="ctr"/>
        <c:lblOffset val="100"/>
        <c:noMultiLvlLbl val="0"/>
      </c:catAx>
      <c:valAx>
        <c:axId val="1293750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99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NPV and Sales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'Project analysis '!$P$3:$P$8</c:f>
              <c:numCache>
                <c:formatCode>0.0%</c:formatCode>
                <c:ptCount val="6"/>
                <c:pt idx="0">
                  <c:v>5.0000000000000001E-3</c:v>
                </c:pt>
                <c:pt idx="1">
                  <c:v>0.01</c:v>
                </c:pt>
                <c:pt idx="2">
                  <c:v>1.4999999999999999E-2</c:v>
                </c:pt>
                <c:pt idx="3">
                  <c:v>0.02</c:v>
                </c:pt>
                <c:pt idx="4">
                  <c:v>2.5000000000000001E-2</c:v>
                </c:pt>
                <c:pt idx="5">
                  <c:v>0.03</c:v>
                </c:pt>
              </c:numCache>
            </c:numRef>
          </c:cat>
          <c:val>
            <c:numRef>
              <c:f>'Project analysis '!$Q$3:$Q$8</c:f>
              <c:numCache>
                <c:formatCode>_(* #,##0_);_(* \(#,##0\);_(* "-"??_);_(@_)</c:formatCode>
                <c:ptCount val="6"/>
                <c:pt idx="0">
                  <c:v>-713.40282100268075</c:v>
                </c:pt>
                <c:pt idx="1">
                  <c:v>-442.9955779393008</c:v>
                </c:pt>
                <c:pt idx="2">
                  <c:v>-172.58833487592108</c:v>
                </c:pt>
                <c:pt idx="3">
                  <c:v>97.818908187458874</c:v>
                </c:pt>
                <c:pt idx="4">
                  <c:v>368.22615125083877</c:v>
                </c:pt>
                <c:pt idx="5">
                  <c:v>638.63339431421855</c:v>
                </c:pt>
              </c:numCache>
            </c:numRef>
          </c:val>
          <c:extLst>
            <c:ext xmlns:c16="http://schemas.microsoft.com/office/drawing/2014/chart" uri="{C3380CC4-5D6E-409C-BE32-E72D297353CC}">
              <c16:uniqueId val="{00000000-74AF-468B-8B63-F807479F6D70}"/>
            </c:ext>
          </c:extLst>
        </c:ser>
        <c:dLbls>
          <c:showLegendKey val="0"/>
          <c:showVal val="0"/>
          <c:showCatName val="0"/>
          <c:showSerName val="0"/>
          <c:showPercent val="0"/>
          <c:showBubbleSize val="0"/>
        </c:dLbls>
        <c:gapWidth val="69"/>
        <c:overlap val="-27"/>
        <c:axId val="8062464"/>
        <c:axId val="8064384"/>
      </c:barChart>
      <c:catAx>
        <c:axId val="806246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Revenue (% of total HP Inc.)</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064384"/>
        <c:crosses val="autoZero"/>
        <c:auto val="1"/>
        <c:lblAlgn val="ctr"/>
        <c:lblOffset val="100"/>
        <c:noMultiLvlLbl val="0"/>
      </c:catAx>
      <c:valAx>
        <c:axId val="806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NPV</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062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NPV Profile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'Project analysis '!$P$24:$P$29</c:f>
              <c:numCache>
                <c:formatCode>0.0%</c:formatCode>
                <c:ptCount val="6"/>
                <c:pt idx="0">
                  <c:v>9.5000000000000001E-2</c:v>
                </c:pt>
                <c:pt idx="1">
                  <c:v>0.105</c:v>
                </c:pt>
                <c:pt idx="2">
                  <c:v>0.115</c:v>
                </c:pt>
                <c:pt idx="3">
                  <c:v>0.125</c:v>
                </c:pt>
                <c:pt idx="4">
                  <c:v>0.13500000000000001</c:v>
                </c:pt>
                <c:pt idx="5">
                  <c:v>0.14499999999999999</c:v>
                </c:pt>
              </c:numCache>
            </c:numRef>
          </c:cat>
          <c:val>
            <c:numRef>
              <c:f>'Project analysis '!$Q$24:$Q$29</c:f>
              <c:numCache>
                <c:formatCode>_(* #,##0_);_(* \(#,##0\);_(* "-"??_);_(@_)</c:formatCode>
                <c:ptCount val="6"/>
                <c:pt idx="0">
                  <c:v>222.89010325096638</c:v>
                </c:pt>
                <c:pt idx="1">
                  <c:v>179.1495792089712</c:v>
                </c:pt>
                <c:pt idx="2">
                  <c:v>137.49896823963127</c:v>
                </c:pt>
                <c:pt idx="3">
                  <c:v>97.818908187458874</c:v>
                </c:pt>
                <c:pt idx="4">
                  <c:v>59.997921061646593</c:v>
                </c:pt>
                <c:pt idx="5">
                  <c:v>23.931824729996663</c:v>
                </c:pt>
              </c:numCache>
            </c:numRef>
          </c:val>
          <c:smooth val="0"/>
          <c:extLst>
            <c:ext xmlns:c16="http://schemas.microsoft.com/office/drawing/2014/chart" uri="{C3380CC4-5D6E-409C-BE32-E72D297353CC}">
              <c16:uniqueId val="{00000000-3F1D-459F-971C-3AE761199409}"/>
            </c:ext>
          </c:extLst>
        </c:ser>
        <c:dLbls>
          <c:showLegendKey val="0"/>
          <c:showVal val="0"/>
          <c:showCatName val="0"/>
          <c:showSerName val="0"/>
          <c:showPercent val="0"/>
          <c:showBubbleSize val="0"/>
        </c:dLbls>
        <c:marker val="1"/>
        <c:smooth val="0"/>
        <c:axId val="8115328"/>
        <c:axId val="8117248"/>
      </c:lineChart>
      <c:catAx>
        <c:axId val="811532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Cost of Capital</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117248"/>
        <c:crosses val="autoZero"/>
        <c:auto val="1"/>
        <c:lblAlgn val="ctr"/>
        <c:lblOffset val="100"/>
        <c:noMultiLvlLbl val="0"/>
      </c:catAx>
      <c:valAx>
        <c:axId val="8117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11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Scenario Analysis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'Project analysis '!$R$46:$R$48</c:f>
              <c:strCache>
                <c:ptCount val="3"/>
                <c:pt idx="0">
                  <c:v>Best Case</c:v>
                </c:pt>
                <c:pt idx="1">
                  <c:v>Expected</c:v>
                </c:pt>
                <c:pt idx="2">
                  <c:v>Worst case</c:v>
                </c:pt>
              </c:strCache>
            </c:strRef>
          </c:cat>
          <c:val>
            <c:numRef>
              <c:f>'Project analysis '!$S$46:$S$48</c:f>
              <c:numCache>
                <c:formatCode>_(* #,##0.0_);_(* \(#,##0.0\);_(* "-"??_);_(@_)</c:formatCode>
                <c:ptCount val="3"/>
                <c:pt idx="0">
                  <c:v>1188.9175745448347</c:v>
                </c:pt>
                <c:pt idx="1">
                  <c:v>97.818908187458874</c:v>
                </c:pt>
                <c:pt idx="2">
                  <c:v>-588.93213756881562</c:v>
                </c:pt>
              </c:numCache>
            </c:numRef>
          </c:val>
          <c:extLst>
            <c:ext xmlns:c16="http://schemas.microsoft.com/office/drawing/2014/chart" uri="{C3380CC4-5D6E-409C-BE32-E72D297353CC}">
              <c16:uniqueId val="{00000000-4826-4515-9A8B-07704911F8F0}"/>
            </c:ext>
          </c:extLst>
        </c:ser>
        <c:dLbls>
          <c:showLegendKey val="0"/>
          <c:showVal val="0"/>
          <c:showCatName val="0"/>
          <c:showSerName val="0"/>
          <c:showPercent val="0"/>
          <c:showBubbleSize val="0"/>
        </c:dLbls>
        <c:gapWidth val="219"/>
        <c:overlap val="-27"/>
        <c:axId val="1115638304"/>
        <c:axId val="937110560"/>
      </c:barChart>
      <c:catAx>
        <c:axId val="1115638304"/>
        <c:scaling>
          <c:orientation val="minMax"/>
        </c:scaling>
        <c:delete val="0"/>
        <c:axPos val="b"/>
        <c:numFmt formatCode="General" sourceLinked="1"/>
        <c:majorTickMark val="none"/>
        <c:minorTickMark val="none"/>
        <c:tickLblPos val="low"/>
        <c:spPr>
          <a:noFill/>
          <a:ln w="254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7110560"/>
        <c:crosses val="autoZero"/>
        <c:auto val="1"/>
        <c:lblAlgn val="ctr"/>
        <c:lblOffset val="100"/>
        <c:noMultiLvlLbl val="0"/>
      </c:catAx>
      <c:valAx>
        <c:axId val="93711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NPV ($millions)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1563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SCS Share Prices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MacroTrends_Data_Download_SCS!$A$6778:$A$7012</c:f>
              <c:numCache>
                <c:formatCode>m/d/yyyy</c:formatCode>
                <c:ptCount val="235"/>
                <c:pt idx="0">
                  <c:v>45659</c:v>
                </c:pt>
                <c:pt idx="1">
                  <c:v>45660</c:v>
                </c:pt>
                <c:pt idx="2">
                  <c:v>45663</c:v>
                </c:pt>
                <c:pt idx="3">
                  <c:v>45664</c:v>
                </c:pt>
                <c:pt idx="4">
                  <c:v>45665</c:v>
                </c:pt>
                <c:pt idx="5">
                  <c:v>45667</c:v>
                </c:pt>
                <c:pt idx="6">
                  <c:v>45670</c:v>
                </c:pt>
                <c:pt idx="7">
                  <c:v>45671</c:v>
                </c:pt>
                <c:pt idx="8">
                  <c:v>45672</c:v>
                </c:pt>
                <c:pt idx="9">
                  <c:v>45673</c:v>
                </c:pt>
                <c:pt idx="10">
                  <c:v>45674</c:v>
                </c:pt>
                <c:pt idx="11">
                  <c:v>45678</c:v>
                </c:pt>
                <c:pt idx="12">
                  <c:v>45679</c:v>
                </c:pt>
                <c:pt idx="13">
                  <c:v>45680</c:v>
                </c:pt>
                <c:pt idx="14">
                  <c:v>45681</c:v>
                </c:pt>
                <c:pt idx="15">
                  <c:v>45684</c:v>
                </c:pt>
                <c:pt idx="16">
                  <c:v>45685</c:v>
                </c:pt>
                <c:pt idx="17">
                  <c:v>45686</c:v>
                </c:pt>
                <c:pt idx="18">
                  <c:v>45687</c:v>
                </c:pt>
                <c:pt idx="19">
                  <c:v>45688</c:v>
                </c:pt>
                <c:pt idx="20">
                  <c:v>45691</c:v>
                </c:pt>
                <c:pt idx="21">
                  <c:v>45692</c:v>
                </c:pt>
                <c:pt idx="22">
                  <c:v>45693</c:v>
                </c:pt>
                <c:pt idx="23">
                  <c:v>45694</c:v>
                </c:pt>
                <c:pt idx="24">
                  <c:v>45695</c:v>
                </c:pt>
                <c:pt idx="25">
                  <c:v>45698</c:v>
                </c:pt>
                <c:pt idx="26">
                  <c:v>45699</c:v>
                </c:pt>
                <c:pt idx="27">
                  <c:v>45700</c:v>
                </c:pt>
                <c:pt idx="28">
                  <c:v>45701</c:v>
                </c:pt>
                <c:pt idx="29">
                  <c:v>45702</c:v>
                </c:pt>
                <c:pt idx="30">
                  <c:v>45706</c:v>
                </c:pt>
                <c:pt idx="31">
                  <c:v>45707</c:v>
                </c:pt>
                <c:pt idx="32">
                  <c:v>45708</c:v>
                </c:pt>
                <c:pt idx="33">
                  <c:v>45709</c:v>
                </c:pt>
                <c:pt idx="34">
                  <c:v>45712</c:v>
                </c:pt>
                <c:pt idx="35">
                  <c:v>45713</c:v>
                </c:pt>
                <c:pt idx="36">
                  <c:v>45714</c:v>
                </c:pt>
                <c:pt idx="37">
                  <c:v>45715</c:v>
                </c:pt>
                <c:pt idx="38">
                  <c:v>45716</c:v>
                </c:pt>
                <c:pt idx="39">
                  <c:v>45719</c:v>
                </c:pt>
                <c:pt idx="40">
                  <c:v>45720</c:v>
                </c:pt>
                <c:pt idx="41">
                  <c:v>45721</c:v>
                </c:pt>
                <c:pt idx="42">
                  <c:v>45722</c:v>
                </c:pt>
                <c:pt idx="43">
                  <c:v>45723</c:v>
                </c:pt>
                <c:pt idx="44">
                  <c:v>45726</c:v>
                </c:pt>
                <c:pt idx="45">
                  <c:v>45727</c:v>
                </c:pt>
                <c:pt idx="46">
                  <c:v>45728</c:v>
                </c:pt>
                <c:pt idx="47">
                  <c:v>45729</c:v>
                </c:pt>
                <c:pt idx="48">
                  <c:v>45730</c:v>
                </c:pt>
                <c:pt idx="49">
                  <c:v>45733</c:v>
                </c:pt>
                <c:pt idx="50">
                  <c:v>45734</c:v>
                </c:pt>
                <c:pt idx="51">
                  <c:v>45735</c:v>
                </c:pt>
                <c:pt idx="52">
                  <c:v>45736</c:v>
                </c:pt>
                <c:pt idx="53">
                  <c:v>45737</c:v>
                </c:pt>
                <c:pt idx="54">
                  <c:v>45740</c:v>
                </c:pt>
                <c:pt idx="55">
                  <c:v>45741</c:v>
                </c:pt>
                <c:pt idx="56">
                  <c:v>45742</c:v>
                </c:pt>
                <c:pt idx="57">
                  <c:v>45743</c:v>
                </c:pt>
                <c:pt idx="58">
                  <c:v>45744</c:v>
                </c:pt>
                <c:pt idx="59">
                  <c:v>45747</c:v>
                </c:pt>
                <c:pt idx="60">
                  <c:v>45748</c:v>
                </c:pt>
                <c:pt idx="61">
                  <c:v>45749</c:v>
                </c:pt>
                <c:pt idx="62">
                  <c:v>45750</c:v>
                </c:pt>
                <c:pt idx="63">
                  <c:v>45751</c:v>
                </c:pt>
                <c:pt idx="64">
                  <c:v>45754</c:v>
                </c:pt>
                <c:pt idx="65">
                  <c:v>45755</c:v>
                </c:pt>
                <c:pt idx="66">
                  <c:v>45756</c:v>
                </c:pt>
                <c:pt idx="67">
                  <c:v>45757</c:v>
                </c:pt>
                <c:pt idx="68">
                  <c:v>45758</c:v>
                </c:pt>
                <c:pt idx="69">
                  <c:v>45761</c:v>
                </c:pt>
                <c:pt idx="70">
                  <c:v>45762</c:v>
                </c:pt>
                <c:pt idx="71">
                  <c:v>45763</c:v>
                </c:pt>
                <c:pt idx="72">
                  <c:v>45764</c:v>
                </c:pt>
                <c:pt idx="73">
                  <c:v>45768</c:v>
                </c:pt>
                <c:pt idx="74">
                  <c:v>45769</c:v>
                </c:pt>
                <c:pt idx="75">
                  <c:v>45770</c:v>
                </c:pt>
                <c:pt idx="76">
                  <c:v>45771</c:v>
                </c:pt>
                <c:pt idx="77">
                  <c:v>45772</c:v>
                </c:pt>
                <c:pt idx="78">
                  <c:v>45775</c:v>
                </c:pt>
                <c:pt idx="79">
                  <c:v>45776</c:v>
                </c:pt>
                <c:pt idx="80">
                  <c:v>45777</c:v>
                </c:pt>
                <c:pt idx="81">
                  <c:v>45778</c:v>
                </c:pt>
                <c:pt idx="82">
                  <c:v>45779</c:v>
                </c:pt>
                <c:pt idx="83">
                  <c:v>45782</c:v>
                </c:pt>
                <c:pt idx="84">
                  <c:v>45783</c:v>
                </c:pt>
                <c:pt idx="85">
                  <c:v>45784</c:v>
                </c:pt>
                <c:pt idx="86">
                  <c:v>45785</c:v>
                </c:pt>
                <c:pt idx="87">
                  <c:v>45786</c:v>
                </c:pt>
                <c:pt idx="88">
                  <c:v>45789</c:v>
                </c:pt>
                <c:pt idx="89">
                  <c:v>45790</c:v>
                </c:pt>
                <c:pt idx="90">
                  <c:v>45791</c:v>
                </c:pt>
                <c:pt idx="91">
                  <c:v>45792</c:v>
                </c:pt>
                <c:pt idx="92">
                  <c:v>45793</c:v>
                </c:pt>
                <c:pt idx="93">
                  <c:v>45796</c:v>
                </c:pt>
                <c:pt idx="94">
                  <c:v>45797</c:v>
                </c:pt>
                <c:pt idx="95">
                  <c:v>45798</c:v>
                </c:pt>
                <c:pt idx="96">
                  <c:v>45799</c:v>
                </c:pt>
                <c:pt idx="97">
                  <c:v>45800</c:v>
                </c:pt>
                <c:pt idx="98">
                  <c:v>45804</c:v>
                </c:pt>
                <c:pt idx="99">
                  <c:v>45805</c:v>
                </c:pt>
                <c:pt idx="100">
                  <c:v>45806</c:v>
                </c:pt>
                <c:pt idx="101">
                  <c:v>45807</c:v>
                </c:pt>
                <c:pt idx="102">
                  <c:v>45810</c:v>
                </c:pt>
                <c:pt idx="103">
                  <c:v>45811</c:v>
                </c:pt>
                <c:pt idx="104">
                  <c:v>45812</c:v>
                </c:pt>
                <c:pt idx="105">
                  <c:v>45813</c:v>
                </c:pt>
                <c:pt idx="106">
                  <c:v>45814</c:v>
                </c:pt>
                <c:pt idx="107">
                  <c:v>45817</c:v>
                </c:pt>
                <c:pt idx="108">
                  <c:v>45818</c:v>
                </c:pt>
                <c:pt idx="109">
                  <c:v>45819</c:v>
                </c:pt>
                <c:pt idx="110">
                  <c:v>45820</c:v>
                </c:pt>
                <c:pt idx="111">
                  <c:v>45821</c:v>
                </c:pt>
                <c:pt idx="112">
                  <c:v>45824</c:v>
                </c:pt>
                <c:pt idx="113">
                  <c:v>45825</c:v>
                </c:pt>
                <c:pt idx="114">
                  <c:v>45826</c:v>
                </c:pt>
                <c:pt idx="115">
                  <c:v>45828</c:v>
                </c:pt>
                <c:pt idx="116">
                  <c:v>45831</c:v>
                </c:pt>
                <c:pt idx="117">
                  <c:v>45832</c:v>
                </c:pt>
                <c:pt idx="118">
                  <c:v>45833</c:v>
                </c:pt>
                <c:pt idx="119">
                  <c:v>45834</c:v>
                </c:pt>
                <c:pt idx="120">
                  <c:v>45835</c:v>
                </c:pt>
                <c:pt idx="121">
                  <c:v>45838</c:v>
                </c:pt>
                <c:pt idx="122">
                  <c:v>45839</c:v>
                </c:pt>
                <c:pt idx="123">
                  <c:v>45840</c:v>
                </c:pt>
                <c:pt idx="124">
                  <c:v>45841</c:v>
                </c:pt>
                <c:pt idx="125">
                  <c:v>45845</c:v>
                </c:pt>
                <c:pt idx="126">
                  <c:v>45846</c:v>
                </c:pt>
                <c:pt idx="127">
                  <c:v>45847</c:v>
                </c:pt>
                <c:pt idx="128">
                  <c:v>45848</c:v>
                </c:pt>
                <c:pt idx="129">
                  <c:v>45849</c:v>
                </c:pt>
                <c:pt idx="130">
                  <c:v>45852</c:v>
                </c:pt>
                <c:pt idx="131">
                  <c:v>45853</c:v>
                </c:pt>
                <c:pt idx="132">
                  <c:v>45854</c:v>
                </c:pt>
                <c:pt idx="133">
                  <c:v>45855</c:v>
                </c:pt>
                <c:pt idx="134">
                  <c:v>45856</c:v>
                </c:pt>
                <c:pt idx="135">
                  <c:v>45859</c:v>
                </c:pt>
                <c:pt idx="136">
                  <c:v>45860</c:v>
                </c:pt>
                <c:pt idx="137">
                  <c:v>45861</c:v>
                </c:pt>
                <c:pt idx="138">
                  <c:v>45862</c:v>
                </c:pt>
                <c:pt idx="139">
                  <c:v>45863</c:v>
                </c:pt>
                <c:pt idx="140">
                  <c:v>45866</c:v>
                </c:pt>
                <c:pt idx="141">
                  <c:v>45867</c:v>
                </c:pt>
                <c:pt idx="142">
                  <c:v>45868</c:v>
                </c:pt>
                <c:pt idx="143">
                  <c:v>45869</c:v>
                </c:pt>
                <c:pt idx="144">
                  <c:v>45870</c:v>
                </c:pt>
                <c:pt idx="145">
                  <c:v>45873</c:v>
                </c:pt>
                <c:pt idx="146">
                  <c:v>45874</c:v>
                </c:pt>
                <c:pt idx="147">
                  <c:v>45875</c:v>
                </c:pt>
                <c:pt idx="148">
                  <c:v>45876</c:v>
                </c:pt>
                <c:pt idx="149">
                  <c:v>45877</c:v>
                </c:pt>
                <c:pt idx="150">
                  <c:v>45880</c:v>
                </c:pt>
                <c:pt idx="151">
                  <c:v>45881</c:v>
                </c:pt>
                <c:pt idx="152">
                  <c:v>45882</c:v>
                </c:pt>
                <c:pt idx="153">
                  <c:v>45883</c:v>
                </c:pt>
                <c:pt idx="154">
                  <c:v>45884</c:v>
                </c:pt>
                <c:pt idx="155">
                  <c:v>45887</c:v>
                </c:pt>
                <c:pt idx="156">
                  <c:v>45888</c:v>
                </c:pt>
                <c:pt idx="157">
                  <c:v>45889</c:v>
                </c:pt>
                <c:pt idx="158">
                  <c:v>45890</c:v>
                </c:pt>
                <c:pt idx="159">
                  <c:v>45891</c:v>
                </c:pt>
                <c:pt idx="160">
                  <c:v>45894</c:v>
                </c:pt>
                <c:pt idx="161">
                  <c:v>45895</c:v>
                </c:pt>
                <c:pt idx="162">
                  <c:v>45896</c:v>
                </c:pt>
                <c:pt idx="163">
                  <c:v>45897</c:v>
                </c:pt>
                <c:pt idx="164">
                  <c:v>45898</c:v>
                </c:pt>
                <c:pt idx="165">
                  <c:v>45902</c:v>
                </c:pt>
                <c:pt idx="166">
                  <c:v>45903</c:v>
                </c:pt>
                <c:pt idx="167">
                  <c:v>45904</c:v>
                </c:pt>
                <c:pt idx="168">
                  <c:v>45905</c:v>
                </c:pt>
                <c:pt idx="169">
                  <c:v>45908</c:v>
                </c:pt>
                <c:pt idx="170">
                  <c:v>45909</c:v>
                </c:pt>
                <c:pt idx="171">
                  <c:v>45910</c:v>
                </c:pt>
                <c:pt idx="172">
                  <c:v>45911</c:v>
                </c:pt>
                <c:pt idx="173">
                  <c:v>45912</c:v>
                </c:pt>
                <c:pt idx="174">
                  <c:v>45915</c:v>
                </c:pt>
                <c:pt idx="175">
                  <c:v>45916</c:v>
                </c:pt>
                <c:pt idx="176">
                  <c:v>45917</c:v>
                </c:pt>
                <c:pt idx="177">
                  <c:v>45918</c:v>
                </c:pt>
                <c:pt idx="178">
                  <c:v>45919</c:v>
                </c:pt>
                <c:pt idx="179">
                  <c:v>45922</c:v>
                </c:pt>
                <c:pt idx="180">
                  <c:v>45923</c:v>
                </c:pt>
                <c:pt idx="181">
                  <c:v>45924</c:v>
                </c:pt>
                <c:pt idx="182">
                  <c:v>45925</c:v>
                </c:pt>
                <c:pt idx="183">
                  <c:v>45926</c:v>
                </c:pt>
                <c:pt idx="184">
                  <c:v>45929</c:v>
                </c:pt>
                <c:pt idx="185">
                  <c:v>45930</c:v>
                </c:pt>
                <c:pt idx="186">
                  <c:v>45931</c:v>
                </c:pt>
                <c:pt idx="187">
                  <c:v>45932</c:v>
                </c:pt>
                <c:pt idx="188">
                  <c:v>45933</c:v>
                </c:pt>
                <c:pt idx="189">
                  <c:v>45936</c:v>
                </c:pt>
                <c:pt idx="190">
                  <c:v>45937</c:v>
                </c:pt>
                <c:pt idx="191">
                  <c:v>45938</c:v>
                </c:pt>
                <c:pt idx="192">
                  <c:v>45939</c:v>
                </c:pt>
                <c:pt idx="193">
                  <c:v>45940</c:v>
                </c:pt>
                <c:pt idx="194">
                  <c:v>45943</c:v>
                </c:pt>
                <c:pt idx="195">
                  <c:v>45944</c:v>
                </c:pt>
                <c:pt idx="196">
                  <c:v>45945</c:v>
                </c:pt>
                <c:pt idx="197">
                  <c:v>45946</c:v>
                </c:pt>
                <c:pt idx="198">
                  <c:v>45947</c:v>
                </c:pt>
                <c:pt idx="199">
                  <c:v>45950</c:v>
                </c:pt>
                <c:pt idx="200">
                  <c:v>45951</c:v>
                </c:pt>
                <c:pt idx="201">
                  <c:v>45952</c:v>
                </c:pt>
                <c:pt idx="202">
                  <c:v>45953</c:v>
                </c:pt>
                <c:pt idx="203">
                  <c:v>45954</c:v>
                </c:pt>
                <c:pt idx="204">
                  <c:v>45957</c:v>
                </c:pt>
                <c:pt idx="205">
                  <c:v>45958</c:v>
                </c:pt>
                <c:pt idx="206">
                  <c:v>45959</c:v>
                </c:pt>
                <c:pt idx="207">
                  <c:v>45960</c:v>
                </c:pt>
                <c:pt idx="208">
                  <c:v>45961</c:v>
                </c:pt>
                <c:pt idx="209">
                  <c:v>45964</c:v>
                </c:pt>
                <c:pt idx="210">
                  <c:v>45965</c:v>
                </c:pt>
                <c:pt idx="211">
                  <c:v>45966</c:v>
                </c:pt>
                <c:pt idx="212">
                  <c:v>45967</c:v>
                </c:pt>
                <c:pt idx="213">
                  <c:v>45968</c:v>
                </c:pt>
                <c:pt idx="214">
                  <c:v>45971</c:v>
                </c:pt>
                <c:pt idx="215">
                  <c:v>45972</c:v>
                </c:pt>
                <c:pt idx="216">
                  <c:v>45973</c:v>
                </c:pt>
                <c:pt idx="217">
                  <c:v>45974</c:v>
                </c:pt>
                <c:pt idx="218">
                  <c:v>45975</c:v>
                </c:pt>
                <c:pt idx="219">
                  <c:v>45978</c:v>
                </c:pt>
                <c:pt idx="220">
                  <c:v>45979</c:v>
                </c:pt>
                <c:pt idx="221">
                  <c:v>45980</c:v>
                </c:pt>
                <c:pt idx="222">
                  <c:v>45981</c:v>
                </c:pt>
                <c:pt idx="223">
                  <c:v>45982</c:v>
                </c:pt>
                <c:pt idx="224">
                  <c:v>45985</c:v>
                </c:pt>
                <c:pt idx="225">
                  <c:v>45986</c:v>
                </c:pt>
                <c:pt idx="226">
                  <c:v>45987</c:v>
                </c:pt>
                <c:pt idx="227">
                  <c:v>45989</c:v>
                </c:pt>
                <c:pt idx="228">
                  <c:v>45992</c:v>
                </c:pt>
                <c:pt idx="229">
                  <c:v>45993</c:v>
                </c:pt>
                <c:pt idx="230">
                  <c:v>45994</c:v>
                </c:pt>
                <c:pt idx="231">
                  <c:v>45995</c:v>
                </c:pt>
                <c:pt idx="232">
                  <c:v>45996</c:v>
                </c:pt>
                <c:pt idx="233">
                  <c:v>45999</c:v>
                </c:pt>
                <c:pt idx="234">
                  <c:v>46000</c:v>
                </c:pt>
              </c:numCache>
            </c:numRef>
          </c:cat>
          <c:val>
            <c:numRef>
              <c:f>MacroTrends_Data_Download_SCS!$E$6778:$E$7012</c:f>
              <c:numCache>
                <c:formatCode>_("$"* #,##0.00_);_("$"* \(#,##0.00\);_("$"* "-"??_);_(@_)</c:formatCode>
                <c:ptCount val="235"/>
                <c:pt idx="0">
                  <c:v>11.381600000000001</c:v>
                </c:pt>
                <c:pt idx="1">
                  <c:v>11.332800000000001</c:v>
                </c:pt>
                <c:pt idx="2">
                  <c:v>11.1669</c:v>
                </c:pt>
                <c:pt idx="3">
                  <c:v>10.932600000000001</c:v>
                </c:pt>
                <c:pt idx="4">
                  <c:v>11.030200000000001</c:v>
                </c:pt>
                <c:pt idx="5">
                  <c:v>10.7081</c:v>
                </c:pt>
                <c:pt idx="6">
                  <c:v>10.8643</c:v>
                </c:pt>
                <c:pt idx="7">
                  <c:v>10.9717</c:v>
                </c:pt>
                <c:pt idx="8">
                  <c:v>11.332800000000001</c:v>
                </c:pt>
                <c:pt idx="9">
                  <c:v>11.284000000000001</c:v>
                </c:pt>
                <c:pt idx="10">
                  <c:v>11.4207</c:v>
                </c:pt>
                <c:pt idx="11">
                  <c:v>11.5183</c:v>
                </c:pt>
                <c:pt idx="12">
                  <c:v>11.3035</c:v>
                </c:pt>
                <c:pt idx="13">
                  <c:v>11.3231</c:v>
                </c:pt>
                <c:pt idx="14">
                  <c:v>11.2547</c:v>
                </c:pt>
                <c:pt idx="15">
                  <c:v>11.401199999999999</c:v>
                </c:pt>
                <c:pt idx="16">
                  <c:v>11.3133</c:v>
                </c:pt>
                <c:pt idx="17">
                  <c:v>11.293799999999999</c:v>
                </c:pt>
                <c:pt idx="18">
                  <c:v>11.3621</c:v>
                </c:pt>
                <c:pt idx="19">
                  <c:v>11.2059</c:v>
                </c:pt>
                <c:pt idx="20">
                  <c:v>10.8057</c:v>
                </c:pt>
                <c:pt idx="21">
                  <c:v>11.04</c:v>
                </c:pt>
                <c:pt idx="22">
                  <c:v>11.284000000000001</c:v>
                </c:pt>
                <c:pt idx="23">
                  <c:v>11.3035</c:v>
                </c:pt>
                <c:pt idx="24">
                  <c:v>11.088800000000001</c:v>
                </c:pt>
                <c:pt idx="25">
                  <c:v>11.4109</c:v>
                </c:pt>
                <c:pt idx="26">
                  <c:v>11.694000000000001</c:v>
                </c:pt>
                <c:pt idx="27">
                  <c:v>11.645200000000001</c:v>
                </c:pt>
                <c:pt idx="28">
                  <c:v>12.1235</c:v>
                </c:pt>
                <c:pt idx="29">
                  <c:v>12.055199999999999</c:v>
                </c:pt>
                <c:pt idx="30">
                  <c:v>12.0161</c:v>
                </c:pt>
                <c:pt idx="31">
                  <c:v>12.103999999999999</c:v>
                </c:pt>
                <c:pt idx="32">
                  <c:v>12.1332</c:v>
                </c:pt>
                <c:pt idx="33">
                  <c:v>12.0161</c:v>
                </c:pt>
                <c:pt idx="34">
                  <c:v>12.0259</c:v>
                </c:pt>
                <c:pt idx="35">
                  <c:v>12.2309</c:v>
                </c:pt>
                <c:pt idx="36">
                  <c:v>12.1235</c:v>
                </c:pt>
                <c:pt idx="37">
                  <c:v>11.8599</c:v>
                </c:pt>
                <c:pt idx="38">
                  <c:v>11.8697</c:v>
                </c:pt>
                <c:pt idx="39">
                  <c:v>11.5671</c:v>
                </c:pt>
                <c:pt idx="40">
                  <c:v>11.342599999999999</c:v>
                </c:pt>
                <c:pt idx="41">
                  <c:v>11.1571</c:v>
                </c:pt>
                <c:pt idx="42">
                  <c:v>11.244999999999999</c:v>
                </c:pt>
                <c:pt idx="43">
                  <c:v>11.45</c:v>
                </c:pt>
                <c:pt idx="44">
                  <c:v>11.2254</c:v>
                </c:pt>
                <c:pt idx="45">
                  <c:v>11.030200000000001</c:v>
                </c:pt>
                <c:pt idx="46">
                  <c:v>10.8155</c:v>
                </c:pt>
                <c:pt idx="47">
                  <c:v>10.532400000000001</c:v>
                </c:pt>
                <c:pt idx="48">
                  <c:v>10.727600000000001</c:v>
                </c:pt>
                <c:pt idx="49">
                  <c:v>10.7471</c:v>
                </c:pt>
                <c:pt idx="50">
                  <c:v>10.6691</c:v>
                </c:pt>
                <c:pt idx="51">
                  <c:v>10.795999999999999</c:v>
                </c:pt>
                <c:pt idx="52">
                  <c:v>10.727600000000001</c:v>
                </c:pt>
                <c:pt idx="53">
                  <c:v>10.3177</c:v>
                </c:pt>
                <c:pt idx="54">
                  <c:v>10.581200000000001</c:v>
                </c:pt>
                <c:pt idx="55">
                  <c:v>10.327400000000001</c:v>
                </c:pt>
                <c:pt idx="56">
                  <c:v>10.3469</c:v>
                </c:pt>
                <c:pt idx="57">
                  <c:v>11.030200000000001</c:v>
                </c:pt>
                <c:pt idx="58">
                  <c:v>10.835000000000001</c:v>
                </c:pt>
                <c:pt idx="59">
                  <c:v>10.6983</c:v>
                </c:pt>
                <c:pt idx="60">
                  <c:v>11.0497</c:v>
                </c:pt>
                <c:pt idx="61">
                  <c:v>11.186400000000001</c:v>
                </c:pt>
                <c:pt idx="62">
                  <c:v>10.483599999999999</c:v>
                </c:pt>
                <c:pt idx="63">
                  <c:v>10.425000000000001</c:v>
                </c:pt>
                <c:pt idx="64">
                  <c:v>10.050599999999999</c:v>
                </c:pt>
                <c:pt idx="65">
                  <c:v>9.5973000000000006</c:v>
                </c:pt>
                <c:pt idx="66">
                  <c:v>10.454599999999999</c:v>
                </c:pt>
                <c:pt idx="67">
                  <c:v>10.0604</c:v>
                </c:pt>
                <c:pt idx="68">
                  <c:v>10.030900000000001</c:v>
                </c:pt>
                <c:pt idx="69">
                  <c:v>10.0802</c:v>
                </c:pt>
                <c:pt idx="70">
                  <c:v>9.8042999999999996</c:v>
                </c:pt>
                <c:pt idx="71">
                  <c:v>9.5678000000000001</c:v>
                </c:pt>
                <c:pt idx="72">
                  <c:v>9.6170000000000009</c:v>
                </c:pt>
                <c:pt idx="73">
                  <c:v>9.282</c:v>
                </c:pt>
                <c:pt idx="74">
                  <c:v>9.4791000000000007</c:v>
                </c:pt>
                <c:pt idx="75">
                  <c:v>9.6072000000000006</c:v>
                </c:pt>
                <c:pt idx="76">
                  <c:v>9.8042999999999996</c:v>
                </c:pt>
                <c:pt idx="77">
                  <c:v>9.7451000000000008</c:v>
                </c:pt>
                <c:pt idx="78">
                  <c:v>9.7156000000000002</c:v>
                </c:pt>
                <c:pt idx="79">
                  <c:v>9.8634000000000004</c:v>
                </c:pt>
                <c:pt idx="80">
                  <c:v>9.7746999999999993</c:v>
                </c:pt>
                <c:pt idx="81">
                  <c:v>9.7254000000000005</c:v>
                </c:pt>
                <c:pt idx="82">
                  <c:v>9.9915000000000003</c:v>
                </c:pt>
                <c:pt idx="83">
                  <c:v>9.8239999999999998</c:v>
                </c:pt>
                <c:pt idx="84">
                  <c:v>9.7254000000000005</c:v>
                </c:pt>
                <c:pt idx="85">
                  <c:v>9.7647999999999993</c:v>
                </c:pt>
                <c:pt idx="86">
                  <c:v>10.326499999999999</c:v>
                </c:pt>
                <c:pt idx="87">
                  <c:v>10.306800000000001</c:v>
                </c:pt>
                <c:pt idx="88">
                  <c:v>10.6615</c:v>
                </c:pt>
                <c:pt idx="89">
                  <c:v>10.553100000000001</c:v>
                </c:pt>
                <c:pt idx="90">
                  <c:v>10.3856</c:v>
                </c:pt>
                <c:pt idx="91">
                  <c:v>10.3462</c:v>
                </c:pt>
                <c:pt idx="92">
                  <c:v>10.3462</c:v>
                </c:pt>
                <c:pt idx="93">
                  <c:v>10.198399999999999</c:v>
                </c:pt>
                <c:pt idx="94">
                  <c:v>10.0999</c:v>
                </c:pt>
                <c:pt idx="95">
                  <c:v>9.8634000000000004</c:v>
                </c:pt>
                <c:pt idx="96">
                  <c:v>10.001300000000001</c:v>
                </c:pt>
                <c:pt idx="97">
                  <c:v>9.9421999999999997</c:v>
                </c:pt>
                <c:pt idx="98">
                  <c:v>10.3462</c:v>
                </c:pt>
                <c:pt idx="99">
                  <c:v>10.1393</c:v>
                </c:pt>
                <c:pt idx="100">
                  <c:v>10.2082</c:v>
                </c:pt>
                <c:pt idx="101">
                  <c:v>10.159000000000001</c:v>
                </c:pt>
                <c:pt idx="102">
                  <c:v>10.030900000000001</c:v>
                </c:pt>
                <c:pt idx="103">
                  <c:v>10.3659</c:v>
                </c:pt>
                <c:pt idx="104">
                  <c:v>10.2181</c:v>
                </c:pt>
                <c:pt idx="105">
                  <c:v>10.2181</c:v>
                </c:pt>
                <c:pt idx="106">
                  <c:v>10.198399999999999</c:v>
                </c:pt>
                <c:pt idx="107">
                  <c:v>10.4152</c:v>
                </c:pt>
                <c:pt idx="108">
                  <c:v>10.5433</c:v>
                </c:pt>
                <c:pt idx="109">
                  <c:v>10.3561</c:v>
                </c:pt>
                <c:pt idx="110">
                  <c:v>10.3462</c:v>
                </c:pt>
                <c:pt idx="111">
                  <c:v>10.011200000000001</c:v>
                </c:pt>
                <c:pt idx="112">
                  <c:v>10.2181</c:v>
                </c:pt>
                <c:pt idx="113">
                  <c:v>10.030900000000001</c:v>
                </c:pt>
                <c:pt idx="114">
                  <c:v>10.0802</c:v>
                </c:pt>
                <c:pt idx="115">
                  <c:v>10.0703</c:v>
                </c:pt>
                <c:pt idx="116">
                  <c:v>10.3659</c:v>
                </c:pt>
                <c:pt idx="117">
                  <c:v>10.6714</c:v>
                </c:pt>
                <c:pt idx="118">
                  <c:v>10.464399999999999</c:v>
                </c:pt>
                <c:pt idx="119">
                  <c:v>10.730499999999999</c:v>
                </c:pt>
                <c:pt idx="120">
                  <c:v>10.326499999999999</c:v>
                </c:pt>
                <c:pt idx="121">
                  <c:v>10.277200000000001</c:v>
                </c:pt>
                <c:pt idx="122">
                  <c:v>10.858599999999999</c:v>
                </c:pt>
                <c:pt idx="123">
                  <c:v>11.0557</c:v>
                </c:pt>
                <c:pt idx="124">
                  <c:v>11.0852</c:v>
                </c:pt>
                <c:pt idx="125">
                  <c:v>10.787000000000001</c:v>
                </c:pt>
                <c:pt idx="126">
                  <c:v>10.588100000000001</c:v>
                </c:pt>
                <c:pt idx="127">
                  <c:v>10.6378</c:v>
                </c:pt>
                <c:pt idx="128">
                  <c:v>10.8466</c:v>
                </c:pt>
                <c:pt idx="129">
                  <c:v>10.528499999999999</c:v>
                </c:pt>
                <c:pt idx="130">
                  <c:v>10.508599999999999</c:v>
                </c:pt>
                <c:pt idx="131">
                  <c:v>10.061199999999999</c:v>
                </c:pt>
                <c:pt idx="132">
                  <c:v>10.120799999999999</c:v>
                </c:pt>
                <c:pt idx="133">
                  <c:v>10.2501</c:v>
                </c:pt>
                <c:pt idx="134">
                  <c:v>10.101000000000001</c:v>
                </c:pt>
                <c:pt idx="135">
                  <c:v>10.2203</c:v>
                </c:pt>
                <c:pt idx="136">
                  <c:v>10.4092</c:v>
                </c:pt>
                <c:pt idx="137">
                  <c:v>10.617900000000001</c:v>
                </c:pt>
                <c:pt idx="138">
                  <c:v>10.4489</c:v>
                </c:pt>
                <c:pt idx="139">
                  <c:v>10.5185</c:v>
                </c:pt>
                <c:pt idx="140">
                  <c:v>10.787000000000001</c:v>
                </c:pt>
                <c:pt idx="141">
                  <c:v>10.4489</c:v>
                </c:pt>
                <c:pt idx="142">
                  <c:v>10.27</c:v>
                </c:pt>
                <c:pt idx="143">
                  <c:v>10.27</c:v>
                </c:pt>
                <c:pt idx="144">
                  <c:v>10.120799999999999</c:v>
                </c:pt>
                <c:pt idx="145">
                  <c:v>16.483699999999999</c:v>
                </c:pt>
                <c:pt idx="146">
                  <c:v>15.8673</c:v>
                </c:pt>
                <c:pt idx="147">
                  <c:v>15.8971</c:v>
                </c:pt>
                <c:pt idx="148">
                  <c:v>15.907</c:v>
                </c:pt>
                <c:pt idx="149">
                  <c:v>15.787699999999999</c:v>
                </c:pt>
                <c:pt idx="150">
                  <c:v>15.8673</c:v>
                </c:pt>
                <c:pt idx="151">
                  <c:v>16.0959</c:v>
                </c:pt>
                <c:pt idx="152">
                  <c:v>16.264900000000001</c:v>
                </c:pt>
                <c:pt idx="153">
                  <c:v>16.105899999999998</c:v>
                </c:pt>
                <c:pt idx="154">
                  <c:v>16.0562</c:v>
                </c:pt>
                <c:pt idx="155">
                  <c:v>15.9567</c:v>
                </c:pt>
                <c:pt idx="156">
                  <c:v>16.145600000000002</c:v>
                </c:pt>
                <c:pt idx="157">
                  <c:v>16.085999999999999</c:v>
                </c:pt>
                <c:pt idx="158">
                  <c:v>16.006399999999999</c:v>
                </c:pt>
                <c:pt idx="159">
                  <c:v>16.4041</c:v>
                </c:pt>
                <c:pt idx="160">
                  <c:v>16.294799999999999</c:v>
                </c:pt>
                <c:pt idx="161">
                  <c:v>16.523399999999999</c:v>
                </c:pt>
                <c:pt idx="162">
                  <c:v>16.563199999999998</c:v>
                </c:pt>
                <c:pt idx="163">
                  <c:v>16.622800000000002</c:v>
                </c:pt>
                <c:pt idx="164">
                  <c:v>16.642700000000001</c:v>
                </c:pt>
                <c:pt idx="165">
                  <c:v>16.672599999999999</c:v>
                </c:pt>
                <c:pt idx="166">
                  <c:v>16.732199999999999</c:v>
                </c:pt>
                <c:pt idx="167">
                  <c:v>16.950900000000001</c:v>
                </c:pt>
                <c:pt idx="168">
                  <c:v>17.040400000000002</c:v>
                </c:pt>
                <c:pt idx="169">
                  <c:v>17.119900000000001</c:v>
                </c:pt>
                <c:pt idx="170">
                  <c:v>16.7819</c:v>
                </c:pt>
                <c:pt idx="171">
                  <c:v>16.622800000000002</c:v>
                </c:pt>
                <c:pt idx="172">
                  <c:v>16.901199999999999</c:v>
                </c:pt>
                <c:pt idx="173">
                  <c:v>16.712299999999999</c:v>
                </c:pt>
                <c:pt idx="174">
                  <c:v>16.771999999999998</c:v>
                </c:pt>
                <c:pt idx="175">
                  <c:v>16.7819</c:v>
                </c:pt>
                <c:pt idx="176">
                  <c:v>16.6328</c:v>
                </c:pt>
                <c:pt idx="177">
                  <c:v>16.8813</c:v>
                </c:pt>
                <c:pt idx="178">
                  <c:v>16.7819</c:v>
                </c:pt>
                <c:pt idx="179">
                  <c:v>16.8018</c:v>
                </c:pt>
                <c:pt idx="180">
                  <c:v>16.771999999999998</c:v>
                </c:pt>
                <c:pt idx="181">
                  <c:v>16.583100000000002</c:v>
                </c:pt>
                <c:pt idx="182">
                  <c:v>16.603000000000002</c:v>
                </c:pt>
                <c:pt idx="183">
                  <c:v>16.9907</c:v>
                </c:pt>
                <c:pt idx="184">
                  <c:v>17.0901</c:v>
                </c:pt>
                <c:pt idx="185">
                  <c:v>17.100100000000001</c:v>
                </c:pt>
                <c:pt idx="186">
                  <c:v>17.060300000000002</c:v>
                </c:pt>
                <c:pt idx="187">
                  <c:v>17.119900000000001</c:v>
                </c:pt>
                <c:pt idx="188">
                  <c:v>17.11</c:v>
                </c:pt>
                <c:pt idx="189">
                  <c:v>16.98</c:v>
                </c:pt>
                <c:pt idx="190">
                  <c:v>16.86</c:v>
                </c:pt>
                <c:pt idx="191">
                  <c:v>16.79</c:v>
                </c:pt>
                <c:pt idx="192">
                  <c:v>16.53</c:v>
                </c:pt>
                <c:pt idx="193">
                  <c:v>16.29</c:v>
                </c:pt>
                <c:pt idx="194">
                  <c:v>16.489999999999998</c:v>
                </c:pt>
                <c:pt idx="195">
                  <c:v>16.579999999999998</c:v>
                </c:pt>
                <c:pt idx="196">
                  <c:v>16.53</c:v>
                </c:pt>
                <c:pt idx="197">
                  <c:v>16.559999999999999</c:v>
                </c:pt>
                <c:pt idx="198">
                  <c:v>16.55</c:v>
                </c:pt>
                <c:pt idx="199">
                  <c:v>16.670000000000002</c:v>
                </c:pt>
                <c:pt idx="200">
                  <c:v>16.600000000000001</c:v>
                </c:pt>
                <c:pt idx="201">
                  <c:v>16.63</c:v>
                </c:pt>
                <c:pt idx="202">
                  <c:v>16.739999999999998</c:v>
                </c:pt>
                <c:pt idx="203">
                  <c:v>16.78</c:v>
                </c:pt>
                <c:pt idx="204">
                  <c:v>16.63</c:v>
                </c:pt>
                <c:pt idx="205">
                  <c:v>16.68</c:v>
                </c:pt>
                <c:pt idx="206">
                  <c:v>15.96</c:v>
                </c:pt>
                <c:pt idx="207">
                  <c:v>15.96</c:v>
                </c:pt>
                <c:pt idx="208">
                  <c:v>15.96</c:v>
                </c:pt>
                <c:pt idx="209">
                  <c:v>15.84</c:v>
                </c:pt>
                <c:pt idx="210">
                  <c:v>15.87</c:v>
                </c:pt>
                <c:pt idx="211">
                  <c:v>15.93</c:v>
                </c:pt>
                <c:pt idx="212">
                  <c:v>15.76</c:v>
                </c:pt>
                <c:pt idx="213">
                  <c:v>15.76</c:v>
                </c:pt>
                <c:pt idx="214">
                  <c:v>15.74</c:v>
                </c:pt>
                <c:pt idx="215">
                  <c:v>15.75</c:v>
                </c:pt>
                <c:pt idx="216">
                  <c:v>15.75</c:v>
                </c:pt>
                <c:pt idx="217">
                  <c:v>15.62</c:v>
                </c:pt>
                <c:pt idx="218">
                  <c:v>15.7</c:v>
                </c:pt>
                <c:pt idx="219">
                  <c:v>15.51</c:v>
                </c:pt>
                <c:pt idx="220">
                  <c:v>15.66</c:v>
                </c:pt>
                <c:pt idx="221">
                  <c:v>15.73</c:v>
                </c:pt>
                <c:pt idx="222">
                  <c:v>15.75</c:v>
                </c:pt>
                <c:pt idx="223">
                  <c:v>16.12</c:v>
                </c:pt>
                <c:pt idx="224">
                  <c:v>15.97</c:v>
                </c:pt>
                <c:pt idx="225">
                  <c:v>16.239999999999998</c:v>
                </c:pt>
                <c:pt idx="226">
                  <c:v>16.2</c:v>
                </c:pt>
                <c:pt idx="227">
                  <c:v>16.29</c:v>
                </c:pt>
                <c:pt idx="228">
                  <c:v>16.38</c:v>
                </c:pt>
                <c:pt idx="229">
                  <c:v>16.37</c:v>
                </c:pt>
                <c:pt idx="230">
                  <c:v>16.350000000000001</c:v>
                </c:pt>
                <c:pt idx="231">
                  <c:v>16.23</c:v>
                </c:pt>
                <c:pt idx="232">
                  <c:v>16.14</c:v>
                </c:pt>
                <c:pt idx="233">
                  <c:v>16.12</c:v>
                </c:pt>
                <c:pt idx="234">
                  <c:v>16.14</c:v>
                </c:pt>
              </c:numCache>
            </c:numRef>
          </c:val>
          <c:smooth val="0"/>
          <c:extLst>
            <c:ext xmlns:c16="http://schemas.microsoft.com/office/drawing/2014/chart" uri="{C3380CC4-5D6E-409C-BE32-E72D297353CC}">
              <c16:uniqueId val="{00000000-7001-4530-A765-6B9FEB874CA0}"/>
            </c:ext>
          </c:extLst>
        </c:ser>
        <c:dLbls>
          <c:showLegendKey val="0"/>
          <c:showVal val="0"/>
          <c:showCatName val="0"/>
          <c:showSerName val="0"/>
          <c:showPercent val="0"/>
          <c:showBubbleSize val="0"/>
        </c:dLbls>
        <c:smooth val="0"/>
        <c:axId val="605268959"/>
        <c:axId val="589525679"/>
      </c:lineChart>
      <c:dateAx>
        <c:axId val="605268959"/>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89525679"/>
        <c:crosses val="autoZero"/>
        <c:auto val="1"/>
        <c:lblOffset val="100"/>
        <c:baseTimeUnit val="days"/>
      </c:dateAx>
      <c:valAx>
        <c:axId val="5895256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0526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1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s>
</file>

<file path=xl/drawings/_rels/drawing13.xml.rels><?xml version="1.0" encoding="UTF-8" standalone="yes"?>
<Relationships xmlns="http://schemas.openxmlformats.org/package/2006/relationships"><Relationship Id="rId1" Type="http://schemas.openxmlformats.org/officeDocument/2006/relationships/image" Target="../media/image6.tmp"/></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463647</xdr:colOff>
      <xdr:row>44</xdr:row>
      <xdr:rowOff>109903</xdr:rowOff>
    </xdr:from>
    <xdr:to>
      <xdr:col>8</xdr:col>
      <xdr:colOff>744415</xdr:colOff>
      <xdr:row>50</xdr:row>
      <xdr:rowOff>41031</xdr:rowOff>
    </xdr:to>
    <xdr:sp macro="" textlink="">
      <xdr:nvSpPr>
        <xdr:cNvPr id="5" name="TextBox 4">
          <a:extLst>
            <a:ext uri="{FF2B5EF4-FFF2-40B4-BE49-F238E27FC236}">
              <a16:creationId xmlns:a16="http://schemas.microsoft.com/office/drawing/2014/main" id="{19973801-2E8F-42A1-9BDE-F5C012A725BC}"/>
            </a:ext>
          </a:extLst>
        </xdr:cNvPr>
        <xdr:cNvSpPr txBox="1"/>
      </xdr:nvSpPr>
      <xdr:spPr>
        <a:xfrm>
          <a:off x="1682847" y="7073411"/>
          <a:ext cx="5368583" cy="880697"/>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Netflix</a:t>
          </a:r>
          <a:r>
            <a:rPr lang="en-US" sz="1100" baseline="0"/>
            <a:t> value increased significantly between 2019 and 2021 (not on the graph), but then declined post-Covid, recovering in 2023-2024.  Lockheed Martin value did not react to pandemic as much.</a:t>
          </a:r>
          <a:endParaRPr lang="en-US" sz="1100"/>
        </a:p>
      </xdr:txBody>
    </xdr:sp>
    <xdr:clientData/>
  </xdr:twoCellAnchor>
  <xdr:twoCellAnchor>
    <xdr:from>
      <xdr:col>10</xdr:col>
      <xdr:colOff>304800</xdr:colOff>
      <xdr:row>2</xdr:row>
      <xdr:rowOff>28575</xdr:rowOff>
    </xdr:from>
    <xdr:to>
      <xdr:col>18</xdr:col>
      <xdr:colOff>0</xdr:colOff>
      <xdr:row>16</xdr:row>
      <xdr:rowOff>9525</xdr:rowOff>
    </xdr:to>
    <xdr:graphicFrame macro="">
      <xdr:nvGraphicFramePr>
        <xdr:cNvPr id="6" name="Chart 5">
          <a:extLst>
            <a:ext uri="{FF2B5EF4-FFF2-40B4-BE49-F238E27FC236}">
              <a16:creationId xmlns:a16="http://schemas.microsoft.com/office/drawing/2014/main" id="{D112E71F-2EE2-141B-AF3D-B2E8FB83A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18</xdr:row>
      <xdr:rowOff>66675</xdr:rowOff>
    </xdr:from>
    <xdr:to>
      <xdr:col>18</xdr:col>
      <xdr:colOff>0</xdr:colOff>
      <xdr:row>32</xdr:row>
      <xdr:rowOff>95250</xdr:rowOff>
    </xdr:to>
    <xdr:graphicFrame macro="">
      <xdr:nvGraphicFramePr>
        <xdr:cNvPr id="7" name="Chart 6">
          <a:extLst>
            <a:ext uri="{FF2B5EF4-FFF2-40B4-BE49-F238E27FC236}">
              <a16:creationId xmlns:a16="http://schemas.microsoft.com/office/drawing/2014/main" id="{2E4BA3A4-A978-A66D-D9EE-10AA9D3C4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257175</xdr:colOff>
      <xdr:row>34</xdr:row>
      <xdr:rowOff>200025</xdr:rowOff>
    </xdr:from>
    <xdr:to>
      <xdr:col>17</xdr:col>
      <xdr:colOff>561975</xdr:colOff>
      <xdr:row>49</xdr:row>
      <xdr:rowOff>38100</xdr:rowOff>
    </xdr:to>
    <xdr:graphicFrame macro="">
      <xdr:nvGraphicFramePr>
        <xdr:cNvPr id="8" name="Chart 7">
          <a:extLst>
            <a:ext uri="{FF2B5EF4-FFF2-40B4-BE49-F238E27FC236}">
              <a16:creationId xmlns:a16="http://schemas.microsoft.com/office/drawing/2014/main" id="{118AD8E4-E079-BBD7-6186-430F01B7F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345831</xdr:colOff>
      <xdr:row>10</xdr:row>
      <xdr:rowOff>149470</xdr:rowOff>
    </xdr:from>
    <xdr:to>
      <xdr:col>9</xdr:col>
      <xdr:colOff>123092</xdr:colOff>
      <xdr:row>16</xdr:row>
      <xdr:rowOff>114300</xdr:rowOff>
    </xdr:to>
    <xdr:sp macro="" textlink="">
      <xdr:nvSpPr>
        <xdr:cNvPr id="2" name="TextBox 1">
          <a:extLst>
            <a:ext uri="{FF2B5EF4-FFF2-40B4-BE49-F238E27FC236}">
              <a16:creationId xmlns:a16="http://schemas.microsoft.com/office/drawing/2014/main" id="{EE655BC0-547F-98F1-C389-DB02F9C2393F}"/>
            </a:ext>
          </a:extLst>
        </xdr:cNvPr>
        <xdr:cNvSpPr txBox="1"/>
      </xdr:nvSpPr>
      <xdr:spPr>
        <a:xfrm>
          <a:off x="1565031" y="1732085"/>
          <a:ext cx="5656384"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Netflix investros are significantly more optimistic about earnings growth in the future - that's pushing P/E ratio higher</a:t>
          </a:r>
        </a:p>
        <a:p>
          <a:endParaRPr lang="en-US" sz="1100"/>
        </a:p>
        <a:p>
          <a:r>
            <a:rPr lang="en-US" sz="1100"/>
            <a:t>LMT is more mature company with lower growth expectations</a:t>
          </a:r>
        </a:p>
      </xdr:txBody>
    </xdr:sp>
    <xdr:clientData/>
  </xdr:twoCellAnchor>
  <xdr:twoCellAnchor>
    <xdr:from>
      <xdr:col>2</xdr:col>
      <xdr:colOff>328247</xdr:colOff>
      <xdr:row>24</xdr:row>
      <xdr:rowOff>128954</xdr:rowOff>
    </xdr:from>
    <xdr:to>
      <xdr:col>9</xdr:col>
      <xdr:colOff>105508</xdr:colOff>
      <xdr:row>30</xdr:row>
      <xdr:rowOff>93785</xdr:rowOff>
    </xdr:to>
    <xdr:sp macro="" textlink="">
      <xdr:nvSpPr>
        <xdr:cNvPr id="3" name="TextBox 2">
          <a:extLst>
            <a:ext uri="{FF2B5EF4-FFF2-40B4-BE49-F238E27FC236}">
              <a16:creationId xmlns:a16="http://schemas.microsoft.com/office/drawing/2014/main" id="{38878C00-056E-4156-921C-0048A82BDB4B}"/>
            </a:ext>
          </a:extLst>
        </xdr:cNvPr>
        <xdr:cNvSpPr txBox="1"/>
      </xdr:nvSpPr>
      <xdr:spPr>
        <a:xfrm>
          <a:off x="1547447" y="3927231"/>
          <a:ext cx="5656384"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Netflix ratios are expected to be high -</a:t>
          </a:r>
          <a:r>
            <a:rPr lang="en-US" sz="1100" baseline="0"/>
            <a:t> similar to many tech companies</a:t>
          </a:r>
          <a:endParaRPr lang="en-US" sz="1100"/>
        </a:p>
        <a:p>
          <a:endParaRPr lang="en-US" sz="1100"/>
        </a:p>
        <a:p>
          <a:r>
            <a:rPr lang="en-US" sz="1100"/>
            <a:t>LMT high ratios</a:t>
          </a:r>
          <a:r>
            <a:rPr lang="en-US" sz="1100" baseline="0"/>
            <a:t> (and growing) are somewhat surprising - increasing ratios after 2021 likely reflect investors' expectations of higher military spending</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95747</xdr:colOff>
      <xdr:row>41</xdr:row>
      <xdr:rowOff>147761</xdr:rowOff>
    </xdr:from>
    <xdr:to>
      <xdr:col>16</xdr:col>
      <xdr:colOff>59635</xdr:colOff>
      <xdr:row>58</xdr:row>
      <xdr:rowOff>13253</xdr:rowOff>
    </xdr:to>
    <xdr:sp macro="" textlink="">
      <xdr:nvSpPr>
        <xdr:cNvPr id="2" name="TextBox 1">
          <a:extLst>
            <a:ext uri="{FF2B5EF4-FFF2-40B4-BE49-F238E27FC236}">
              <a16:creationId xmlns:a16="http://schemas.microsoft.com/office/drawing/2014/main" id="{A87B9D93-F48C-43A0-B9A3-4DF644A89A34}"/>
            </a:ext>
          </a:extLst>
        </xdr:cNvPr>
        <xdr:cNvSpPr txBox="1"/>
      </xdr:nvSpPr>
      <xdr:spPr>
        <a:xfrm>
          <a:off x="3753347" y="7958261"/>
          <a:ext cx="6059888" cy="3103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Your family friends are looking to buy a house. After learning that you study finance, they asked you to estimate the minimum annual household gross income required to qualify for a loan to purchase a house for $1,100,000.</a:t>
          </a:r>
        </a:p>
        <a:p>
          <a:r>
            <a:rPr lang="en-US" sz="1100" b="0" i="0">
              <a:solidFill>
                <a:schemeClr val="dk1"/>
              </a:solidFill>
              <a:effectLst/>
              <a:latin typeface="+mn-lt"/>
              <a:ea typeface="+mn-ea"/>
              <a:cs typeface="+mn-cs"/>
            </a:rPr>
            <a:t>You know the following:</a:t>
          </a:r>
        </a:p>
        <a:p>
          <a:r>
            <a:rPr lang="en-US" sz="1100" b="0" i="0">
              <a:solidFill>
                <a:schemeClr val="dk1"/>
              </a:solidFill>
              <a:effectLst/>
              <a:latin typeface="+mn-lt"/>
              <a:ea typeface="+mn-ea"/>
              <a:cs typeface="+mn-cs"/>
            </a:rPr>
            <a:t>Your friends have an excellent credit score and will qualify for a 6.25% 30-year mortgage.</a:t>
          </a:r>
        </a:p>
        <a:p>
          <a:r>
            <a:rPr lang="en-US" sz="1100" b="0" i="0">
              <a:solidFill>
                <a:schemeClr val="dk1"/>
              </a:solidFill>
              <a:effectLst/>
              <a:latin typeface="+mn-lt"/>
              <a:ea typeface="+mn-ea"/>
              <a:cs typeface="+mn-cs"/>
            </a:rPr>
            <a:t>The bank requires a 10% down payment.</a:t>
          </a:r>
        </a:p>
        <a:p>
          <a:r>
            <a:rPr lang="en-US" sz="1100" b="0" i="0">
              <a:solidFill>
                <a:schemeClr val="dk1"/>
              </a:solidFill>
              <a:effectLst/>
              <a:latin typeface="+mn-lt"/>
              <a:ea typeface="+mn-ea"/>
              <a:cs typeface="+mn-cs"/>
            </a:rPr>
            <a:t>To qualify, the monthly mortgage payments (Principal &amp; Interest) cannot exceed 36% of gross monthly income.</a:t>
          </a:r>
        </a:p>
        <a:p>
          <a:r>
            <a:rPr lang="en-US" sz="1100" b="0" i="0">
              <a:solidFill>
                <a:schemeClr val="dk1"/>
              </a:solidFill>
              <a:effectLst/>
              <a:latin typeface="+mn-lt"/>
              <a:ea typeface="+mn-ea"/>
              <a:cs typeface="+mn-cs"/>
            </a:rPr>
            <a:t>Your friends have sufficient funds for the down payment</a:t>
          </a:r>
        </a:p>
        <a:p>
          <a:r>
            <a:rPr lang="en-US" sz="1100" b="1" i="0">
              <a:solidFill>
                <a:schemeClr val="dk1"/>
              </a:solidFill>
              <a:effectLst/>
              <a:latin typeface="+mn-lt"/>
              <a:ea typeface="+mn-ea"/>
              <a:cs typeface="+mn-cs"/>
            </a:rPr>
            <a:t>Calculate the monthly mortgage payment.</a:t>
          </a:r>
        </a:p>
        <a:p>
          <a:endParaRPr lang="en-US" sz="1100" b="1" i="0">
            <a:solidFill>
              <a:schemeClr val="dk1"/>
            </a:solidFill>
            <a:effectLst/>
            <a:latin typeface="+mn-lt"/>
            <a:ea typeface="+mn-ea"/>
            <a:cs typeface="+mn-cs"/>
          </a:endParaRPr>
        </a:p>
        <a:p>
          <a:r>
            <a:rPr lang="en-US" sz="1100" b="0" i="0">
              <a:solidFill>
                <a:schemeClr val="dk1"/>
              </a:solidFill>
              <a:effectLst/>
              <a:latin typeface="+mn-lt"/>
              <a:ea typeface="+mn-ea"/>
              <a:cs typeface="+mn-cs"/>
            </a:rPr>
            <a:t>What is the minimum </a:t>
          </a:r>
          <a:r>
            <a:rPr lang="en-US" sz="1100" b="1" i="0">
              <a:solidFill>
                <a:schemeClr val="dk1"/>
              </a:solidFill>
              <a:effectLst/>
              <a:latin typeface="+mn-lt"/>
              <a:ea typeface="+mn-ea"/>
              <a:cs typeface="+mn-cs"/>
            </a:rPr>
            <a:t>annual household gross income</a:t>
          </a:r>
          <a:r>
            <a:rPr lang="en-US" sz="1100" b="0" i="0">
              <a:solidFill>
                <a:schemeClr val="dk1"/>
              </a:solidFill>
              <a:effectLst/>
              <a:latin typeface="+mn-lt"/>
              <a:ea typeface="+mn-ea"/>
              <a:cs typeface="+mn-cs"/>
            </a:rPr>
            <a:t> required to qualify for this loan?</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bank offers to lower the interest rate in exchange for "discount points" (upfront cash). What is the most critical variable your friends must consider to decide if this trade-off is worth it?</a:t>
          </a:r>
          <a:endParaRPr lang="en-US" sz="1100" b="1"/>
        </a:p>
      </xdr:txBody>
    </xdr:sp>
    <xdr:clientData/>
  </xdr:twoCellAnchor>
  <xdr:twoCellAnchor>
    <xdr:from>
      <xdr:col>5</xdr:col>
      <xdr:colOff>503582</xdr:colOff>
      <xdr:row>0</xdr:row>
      <xdr:rowOff>79512</xdr:rowOff>
    </xdr:from>
    <xdr:to>
      <xdr:col>17</xdr:col>
      <xdr:colOff>311426</xdr:colOff>
      <xdr:row>15</xdr:row>
      <xdr:rowOff>132520</xdr:rowOff>
    </xdr:to>
    <xdr:sp macro="" textlink="">
      <xdr:nvSpPr>
        <xdr:cNvPr id="3" name="TextBox 2">
          <a:extLst>
            <a:ext uri="{FF2B5EF4-FFF2-40B4-BE49-F238E27FC236}">
              <a16:creationId xmlns:a16="http://schemas.microsoft.com/office/drawing/2014/main" id="{CE39ABE2-AC72-4AEC-8EC4-0868653B3890}"/>
            </a:ext>
          </a:extLst>
        </xdr:cNvPr>
        <xdr:cNvSpPr txBox="1"/>
      </xdr:nvSpPr>
      <xdr:spPr>
        <a:xfrm>
          <a:off x="3551582" y="79512"/>
          <a:ext cx="7123044" cy="29105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You inherited $50,000 and plan to invest it for 25 years for retirement. To manage risk, you will shift to more conservative investments over time.</a:t>
          </a:r>
        </a:p>
        <a:p>
          <a:r>
            <a:rPr lang="en-US" sz="1100" b="0" i="0">
              <a:solidFill>
                <a:schemeClr val="dk1"/>
              </a:solidFill>
              <a:effectLst/>
              <a:latin typeface="+mn-lt"/>
              <a:ea typeface="+mn-ea"/>
              <a:cs typeface="+mn-cs"/>
            </a:rPr>
            <a:t>Version 1</a:t>
          </a:r>
        </a:p>
        <a:p>
          <a:r>
            <a:rPr lang="en-US" sz="1100" b="0" i="0">
              <a:solidFill>
                <a:schemeClr val="dk1"/>
              </a:solidFill>
              <a:effectLst/>
              <a:latin typeface="+mn-lt"/>
              <a:ea typeface="+mn-ea"/>
              <a:cs typeface="+mn-cs"/>
            </a:rPr>
            <a:t>You expect to earn:</a:t>
          </a:r>
        </a:p>
        <a:p>
          <a:r>
            <a:rPr lang="en-US" sz="1100" b="1" i="0">
              <a:solidFill>
                <a:schemeClr val="dk1"/>
              </a:solidFill>
              <a:effectLst/>
              <a:latin typeface="+mn-lt"/>
              <a:ea typeface="+mn-ea"/>
              <a:cs typeface="+mn-cs"/>
            </a:rPr>
            <a:t>12% annually</a:t>
          </a:r>
          <a:r>
            <a:rPr lang="en-US" sz="1100" b="0" i="0">
              <a:solidFill>
                <a:schemeClr val="dk1"/>
              </a:solidFill>
              <a:effectLst/>
              <a:latin typeface="+mn-lt"/>
              <a:ea typeface="+mn-ea"/>
              <a:cs typeface="+mn-cs"/>
            </a:rPr>
            <a:t> for the first 8 years.</a:t>
          </a:r>
        </a:p>
        <a:p>
          <a:r>
            <a:rPr lang="en-US" sz="1100" b="1" i="0">
              <a:solidFill>
                <a:schemeClr val="dk1"/>
              </a:solidFill>
              <a:effectLst/>
              <a:latin typeface="+mn-lt"/>
              <a:ea typeface="+mn-ea"/>
              <a:cs typeface="+mn-cs"/>
            </a:rPr>
            <a:t>8% annually</a:t>
          </a:r>
          <a:r>
            <a:rPr lang="en-US" sz="1100" b="0" i="0">
              <a:solidFill>
                <a:schemeClr val="dk1"/>
              </a:solidFill>
              <a:effectLst/>
              <a:latin typeface="+mn-lt"/>
              <a:ea typeface="+mn-ea"/>
              <a:cs typeface="+mn-cs"/>
            </a:rPr>
            <a:t> for the next 10 years.</a:t>
          </a:r>
        </a:p>
        <a:p>
          <a:r>
            <a:rPr lang="en-US" sz="1100" b="1" i="0">
              <a:solidFill>
                <a:schemeClr val="dk1"/>
              </a:solidFill>
              <a:effectLst/>
              <a:latin typeface="+mn-lt"/>
              <a:ea typeface="+mn-ea"/>
              <a:cs typeface="+mn-cs"/>
            </a:rPr>
            <a:t>6% annually</a:t>
          </a:r>
          <a:r>
            <a:rPr lang="en-US" sz="1100" b="0" i="0">
              <a:solidFill>
                <a:schemeClr val="dk1"/>
              </a:solidFill>
              <a:effectLst/>
              <a:latin typeface="+mn-lt"/>
              <a:ea typeface="+mn-ea"/>
              <a:cs typeface="+mn-cs"/>
            </a:rPr>
            <a:t> for the last 7 years.</a:t>
          </a:r>
        </a:p>
        <a:p>
          <a:r>
            <a:rPr lang="en-US" sz="1100" b="0" i="0">
              <a:solidFill>
                <a:schemeClr val="dk1"/>
              </a:solidFill>
              <a:effectLst/>
              <a:latin typeface="+mn-lt"/>
              <a:ea typeface="+mn-ea"/>
              <a:cs typeface="+mn-cs"/>
            </a:rPr>
            <a:t>Calculate the expected balance in your account after 25 years</a:t>
          </a:r>
        </a:p>
        <a:p>
          <a:r>
            <a:rPr lang="en-US" sz="1100" b="0" i="0">
              <a:solidFill>
                <a:schemeClr val="dk1"/>
              </a:solidFill>
              <a:effectLst/>
              <a:latin typeface="+mn-lt"/>
              <a:ea typeface="+mn-ea"/>
              <a:cs typeface="+mn-cs"/>
            </a:rPr>
            <a:t>Version 2:</a:t>
          </a:r>
        </a:p>
        <a:p>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In this scenario, you are intentionally shifting from high-return/high-risk to low-return/low-risk as you get closer to retirement. Explain the financial logic behind this 'Glide Path' strategy. What specific risk are you trying to mitigate by accepting a lower return in the final years of the plan?</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twoCellAnchor>
    <xdr:from>
      <xdr:col>6</xdr:col>
      <xdr:colOff>86139</xdr:colOff>
      <xdr:row>21</xdr:row>
      <xdr:rowOff>165651</xdr:rowOff>
    </xdr:from>
    <xdr:to>
      <xdr:col>17</xdr:col>
      <xdr:colOff>331305</xdr:colOff>
      <xdr:row>34</xdr:row>
      <xdr:rowOff>178904</xdr:rowOff>
    </xdr:to>
    <xdr:sp macro="" textlink="">
      <xdr:nvSpPr>
        <xdr:cNvPr id="4" name="TextBox 3">
          <a:extLst>
            <a:ext uri="{FF2B5EF4-FFF2-40B4-BE49-F238E27FC236}">
              <a16:creationId xmlns:a16="http://schemas.microsoft.com/office/drawing/2014/main" id="{5BEE6321-013A-4A51-B4A6-4DE8930864AC}"/>
            </a:ext>
          </a:extLst>
        </xdr:cNvPr>
        <xdr:cNvSpPr txBox="1"/>
      </xdr:nvSpPr>
      <xdr:spPr>
        <a:xfrm>
          <a:off x="3743739" y="4166151"/>
          <a:ext cx="6950766" cy="24897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100" b="0" i="0">
              <a:solidFill>
                <a:schemeClr val="dk1"/>
              </a:solidFill>
              <a:effectLst/>
              <a:latin typeface="+mn-lt"/>
              <a:ea typeface="+mn-ea"/>
              <a:cs typeface="+mn-cs"/>
            </a:rPr>
            <a:t>You just graduated and moved to the East Coast to join a large multinational company headquartered in New York. While you are settling into your new place, you decide to buy an expensive "Smart Fridge" which can monitor its contents and order food directly from the store as your supplies are depleted. The fridge cost is $20,000, and the seller is willing to provide financing if you pay down 15%. The interest rate on the loan is 8.50%. While the store offers several terms, you decide to take the 5-year loan. However, you would like to know how much you will still owe in 2 years, in case you can afford to pay off the loan early at that time.</a:t>
          </a:r>
        </a:p>
        <a:p>
          <a:pPr lvl="0"/>
          <a:endParaRPr lang="en-US" sz="1100" b="0" i="0">
            <a:solidFill>
              <a:schemeClr val="dk1"/>
            </a:solidFill>
            <a:effectLst/>
            <a:latin typeface="+mn-lt"/>
            <a:ea typeface="+mn-ea"/>
            <a:cs typeface="+mn-cs"/>
          </a:endParaRPr>
        </a:p>
        <a:p>
          <a:pPr lvl="0"/>
          <a:r>
            <a:rPr lang="en-US" sz="1100" b="0" i="0">
              <a:solidFill>
                <a:schemeClr val="dk1"/>
              </a:solidFill>
              <a:effectLst/>
              <a:latin typeface="+mn-lt"/>
              <a:ea typeface="+mn-ea"/>
              <a:cs typeface="+mn-cs"/>
            </a:rPr>
            <a:t>How much will you still owe on this loan after </a:t>
          </a:r>
          <a:r>
            <a:rPr lang="en-US" sz="1100" b="1" i="0">
              <a:solidFill>
                <a:schemeClr val="dk1"/>
              </a:solidFill>
              <a:effectLst/>
              <a:latin typeface="+mn-lt"/>
              <a:ea typeface="+mn-ea"/>
              <a:cs typeface="+mn-cs"/>
            </a:rPr>
            <a:t>3 years</a:t>
          </a:r>
          <a:r>
            <a:rPr lang="en-US" sz="1100" b="0" i="0">
              <a:solidFill>
                <a:schemeClr val="dk1"/>
              </a:solidFill>
              <a:effectLst/>
              <a:latin typeface="+mn-lt"/>
              <a:ea typeface="+mn-ea"/>
              <a:cs typeface="+mn-cs"/>
            </a:rPr>
            <a:t> (36 payments)?</a:t>
          </a:r>
        </a:p>
        <a:p>
          <a:pPr lvl="0"/>
          <a:endParaRPr lang="en-US" sz="1100" b="0" i="0">
            <a:solidFill>
              <a:schemeClr val="dk1"/>
            </a:solidFill>
            <a:effectLst/>
            <a:latin typeface="+mn-lt"/>
            <a:ea typeface="+mn-ea"/>
            <a:cs typeface="+mn-cs"/>
          </a:endParaRPr>
        </a:p>
        <a:p>
          <a:pPr lvl="0"/>
          <a:r>
            <a:rPr lang="en-US" sz="1100" b="0" i="0">
              <a:solidFill>
                <a:schemeClr val="dk1"/>
              </a:solidFill>
              <a:effectLst/>
              <a:latin typeface="+mn-lt"/>
              <a:ea typeface="+mn-ea"/>
              <a:cs typeface="+mn-cs"/>
            </a:rPr>
            <a:t>The seller offered 3, 5, and 7-year terms. If you had chosen the </a:t>
          </a:r>
          <a:r>
            <a:rPr lang="en-US" sz="1100" b="1" i="0">
              <a:solidFill>
                <a:schemeClr val="dk1"/>
              </a:solidFill>
              <a:effectLst/>
              <a:latin typeface="+mn-lt"/>
              <a:ea typeface="+mn-ea"/>
              <a:cs typeface="+mn-cs"/>
            </a:rPr>
            <a:t>7-year term</a:t>
          </a:r>
          <a:r>
            <a:rPr lang="en-US" sz="1100" b="0" i="0">
              <a:solidFill>
                <a:schemeClr val="dk1"/>
              </a:solidFill>
              <a:effectLst/>
              <a:latin typeface="+mn-lt"/>
              <a:ea typeface="+mn-ea"/>
              <a:cs typeface="+mn-cs"/>
            </a:rPr>
            <a:t> instead of the 5-year term, your monthly payment would be lower. Explain the financial "cost" of this lower monthly payment.</a:t>
          </a:r>
          <a:endParaRPr lang="en-US" sz="1100"/>
        </a:p>
      </xdr:txBody>
    </xdr:sp>
    <xdr:clientData/>
  </xdr:twoCellAnchor>
  <xdr:twoCellAnchor>
    <xdr:from>
      <xdr:col>5</xdr:col>
      <xdr:colOff>543338</xdr:colOff>
      <xdr:row>16</xdr:row>
      <xdr:rowOff>112644</xdr:rowOff>
    </xdr:from>
    <xdr:to>
      <xdr:col>17</xdr:col>
      <xdr:colOff>311425</xdr:colOff>
      <xdr:row>20</xdr:row>
      <xdr:rowOff>0</xdr:rowOff>
    </xdr:to>
    <xdr:sp macro="" textlink="">
      <xdr:nvSpPr>
        <xdr:cNvPr id="5" name="TextBox 4">
          <a:extLst>
            <a:ext uri="{FF2B5EF4-FFF2-40B4-BE49-F238E27FC236}">
              <a16:creationId xmlns:a16="http://schemas.microsoft.com/office/drawing/2014/main" id="{59FD7901-E3CF-4A19-A108-9883ED643838}"/>
            </a:ext>
          </a:extLst>
        </xdr:cNvPr>
        <xdr:cNvSpPr txBox="1"/>
      </xdr:nvSpPr>
      <xdr:spPr>
        <a:xfrm>
          <a:off x="3591338" y="3160644"/>
          <a:ext cx="7083287" cy="6493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effectLst/>
              <a:latin typeface="+mn-lt"/>
              <a:ea typeface="+mn-ea"/>
              <a:cs typeface="+mn-cs"/>
            </a:rPr>
            <a:t>Sample</a:t>
          </a:r>
          <a:r>
            <a:rPr lang="en-US" sz="1100" b="0" baseline="0">
              <a:solidFill>
                <a:schemeClr val="dk1"/>
              </a:solidFill>
              <a:effectLst/>
              <a:latin typeface="+mn-lt"/>
              <a:ea typeface="+mn-ea"/>
              <a:cs typeface="+mn-cs"/>
            </a:rPr>
            <a:t> answer: </a:t>
          </a:r>
          <a:r>
            <a:rPr lang="en-US" sz="1100" b="0">
              <a:solidFill>
                <a:schemeClr val="dk1"/>
              </a:solidFill>
              <a:effectLst/>
              <a:latin typeface="+mn-lt"/>
              <a:ea typeface="+mn-ea"/>
              <a:cs typeface="+mn-cs"/>
            </a:rPr>
            <a:t>"Glide Path" Strategy: Investor mitigates Sequence of Returns Risk and ensures Capital Preservation. Fundamental</a:t>
          </a:r>
          <a:r>
            <a:rPr lang="en-US" sz="1100" b="0" baseline="0">
              <a:solidFill>
                <a:schemeClr val="dk1"/>
              </a:solidFill>
              <a:effectLst/>
              <a:latin typeface="+mn-lt"/>
              <a:ea typeface="+mn-ea"/>
              <a:cs typeface="+mn-cs"/>
            </a:rPr>
            <a:t> reason: for higher return investor must accept higher risk.</a:t>
          </a:r>
          <a:r>
            <a:rPr lang="en-US" sz="1100" b="0">
              <a:solidFill>
                <a:schemeClr val="dk1"/>
              </a:solidFill>
              <a:effectLst/>
              <a:latin typeface="+mn-lt"/>
              <a:ea typeface="+mn-ea"/>
              <a:cs typeface="+mn-cs"/>
            </a:rPr>
            <a:t> As the balance peaks, a market crash can be devastating; shifting to lower risk "locks in" gains for retirement.</a:t>
          </a:r>
          <a:endParaRPr lang="en-US" sz="1100" b="0"/>
        </a:p>
      </xdr:txBody>
    </xdr:sp>
    <xdr:clientData/>
  </xdr:twoCellAnchor>
  <xdr:twoCellAnchor>
    <xdr:from>
      <xdr:col>6</xdr:col>
      <xdr:colOff>0</xdr:colOff>
      <xdr:row>36</xdr:row>
      <xdr:rowOff>0</xdr:rowOff>
    </xdr:from>
    <xdr:to>
      <xdr:col>17</xdr:col>
      <xdr:colOff>377687</xdr:colOff>
      <xdr:row>39</xdr:row>
      <xdr:rowOff>72887</xdr:rowOff>
    </xdr:to>
    <xdr:sp macro="" textlink="">
      <xdr:nvSpPr>
        <xdr:cNvPr id="6" name="TextBox 5">
          <a:extLst>
            <a:ext uri="{FF2B5EF4-FFF2-40B4-BE49-F238E27FC236}">
              <a16:creationId xmlns:a16="http://schemas.microsoft.com/office/drawing/2014/main" id="{F03BCF87-D73A-4F44-83C1-D84155008A22}"/>
            </a:ext>
          </a:extLst>
        </xdr:cNvPr>
        <xdr:cNvSpPr txBox="1"/>
      </xdr:nvSpPr>
      <xdr:spPr>
        <a:xfrm>
          <a:off x="3657600" y="6858000"/>
          <a:ext cx="7083287" cy="644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effectLst/>
              <a:latin typeface="+mn-lt"/>
              <a:ea typeface="+mn-ea"/>
              <a:cs typeface="+mn-cs"/>
            </a:rPr>
            <a:t>Q5. Sample</a:t>
          </a:r>
          <a:r>
            <a:rPr lang="en-US" sz="1100" b="0" baseline="0">
              <a:solidFill>
                <a:schemeClr val="dk1"/>
              </a:solidFill>
              <a:effectLst/>
              <a:latin typeface="+mn-lt"/>
              <a:ea typeface="+mn-ea"/>
              <a:cs typeface="+mn-cs"/>
            </a:rPr>
            <a:t> answer: </a:t>
          </a:r>
          <a:r>
            <a:rPr lang="en-US" sz="1100" b="0">
              <a:solidFill>
                <a:schemeClr val="dk1"/>
              </a:solidFill>
              <a:effectLst/>
              <a:latin typeface="+mn-lt"/>
              <a:ea typeface="+mn-ea"/>
              <a:cs typeface="+mn-cs"/>
            </a:rPr>
            <a:t>Term Trade-off: While a 7-year term improves (lowers) monthly cash flow (liquidity), it increases the total cost of debt. The borrower pays interest on the outstanding principal for an additional 24 months.</a:t>
          </a:r>
          <a:endParaRPr lang="en-US" sz="1100" b="0"/>
        </a:p>
      </xdr:txBody>
    </xdr:sp>
    <xdr:clientData/>
  </xdr:twoCellAnchor>
  <xdr:twoCellAnchor>
    <xdr:from>
      <xdr:col>6</xdr:col>
      <xdr:colOff>0</xdr:colOff>
      <xdr:row>59</xdr:row>
      <xdr:rowOff>0</xdr:rowOff>
    </xdr:from>
    <xdr:to>
      <xdr:col>17</xdr:col>
      <xdr:colOff>377687</xdr:colOff>
      <xdr:row>62</xdr:row>
      <xdr:rowOff>72887</xdr:rowOff>
    </xdr:to>
    <xdr:sp macro="" textlink="">
      <xdr:nvSpPr>
        <xdr:cNvPr id="7" name="TextBox 6">
          <a:extLst>
            <a:ext uri="{FF2B5EF4-FFF2-40B4-BE49-F238E27FC236}">
              <a16:creationId xmlns:a16="http://schemas.microsoft.com/office/drawing/2014/main" id="{241B5186-8DB6-4A27-88A0-EADD95A31582}"/>
            </a:ext>
          </a:extLst>
        </xdr:cNvPr>
        <xdr:cNvSpPr txBox="1"/>
      </xdr:nvSpPr>
      <xdr:spPr>
        <a:xfrm>
          <a:off x="3657600" y="11239500"/>
          <a:ext cx="7083287" cy="644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effectLst/>
              <a:latin typeface="+mn-lt"/>
              <a:ea typeface="+mn-ea"/>
              <a:cs typeface="+mn-cs"/>
            </a:rPr>
            <a:t>Q8. Sample</a:t>
          </a:r>
          <a:r>
            <a:rPr lang="en-US" sz="1100" b="0" baseline="0">
              <a:solidFill>
                <a:schemeClr val="dk1"/>
              </a:solidFill>
              <a:effectLst/>
              <a:latin typeface="+mn-lt"/>
              <a:ea typeface="+mn-ea"/>
              <a:cs typeface="+mn-cs"/>
            </a:rPr>
            <a:t> answer: </a:t>
          </a:r>
          <a:r>
            <a:rPr lang="en-US" sz="1100" b="1">
              <a:solidFill>
                <a:schemeClr val="dk1"/>
              </a:solidFill>
              <a:effectLst/>
              <a:latin typeface="+mn-lt"/>
              <a:ea typeface="+mn-ea"/>
              <a:cs typeface="+mn-cs"/>
            </a:rPr>
            <a:t>Time Horizon:</a:t>
          </a:r>
          <a:r>
            <a:rPr lang="en-US" sz="1100">
              <a:solidFill>
                <a:schemeClr val="dk1"/>
              </a:solidFill>
              <a:effectLst/>
              <a:latin typeface="+mn-lt"/>
              <a:ea typeface="+mn-ea"/>
              <a:cs typeface="+mn-cs"/>
            </a:rPr>
            <a:t> The "break-even" point. The borrower must stay in the house long enough for the monthly interest savings to exceed the upfront cost of the discount points.</a:t>
          </a:r>
          <a:endParaRPr lang="en-US" sz="1100" b="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8</xdr:col>
      <xdr:colOff>34290</xdr:colOff>
      <xdr:row>31</xdr:row>
      <xdr:rowOff>138778</xdr:rowOff>
    </xdr:from>
    <xdr:ext cx="2114550" cy="42082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06E64DD-7F91-4672-9465-EE331CE5CE05}"/>
                </a:ext>
              </a:extLst>
            </xdr:cNvPr>
            <xdr:cNvSpPr txBox="1"/>
          </xdr:nvSpPr>
          <xdr:spPr>
            <a:xfrm>
              <a:off x="4834890" y="6044278"/>
              <a:ext cx="2114550" cy="420821"/>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a:rPr>
                      <m:t>𝑭𝑽</m:t>
                    </m:r>
                    <m:r>
                      <a:rPr lang="en-US" sz="1100" b="1" i="1">
                        <a:latin typeface="Cambria Math"/>
                      </a:rPr>
                      <m:t>=</m:t>
                    </m:r>
                    <m:r>
                      <a:rPr lang="en-US" sz="1100" b="1" i="1">
                        <a:latin typeface="Cambria Math"/>
                      </a:rPr>
                      <m:t>𝑷𝑴𝑻</m:t>
                    </m:r>
                    <m:r>
                      <a:rPr lang="en-US" sz="1100" b="1" i="1">
                        <a:latin typeface="Cambria Math"/>
                      </a:rPr>
                      <m:t>∗</m:t>
                    </m:r>
                    <m:f>
                      <m:fPr>
                        <m:ctrlPr>
                          <a:rPr lang="en-US" sz="1100" b="1" i="1">
                            <a:latin typeface="Cambria Math" panose="02040503050406030204" pitchFamily="18" charset="0"/>
                          </a:rPr>
                        </m:ctrlPr>
                      </m:fPr>
                      <m:num>
                        <m:r>
                          <a:rPr lang="en-US" sz="1100" b="1" i="1">
                            <a:latin typeface="Cambria Math"/>
                          </a:rPr>
                          <m:t>(</m:t>
                        </m:r>
                        <m:d>
                          <m:dPr>
                            <m:ctrlPr>
                              <a:rPr lang="en-US" sz="1100" b="1" i="1">
                                <a:latin typeface="Cambria Math" panose="02040503050406030204" pitchFamily="18" charset="0"/>
                              </a:rPr>
                            </m:ctrlPr>
                          </m:dPr>
                          <m:e>
                            <m:r>
                              <a:rPr lang="en-US" sz="1100" b="1" i="1">
                                <a:latin typeface="Cambria Math"/>
                              </a:rPr>
                              <m:t>𝟏</m:t>
                            </m:r>
                            <m:r>
                              <a:rPr lang="en-US" sz="1100" b="1" i="1">
                                <a:latin typeface="Cambria Math"/>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𝒓</m:t>
                                </m:r>
                                <m:r>
                                  <a:rPr lang="en-US" sz="1100" b="1" i="1">
                                    <a:solidFill>
                                      <a:schemeClr val="tx1"/>
                                    </a:solidFill>
                                    <a:effectLst/>
                                    <a:latin typeface="Cambria Math"/>
                                    <a:ea typeface="+mn-ea"/>
                                    <a:cs typeface="+mn-cs"/>
                                  </a:rPr>
                                  <m:t>)</m:t>
                                </m:r>
                              </m:e>
                              <m:sup>
                                <m:r>
                                  <a:rPr lang="en-US" sz="1100" b="1" i="1">
                                    <a:solidFill>
                                      <a:schemeClr val="tx1"/>
                                    </a:solidFill>
                                    <a:effectLst/>
                                    <a:latin typeface="Cambria Math"/>
                                    <a:ea typeface="+mn-ea"/>
                                    <a:cs typeface="+mn-cs"/>
                                  </a:rPr>
                                  <m:t>𝒏</m:t>
                                </m:r>
                              </m:sup>
                            </m:sSup>
                            <m:r>
                              <a:rPr lang="en-US" sz="1100" b="1" i="1">
                                <a:solidFill>
                                  <a:schemeClr val="tx1"/>
                                </a:solidFill>
                                <a:effectLst/>
                                <a:latin typeface="Cambria Math"/>
                                <a:ea typeface="+mn-ea"/>
                                <a:cs typeface="+mn-cs"/>
                              </a:rPr>
                              <m:t>  </m:t>
                            </m:r>
                          </m:e>
                        </m:d>
                        <m:r>
                          <a:rPr lang="en-US" sz="1100" b="1" i="1">
                            <a:latin typeface="Cambria Math"/>
                          </a:rPr>
                          <m:t>−</m:t>
                        </m:r>
                        <m:r>
                          <a:rPr lang="en-US" sz="1100" b="1" i="1">
                            <a:latin typeface="Cambria Math"/>
                          </a:rPr>
                          <m:t>𝟏</m:t>
                        </m:r>
                      </m:num>
                      <m:den>
                        <m:r>
                          <a:rPr lang="en-US" sz="1100" b="1" i="1">
                            <a:latin typeface="Cambria Math" panose="02040503050406030204" pitchFamily="18" charset="0"/>
                          </a:rPr>
                          <m:t>𝒓</m:t>
                        </m:r>
                      </m:den>
                    </m:f>
                  </m:oMath>
                </m:oMathPara>
              </a14:m>
              <a:endParaRPr lang="en-US" sz="1100" b="1"/>
            </a:p>
          </xdr:txBody>
        </xdr:sp>
      </mc:Choice>
      <mc:Fallback xmlns="">
        <xdr:sp macro="" textlink="">
          <xdr:nvSpPr>
            <xdr:cNvPr id="2" name="TextBox 1">
              <a:extLst>
                <a:ext uri="{FF2B5EF4-FFF2-40B4-BE49-F238E27FC236}">
                  <a16:creationId xmlns:a16="http://schemas.microsoft.com/office/drawing/2014/main" id="{606E64DD-7F91-4672-9465-EE331CE5CE05}"/>
                </a:ext>
              </a:extLst>
            </xdr:cNvPr>
            <xdr:cNvSpPr txBox="1"/>
          </xdr:nvSpPr>
          <xdr:spPr>
            <a:xfrm>
              <a:off x="4834890" y="6044278"/>
              <a:ext cx="2114550" cy="420821"/>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1100" b="1" i="0">
                  <a:latin typeface="Cambria Math"/>
                </a:rPr>
                <a:t>𝑭𝑽=𝑷𝑴𝑻∗</a:t>
              </a:r>
              <a:r>
                <a:rPr lang="en-US" sz="1100" b="1" i="0">
                  <a:latin typeface="Cambria Math" panose="02040503050406030204" pitchFamily="18" charset="0"/>
                </a:rPr>
                <a:t>(</a:t>
              </a:r>
              <a:r>
                <a:rPr lang="en-US" sz="1100" b="1" i="0">
                  <a:latin typeface="Cambria Math"/>
                </a:rPr>
                <a:t>(</a:t>
              </a:r>
              <a:r>
                <a:rPr lang="en-US" sz="1100" b="1" i="0">
                  <a:latin typeface="Cambria Math" panose="02040503050406030204" pitchFamily="18" charset="0"/>
                </a:rPr>
                <a:t>(</a:t>
              </a:r>
              <a:r>
                <a:rPr lang="en-US" sz="1100" b="1" i="0">
                  <a:latin typeface="Cambria Math"/>
                </a:rPr>
                <a:t>𝟏+</a:t>
              </a:r>
              <a:r>
                <a:rPr lang="en-US" sz="1100" b="1" i="0">
                  <a:solidFill>
                    <a:schemeClr val="tx1"/>
                  </a:solidFill>
                  <a:effectLst/>
                  <a:latin typeface="Cambria Math" panose="02040503050406030204" pitchFamily="18" charset="0"/>
                  <a:ea typeface="+mn-ea"/>
                  <a:cs typeface="+mn-cs"/>
                </a:rPr>
                <a:t>〖𝒓</a:t>
              </a:r>
              <a:r>
                <a:rPr lang="en-US" sz="1100" b="1" i="0">
                  <a:solidFill>
                    <a:schemeClr val="tx1"/>
                  </a:solidFill>
                  <a:effectLst/>
                  <a:latin typeface="Cambria Math"/>
                  <a:ea typeface="+mn-ea"/>
                  <a:cs typeface="+mn-cs"/>
                </a:rPr>
                <a:t>)</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a:ea typeface="+mn-ea"/>
                  <a:cs typeface="+mn-cs"/>
                </a:rPr>
                <a:t>𝒏   </a:t>
              </a:r>
              <a:r>
                <a:rPr lang="en-US" sz="1100" b="1" i="0">
                  <a:solidFill>
                    <a:schemeClr val="tx1"/>
                  </a:solidFill>
                  <a:effectLst/>
                  <a:latin typeface="Cambria Math" panose="02040503050406030204" pitchFamily="18" charset="0"/>
                  <a:ea typeface="+mn-ea"/>
                  <a:cs typeface="+mn-cs"/>
                </a:rPr>
                <a:t>)</a:t>
              </a:r>
              <a:r>
                <a:rPr lang="en-US" sz="1100" b="1" i="0">
                  <a:latin typeface="Cambria Math"/>
                </a:rPr>
                <a:t>−𝟏</a:t>
              </a:r>
              <a:r>
                <a:rPr lang="en-US" sz="1100" b="1" i="0">
                  <a:latin typeface="Cambria Math" panose="02040503050406030204" pitchFamily="18" charset="0"/>
                </a:rPr>
                <a:t>)/𝒓</a:t>
              </a:r>
              <a:endParaRPr lang="en-US" sz="1100" b="1"/>
            </a:p>
          </xdr:txBody>
        </xdr:sp>
      </mc:Fallback>
    </mc:AlternateContent>
    <xdr:clientData/>
  </xdr:oneCellAnchor>
  <xdr:oneCellAnchor>
    <xdr:from>
      <xdr:col>8</xdr:col>
      <xdr:colOff>26670</xdr:colOff>
      <xdr:row>39</xdr:row>
      <xdr:rowOff>1618</xdr:rowOff>
    </xdr:from>
    <xdr:ext cx="2518410" cy="55310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5B62B41-EC35-4B03-87CD-AC33EFC4C99F}"/>
                </a:ext>
              </a:extLst>
            </xdr:cNvPr>
            <xdr:cNvSpPr txBox="1"/>
          </xdr:nvSpPr>
          <xdr:spPr>
            <a:xfrm>
              <a:off x="4827270" y="7431118"/>
              <a:ext cx="2518410" cy="55310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a:rPr>
                      <m:t>𝑷𝑽𝒂𝒏𝒏𝒖𝒊𝒕𝒚</m:t>
                    </m:r>
                    <m:r>
                      <a:rPr lang="en-US" sz="1100" b="1" i="1">
                        <a:latin typeface="Cambria Math"/>
                      </a:rPr>
                      <m:t>=</m:t>
                    </m:r>
                    <m:r>
                      <a:rPr lang="en-US" sz="1100" b="1" i="1">
                        <a:latin typeface="Cambria Math"/>
                      </a:rPr>
                      <m:t>𝑷𝑴𝑻</m:t>
                    </m:r>
                    <m:r>
                      <a:rPr lang="en-US" sz="1100" b="1" i="1">
                        <a:latin typeface="Cambria Math"/>
                      </a:rPr>
                      <m:t>∗</m:t>
                    </m:r>
                    <m:f>
                      <m:fPr>
                        <m:ctrlPr>
                          <a:rPr lang="en-US" sz="1100" b="1" i="1">
                            <a:latin typeface="Cambria Math" panose="02040503050406030204" pitchFamily="18" charset="0"/>
                          </a:rPr>
                        </m:ctrlPr>
                      </m:fPr>
                      <m:num>
                        <m:r>
                          <a:rPr lang="en-US" sz="1100" b="1" i="1">
                            <a:latin typeface="Cambria Math"/>
                          </a:rPr>
                          <m:t>𝟏</m:t>
                        </m:r>
                        <m:r>
                          <a:rPr lang="en-US" sz="1100" b="1" i="1">
                            <a:latin typeface="Cambria Math"/>
                          </a:rPr>
                          <m:t>− </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a:ea typeface="+mn-ea"/>
                                <a:cs typeface="+mn-cs"/>
                              </a:rPr>
                              <m:t>𝟏</m:t>
                            </m:r>
                          </m:num>
                          <m:den>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a:ea typeface="+mn-ea"/>
                                    <a:cs typeface="+mn-cs"/>
                                  </a:rPr>
                                  <m:t>(</m:t>
                                </m:r>
                                <m:r>
                                  <a:rPr lang="en-US" sz="1100" b="1" i="1">
                                    <a:solidFill>
                                      <a:schemeClr val="tx1"/>
                                    </a:solidFill>
                                    <a:effectLst/>
                                    <a:latin typeface="Cambria Math"/>
                                    <a:ea typeface="+mn-ea"/>
                                    <a:cs typeface="+mn-cs"/>
                                  </a:rPr>
                                  <m:t>𝟏</m:t>
                                </m:r>
                                <m:r>
                                  <a:rPr lang="en-US" sz="1100" b="1" i="1">
                                    <a:solidFill>
                                      <a:schemeClr val="tx1"/>
                                    </a:solidFill>
                                    <a:effectLst/>
                                    <a:latin typeface="Cambria Math"/>
                                    <a:ea typeface="+mn-ea"/>
                                    <a:cs typeface="+mn-cs"/>
                                  </a:rPr>
                                  <m:t>+</m:t>
                                </m:r>
                                <m:r>
                                  <a:rPr lang="en-US" sz="1100" b="1" i="1">
                                    <a:solidFill>
                                      <a:schemeClr val="tx1"/>
                                    </a:solidFill>
                                    <a:effectLst/>
                                    <a:latin typeface="Cambria Math" panose="02040503050406030204" pitchFamily="18" charset="0"/>
                                    <a:ea typeface="+mn-ea"/>
                                    <a:cs typeface="+mn-cs"/>
                                  </a:rPr>
                                  <m:t>𝒓</m:t>
                                </m:r>
                                <m:r>
                                  <a:rPr lang="en-US" sz="1100" b="1" i="1">
                                    <a:solidFill>
                                      <a:schemeClr val="tx1"/>
                                    </a:solidFill>
                                    <a:effectLst/>
                                    <a:latin typeface="Cambria Math"/>
                                    <a:ea typeface="+mn-ea"/>
                                    <a:cs typeface="+mn-cs"/>
                                  </a:rPr>
                                  <m:t>)</m:t>
                                </m:r>
                              </m:e>
                              <m:sup>
                                <m:r>
                                  <a:rPr lang="en-US" sz="1100" b="1" i="1">
                                    <a:solidFill>
                                      <a:schemeClr val="tx1"/>
                                    </a:solidFill>
                                    <a:effectLst/>
                                    <a:latin typeface="Cambria Math"/>
                                    <a:ea typeface="+mn-ea"/>
                                    <a:cs typeface="+mn-cs"/>
                                  </a:rPr>
                                  <m:t>𝒏</m:t>
                                </m:r>
                              </m:sup>
                            </m:sSup>
                          </m:den>
                        </m:f>
                      </m:num>
                      <m:den>
                        <m:r>
                          <a:rPr lang="en-US" sz="1100" b="1" i="1">
                            <a:latin typeface="Cambria Math" panose="02040503050406030204" pitchFamily="18" charset="0"/>
                          </a:rPr>
                          <m:t>𝒓</m:t>
                        </m:r>
                      </m:den>
                    </m:f>
                    <m:r>
                      <a:rPr lang="en-US" sz="1100" b="1" i="1">
                        <a:latin typeface="Cambria Math"/>
                      </a:rPr>
                      <m:t>  </m:t>
                    </m:r>
                  </m:oMath>
                </m:oMathPara>
              </a14:m>
              <a:endParaRPr lang="en-US" sz="1100" b="1"/>
            </a:p>
          </xdr:txBody>
        </xdr:sp>
      </mc:Choice>
      <mc:Fallback xmlns="">
        <xdr:sp macro="" textlink="">
          <xdr:nvSpPr>
            <xdr:cNvPr id="3" name="TextBox 2">
              <a:extLst>
                <a:ext uri="{FF2B5EF4-FFF2-40B4-BE49-F238E27FC236}">
                  <a16:creationId xmlns:a16="http://schemas.microsoft.com/office/drawing/2014/main" id="{35B62B41-EC35-4B03-87CD-AC33EFC4C99F}"/>
                </a:ext>
              </a:extLst>
            </xdr:cNvPr>
            <xdr:cNvSpPr txBox="1"/>
          </xdr:nvSpPr>
          <xdr:spPr>
            <a:xfrm>
              <a:off x="4827270" y="7431118"/>
              <a:ext cx="2518410" cy="55310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1100" b="1" i="0">
                  <a:latin typeface="Cambria Math"/>
                </a:rPr>
                <a:t>𝑷𝑽𝒂𝒏𝒏𝒖𝒊𝒕𝒚=𝑷𝑴𝑻∗</a:t>
              </a:r>
              <a:r>
                <a:rPr lang="en-US" sz="1100" b="1" i="0">
                  <a:latin typeface="Cambria Math" panose="02040503050406030204" pitchFamily="18" charset="0"/>
                </a:rPr>
                <a:t>(</a:t>
              </a:r>
              <a:r>
                <a:rPr lang="en-US" sz="1100" b="1" i="0">
                  <a:latin typeface="Cambria Math"/>
                </a:rPr>
                <a:t>𝟏− </a:t>
              </a:r>
              <a:r>
                <a:rPr lang="en-US" sz="1100" b="1" i="0">
                  <a:solidFill>
                    <a:schemeClr val="tx1"/>
                  </a:solidFill>
                  <a:effectLst/>
                  <a:latin typeface="Cambria Math"/>
                  <a:ea typeface="+mn-ea"/>
                  <a:cs typeface="+mn-cs"/>
                </a:rPr>
                <a:t>𝟏</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a:ea typeface="+mn-ea"/>
                  <a:cs typeface="+mn-cs"/>
                </a:rPr>
                <a:t>(𝟏+</a:t>
              </a:r>
              <a:r>
                <a:rPr lang="en-US" sz="1100" b="1" i="0">
                  <a:solidFill>
                    <a:schemeClr val="tx1"/>
                  </a:solidFill>
                  <a:effectLst/>
                  <a:latin typeface="Cambria Math" panose="02040503050406030204" pitchFamily="18" charset="0"/>
                  <a:ea typeface="+mn-ea"/>
                  <a:cs typeface="+mn-cs"/>
                </a:rPr>
                <a:t>𝒓</a:t>
              </a:r>
              <a:r>
                <a:rPr lang="en-US" sz="1100" b="1" i="0">
                  <a:solidFill>
                    <a:schemeClr val="tx1"/>
                  </a:solidFill>
                  <a:effectLst/>
                  <a:latin typeface="Cambria Math"/>
                  <a:ea typeface="+mn-ea"/>
                  <a:cs typeface="+mn-cs"/>
                </a:rPr>
                <a:t>)</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a:ea typeface="+mn-ea"/>
                  <a:cs typeface="+mn-cs"/>
                </a:rPr>
                <a:t>𝒏</a:t>
              </a:r>
              <a:r>
                <a:rPr lang="en-US" sz="1100" b="1" i="0">
                  <a:solidFill>
                    <a:schemeClr val="tx1"/>
                  </a:solidFill>
                  <a:effectLst/>
                  <a:latin typeface="Cambria Math" panose="02040503050406030204" pitchFamily="18" charset="0"/>
                  <a:ea typeface="+mn-ea"/>
                  <a:cs typeface="+mn-cs"/>
                </a:rPr>
                <a:t> )/</a:t>
              </a:r>
              <a:r>
                <a:rPr lang="en-US" sz="1100" b="1" i="0">
                  <a:latin typeface="Cambria Math" panose="02040503050406030204" pitchFamily="18" charset="0"/>
                </a:rPr>
                <a:t>𝒓</a:t>
              </a:r>
              <a:r>
                <a:rPr lang="en-US" sz="1100" b="1" i="0">
                  <a:latin typeface="Cambria Math"/>
                </a:rPr>
                <a:t>   </a:t>
              </a:r>
              <a:endParaRPr lang="en-US" sz="1100" b="1"/>
            </a:p>
          </xdr:txBody>
        </xdr:sp>
      </mc:Fallback>
    </mc:AlternateContent>
    <xdr:clientData/>
  </xdr:oneCellAnchor>
  <xdr:oneCellAnchor>
    <xdr:from>
      <xdr:col>8</xdr:col>
      <xdr:colOff>7620</xdr:colOff>
      <xdr:row>56</xdr:row>
      <xdr:rowOff>129540</xdr:rowOff>
    </xdr:from>
    <xdr:ext cx="2324100" cy="44743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939CF58-800B-4A65-ACC8-A9D95FD8569F}"/>
                </a:ext>
              </a:extLst>
            </xdr:cNvPr>
            <xdr:cNvSpPr txBox="1"/>
          </xdr:nvSpPr>
          <xdr:spPr>
            <a:xfrm>
              <a:off x="4808220" y="10797540"/>
              <a:ext cx="2324100" cy="44743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a:rPr>
                      <m:t>𝑷𝑴𝑻</m:t>
                    </m:r>
                    <m:r>
                      <a:rPr lang="en-US" sz="1100" b="1" i="1">
                        <a:latin typeface="Cambria Math"/>
                      </a:rPr>
                      <m:t>=</m:t>
                    </m:r>
                    <m:f>
                      <m:fPr>
                        <m:ctrlPr>
                          <a:rPr lang="en-US" sz="1100" b="1" i="1">
                            <a:latin typeface="Cambria Math" panose="02040503050406030204" pitchFamily="18" charset="0"/>
                          </a:rPr>
                        </m:ctrlPr>
                      </m:fPr>
                      <m:num>
                        <m:r>
                          <a:rPr lang="en-US" sz="1100" b="1" i="1">
                            <a:latin typeface="Cambria Math"/>
                          </a:rPr>
                          <m:t>𝑭𝑽</m:t>
                        </m:r>
                        <m:r>
                          <a:rPr lang="en-US" sz="1100" b="1" i="1">
                            <a:latin typeface="Cambria Math"/>
                          </a:rPr>
                          <m:t> ∗</m:t>
                        </m:r>
                        <m:r>
                          <a:rPr lang="en-US" sz="1100" b="1" i="1">
                            <a:latin typeface="Cambria Math" panose="02040503050406030204" pitchFamily="18" charset="0"/>
                          </a:rPr>
                          <m:t>𝒓</m:t>
                        </m:r>
                      </m:num>
                      <m:den>
                        <m:r>
                          <a:rPr lang="en-US" sz="1100" b="1" i="1">
                            <a:latin typeface="Cambria Math"/>
                          </a:rPr>
                          <m:t>(</m:t>
                        </m:r>
                        <m:r>
                          <a:rPr lang="en-US" sz="1100" b="1" i="1">
                            <a:solidFill>
                              <a:schemeClr val="tx1"/>
                            </a:solidFill>
                            <a:effectLst/>
                            <a:latin typeface="Cambria Math"/>
                            <a:ea typeface="+mn-ea"/>
                            <a:cs typeface="+mn-cs"/>
                          </a:rPr>
                          <m:t>𝟏</m:t>
                        </m:r>
                        <m:r>
                          <a:rPr lang="en-US" sz="1100" b="1" i="1">
                            <a:solidFill>
                              <a:schemeClr val="tx1"/>
                            </a:solidFill>
                            <a:effectLst/>
                            <a:latin typeface="Cambria Math"/>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𝒓</m:t>
                            </m:r>
                            <m:r>
                              <a:rPr lang="en-US" sz="1100" b="1" i="1">
                                <a:solidFill>
                                  <a:schemeClr val="tx1"/>
                                </a:solidFill>
                                <a:effectLst/>
                                <a:latin typeface="Cambria Math"/>
                                <a:ea typeface="+mn-ea"/>
                                <a:cs typeface="+mn-cs"/>
                              </a:rPr>
                              <m:t>)</m:t>
                            </m:r>
                          </m:e>
                          <m:sup>
                            <m:r>
                              <a:rPr lang="en-US" sz="1100" b="1" i="1">
                                <a:solidFill>
                                  <a:schemeClr val="tx1"/>
                                </a:solidFill>
                                <a:effectLst/>
                                <a:latin typeface="Cambria Math"/>
                                <a:ea typeface="+mn-ea"/>
                                <a:cs typeface="+mn-cs"/>
                              </a:rPr>
                              <m:t>𝒏</m:t>
                            </m:r>
                          </m:sup>
                        </m:sSup>
                        <m:r>
                          <a:rPr lang="en-US" sz="1100" b="1" i="1">
                            <a:solidFill>
                              <a:schemeClr val="tx1"/>
                            </a:solidFill>
                            <a:effectLst/>
                            <a:latin typeface="Cambria Math"/>
                            <a:ea typeface="+mn-ea"/>
                            <a:cs typeface="+mn-cs"/>
                          </a:rPr>
                          <m:t>−</m:t>
                        </m:r>
                        <m:r>
                          <a:rPr lang="en-US" sz="1100" b="1" i="1">
                            <a:solidFill>
                              <a:schemeClr val="tx1"/>
                            </a:solidFill>
                            <a:effectLst/>
                            <a:latin typeface="Cambria Math"/>
                            <a:ea typeface="+mn-ea"/>
                            <a:cs typeface="+mn-cs"/>
                          </a:rPr>
                          <m:t>𝟏</m:t>
                        </m:r>
                      </m:den>
                    </m:f>
                  </m:oMath>
                </m:oMathPara>
              </a14:m>
              <a:endParaRPr lang="en-US" sz="1100" b="1"/>
            </a:p>
          </xdr:txBody>
        </xdr:sp>
      </mc:Choice>
      <mc:Fallback xmlns="">
        <xdr:sp macro="" textlink="">
          <xdr:nvSpPr>
            <xdr:cNvPr id="4" name="TextBox 3">
              <a:extLst>
                <a:ext uri="{FF2B5EF4-FFF2-40B4-BE49-F238E27FC236}">
                  <a16:creationId xmlns:a16="http://schemas.microsoft.com/office/drawing/2014/main" id="{9939CF58-800B-4A65-ACC8-A9D95FD8569F}"/>
                </a:ext>
              </a:extLst>
            </xdr:cNvPr>
            <xdr:cNvSpPr txBox="1"/>
          </xdr:nvSpPr>
          <xdr:spPr>
            <a:xfrm>
              <a:off x="4808220" y="10797540"/>
              <a:ext cx="2324100" cy="44743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1100" b="1" i="0">
                  <a:latin typeface="Cambria Math"/>
                </a:rPr>
                <a:t>𝑷𝑴𝑻=</a:t>
              </a:r>
              <a:r>
                <a:rPr lang="en-US" sz="1100" b="1" i="0">
                  <a:latin typeface="Cambria Math" panose="02040503050406030204" pitchFamily="18" charset="0"/>
                </a:rPr>
                <a:t>(</a:t>
              </a:r>
              <a:r>
                <a:rPr lang="en-US" sz="1100" b="1" i="0">
                  <a:latin typeface="Cambria Math"/>
                </a:rPr>
                <a:t>𝑭𝑽 ∗</a:t>
              </a:r>
              <a:r>
                <a:rPr lang="en-US" sz="1100" b="1" i="0">
                  <a:latin typeface="Cambria Math" panose="02040503050406030204" pitchFamily="18" charset="0"/>
                </a:rPr>
                <a:t>𝒓)/(</a:t>
              </a:r>
              <a:r>
                <a:rPr lang="en-US" sz="1100" b="1" i="0">
                  <a:latin typeface="Cambria Math"/>
                </a:rPr>
                <a:t>(</a:t>
              </a:r>
              <a:r>
                <a:rPr lang="en-US" sz="1100" b="1" i="0">
                  <a:solidFill>
                    <a:schemeClr val="tx1"/>
                  </a:solidFill>
                  <a:effectLst/>
                  <a:latin typeface="Cambria Math"/>
                  <a:ea typeface="+mn-ea"/>
                  <a:cs typeface="+mn-cs"/>
                </a:rPr>
                <a:t>𝟏+</a:t>
              </a:r>
              <a:r>
                <a:rPr lang="en-US" sz="1100" b="1" i="0">
                  <a:solidFill>
                    <a:schemeClr val="tx1"/>
                  </a:solidFill>
                  <a:effectLst/>
                  <a:latin typeface="Cambria Math" panose="02040503050406030204" pitchFamily="18" charset="0"/>
                  <a:ea typeface="+mn-ea"/>
                  <a:cs typeface="+mn-cs"/>
                </a:rPr>
                <a:t>〖𝒓</a:t>
              </a:r>
              <a:r>
                <a:rPr lang="en-US" sz="1100" b="1" i="0">
                  <a:solidFill>
                    <a:schemeClr val="tx1"/>
                  </a:solidFill>
                  <a:effectLst/>
                  <a:latin typeface="Cambria Math"/>
                  <a:ea typeface="+mn-ea"/>
                  <a:cs typeface="+mn-cs"/>
                </a:rPr>
                <a:t>)</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a:ea typeface="+mn-ea"/>
                  <a:cs typeface="+mn-cs"/>
                </a:rPr>
                <a:t>𝒏−𝟏</a:t>
              </a:r>
              <a:r>
                <a:rPr lang="en-US" sz="1100" b="1" i="0">
                  <a:solidFill>
                    <a:schemeClr val="tx1"/>
                  </a:solidFill>
                  <a:effectLst/>
                  <a:latin typeface="Cambria Math" panose="02040503050406030204" pitchFamily="18" charset="0"/>
                  <a:ea typeface="+mn-ea"/>
                  <a:cs typeface="+mn-cs"/>
                </a:rPr>
                <a:t>)</a:t>
              </a:r>
              <a:endParaRPr lang="en-US" sz="1100" b="1"/>
            </a:p>
          </xdr:txBody>
        </xdr:sp>
      </mc:Fallback>
    </mc:AlternateContent>
    <xdr:clientData/>
  </xdr:oneCellAnchor>
  <xdr:oneCellAnchor>
    <xdr:from>
      <xdr:col>10</xdr:col>
      <xdr:colOff>762000</xdr:colOff>
      <xdr:row>42</xdr:row>
      <xdr:rowOff>66675</xdr:rowOff>
    </xdr:from>
    <xdr:ext cx="65" cy="172227"/>
    <xdr:sp macro="" textlink="">
      <xdr:nvSpPr>
        <xdr:cNvPr id="5" name="TextBox 4">
          <a:extLst>
            <a:ext uri="{FF2B5EF4-FFF2-40B4-BE49-F238E27FC236}">
              <a16:creationId xmlns:a16="http://schemas.microsoft.com/office/drawing/2014/main" id="{36C03CF2-3D6E-47CE-A101-5E3D918B4A40}"/>
            </a:ext>
          </a:extLst>
        </xdr:cNvPr>
        <xdr:cNvSpPr txBox="1"/>
      </xdr:nvSpPr>
      <xdr:spPr>
        <a:xfrm>
          <a:off x="6600825" y="8067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10</xdr:col>
      <xdr:colOff>800100</xdr:colOff>
      <xdr:row>38</xdr:row>
      <xdr:rowOff>180974</xdr:rowOff>
    </xdr:from>
    <xdr:ext cx="2733675" cy="561975"/>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BA06301-8FBA-41B6-A63B-A887C3E1317C}"/>
                </a:ext>
              </a:extLst>
            </xdr:cNvPr>
            <xdr:cNvSpPr txBox="1"/>
          </xdr:nvSpPr>
          <xdr:spPr>
            <a:xfrm>
              <a:off x="6600825" y="7419974"/>
              <a:ext cx="2733675" cy="561975"/>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100" b="1"/>
            </a:p>
            <a:p>
              <a:r>
                <a:rPr lang="en-US" sz="1200" b="1" i="1">
                  <a:latin typeface="Cambria Math" panose="02040503050406030204" pitchFamily="18" charset="0"/>
                  <a:ea typeface="Cambria Math" panose="02040503050406030204" pitchFamily="18" charset="0"/>
                </a:rPr>
                <a:t>PVannuity</a:t>
              </a:r>
              <a:r>
                <a:rPr lang="en-US" sz="1200" b="1" i="0">
                  <a:latin typeface="Cambria Math" panose="02040503050406030204" pitchFamily="18" charset="0"/>
                  <a:ea typeface="Cambria Math" panose="02040503050406030204" pitchFamily="18" charset="0"/>
                </a:rPr>
                <a:t>=P</a:t>
              </a:r>
              <a14:m>
                <m:oMath xmlns:m="http://schemas.openxmlformats.org/officeDocument/2006/math">
                  <m:r>
                    <a:rPr lang="en-US" sz="1200" b="1" i="0">
                      <a:latin typeface="Cambria Math" panose="02040503050406030204" pitchFamily="18" charset="0"/>
                      <a:ea typeface="Cambria Math" panose="02040503050406030204" pitchFamily="18" charset="0"/>
                    </a:rPr>
                    <m:t>𝐌𝐓</m:t>
                  </m:r>
                  <m:d>
                    <m:dPr>
                      <m:ctrlPr>
                        <a:rPr lang="en-US" sz="1200" b="1" i="1">
                          <a:latin typeface="Cambria Math" panose="02040503050406030204" pitchFamily="18" charset="0"/>
                          <a:ea typeface="Cambria Math" panose="02040503050406030204" pitchFamily="18" charset="0"/>
                        </a:rPr>
                      </m:ctrlPr>
                    </m:dPr>
                    <m:e>
                      <m:f>
                        <m:fPr>
                          <m:ctrlPr>
                            <a:rPr lang="en-US" sz="1200" b="1" i="1">
                              <a:latin typeface="Cambria Math" panose="02040503050406030204" pitchFamily="18" charset="0"/>
                              <a:ea typeface="Cambria Math" panose="02040503050406030204" pitchFamily="18" charset="0"/>
                            </a:rPr>
                          </m:ctrlPr>
                        </m:fPr>
                        <m:num>
                          <m:r>
                            <a:rPr lang="en-US" sz="1200" b="1" i="0">
                              <a:latin typeface="Cambria Math" panose="02040503050406030204" pitchFamily="18" charset="0"/>
                              <a:ea typeface="Cambria Math" panose="02040503050406030204" pitchFamily="18" charset="0"/>
                            </a:rPr>
                            <m:t>𝟏</m:t>
                          </m:r>
                        </m:num>
                        <m:den>
                          <m:r>
                            <a:rPr lang="en-US" sz="1200" b="1" i="0">
                              <a:latin typeface="Cambria Math" panose="02040503050406030204" pitchFamily="18" charset="0"/>
                              <a:ea typeface="Cambria Math" panose="02040503050406030204" pitchFamily="18" charset="0"/>
                            </a:rPr>
                            <m:t>𝐫</m:t>
                          </m:r>
                        </m:den>
                      </m:f>
                      <m:r>
                        <a:rPr lang="en-US" sz="1200" b="1" i="0">
                          <a:latin typeface="Cambria Math" panose="02040503050406030204" pitchFamily="18" charset="0"/>
                          <a:ea typeface="Cambria Math" panose="02040503050406030204" pitchFamily="18" charset="0"/>
                        </a:rPr>
                        <m:t>−</m:t>
                      </m:r>
                      <m:f>
                        <m:fPr>
                          <m:ctrlPr>
                            <a:rPr lang="en-US" sz="1200" b="1" i="1">
                              <a:latin typeface="Cambria Math" panose="02040503050406030204" pitchFamily="18" charset="0"/>
                              <a:ea typeface="Cambria Math" panose="02040503050406030204" pitchFamily="18" charset="0"/>
                            </a:rPr>
                          </m:ctrlPr>
                        </m:fPr>
                        <m:num>
                          <m:r>
                            <a:rPr lang="en-US" sz="1200" b="1" i="0">
                              <a:latin typeface="Cambria Math" panose="02040503050406030204" pitchFamily="18" charset="0"/>
                              <a:ea typeface="Cambria Math" panose="02040503050406030204" pitchFamily="18" charset="0"/>
                            </a:rPr>
                            <m:t>𝟏</m:t>
                          </m:r>
                        </m:num>
                        <m:den>
                          <m:r>
                            <a:rPr lang="en-US" sz="1200" b="1" i="0">
                              <a:latin typeface="Cambria Math" panose="02040503050406030204" pitchFamily="18" charset="0"/>
                              <a:ea typeface="Cambria Math" panose="02040503050406030204" pitchFamily="18" charset="0"/>
                            </a:rPr>
                            <m:t>𝐫</m:t>
                          </m:r>
                          <m:sSup>
                            <m:sSupPr>
                              <m:ctrlPr>
                                <a:rPr lang="en-US" sz="1200" b="1" i="1">
                                  <a:latin typeface="Cambria Math" panose="02040503050406030204" pitchFamily="18" charset="0"/>
                                  <a:ea typeface="Cambria Math" panose="02040503050406030204" pitchFamily="18" charset="0"/>
                                </a:rPr>
                              </m:ctrlPr>
                            </m:sSupPr>
                            <m:e>
                              <m:r>
                                <a:rPr lang="en-US" sz="1200" b="1" i="0">
                                  <a:latin typeface="Cambria Math" panose="02040503050406030204" pitchFamily="18" charset="0"/>
                                  <a:ea typeface="Cambria Math" panose="02040503050406030204" pitchFamily="18" charset="0"/>
                                </a:rPr>
                                <m:t>(</m:t>
                              </m:r>
                              <m:r>
                                <a:rPr lang="en-US" sz="1200" b="1" i="0">
                                  <a:latin typeface="Cambria Math" panose="02040503050406030204" pitchFamily="18" charset="0"/>
                                  <a:ea typeface="Cambria Math" panose="02040503050406030204" pitchFamily="18" charset="0"/>
                                </a:rPr>
                                <m:t>𝟏</m:t>
                              </m:r>
                              <m:r>
                                <a:rPr lang="en-US" sz="1200" b="1" i="0">
                                  <a:latin typeface="Cambria Math" panose="02040503050406030204" pitchFamily="18" charset="0"/>
                                  <a:ea typeface="Cambria Math" panose="02040503050406030204" pitchFamily="18" charset="0"/>
                                </a:rPr>
                                <m:t>+</m:t>
                              </m:r>
                              <m:r>
                                <a:rPr lang="en-US" sz="1200" b="1" i="0">
                                  <a:latin typeface="Cambria Math" panose="02040503050406030204" pitchFamily="18" charset="0"/>
                                  <a:ea typeface="Cambria Math" panose="02040503050406030204" pitchFamily="18" charset="0"/>
                                </a:rPr>
                                <m:t>𝐫</m:t>
                              </m:r>
                              <m:r>
                                <a:rPr lang="en-US" sz="1200" b="1" i="0">
                                  <a:latin typeface="Cambria Math" panose="02040503050406030204" pitchFamily="18" charset="0"/>
                                  <a:ea typeface="Cambria Math" panose="02040503050406030204" pitchFamily="18" charset="0"/>
                                </a:rPr>
                                <m:t>)</m:t>
                              </m:r>
                            </m:e>
                            <m:sup>
                              <m:r>
                                <a:rPr lang="en-US" sz="1200" b="1" i="0">
                                  <a:latin typeface="Cambria Math" panose="02040503050406030204" pitchFamily="18" charset="0"/>
                                  <a:ea typeface="Cambria Math" panose="02040503050406030204" pitchFamily="18" charset="0"/>
                                </a:rPr>
                                <m:t>𝐭</m:t>
                              </m:r>
                            </m:sup>
                          </m:sSup>
                        </m:den>
                      </m:f>
                    </m:e>
                  </m:d>
                </m:oMath>
              </a14:m>
              <a:endParaRPr lang="en-US" sz="1200" b="1" i="0">
                <a:latin typeface="Cambria Math" panose="02040503050406030204" pitchFamily="18" charset="0"/>
                <a:ea typeface="Cambria Math" panose="02040503050406030204" pitchFamily="18" charset="0"/>
              </a:endParaRPr>
            </a:p>
          </xdr:txBody>
        </xdr:sp>
      </mc:Choice>
      <mc:Fallback xmlns="">
        <xdr:sp macro="" textlink="">
          <xdr:nvSpPr>
            <xdr:cNvPr id="6" name="TextBox 5">
              <a:extLst>
                <a:ext uri="{FF2B5EF4-FFF2-40B4-BE49-F238E27FC236}">
                  <a16:creationId xmlns:a16="http://schemas.microsoft.com/office/drawing/2014/main" id="{8BA06301-8FBA-41B6-A63B-A887C3E1317C}"/>
                </a:ext>
              </a:extLst>
            </xdr:cNvPr>
            <xdr:cNvSpPr txBox="1"/>
          </xdr:nvSpPr>
          <xdr:spPr>
            <a:xfrm>
              <a:off x="6600825" y="7419974"/>
              <a:ext cx="2733675" cy="561975"/>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100" b="1"/>
            </a:p>
            <a:p>
              <a:r>
                <a:rPr lang="en-US" sz="1200" b="1" i="1">
                  <a:latin typeface="Cambria Math" panose="02040503050406030204" pitchFamily="18" charset="0"/>
                  <a:ea typeface="Cambria Math" panose="02040503050406030204" pitchFamily="18" charset="0"/>
                </a:rPr>
                <a:t>PVannuity</a:t>
              </a:r>
              <a:r>
                <a:rPr lang="en-US" sz="1200" b="1" i="0">
                  <a:latin typeface="Cambria Math" panose="02040503050406030204" pitchFamily="18" charset="0"/>
                  <a:ea typeface="Cambria Math" panose="02040503050406030204" pitchFamily="18" charset="0"/>
                </a:rPr>
                <a:t>=P𝐌𝐓(𝟏/𝐫−𝟏/(𝐫〖(𝟏+𝐫)〗^𝐭 ))</a:t>
              </a:r>
            </a:p>
          </xdr:txBody>
        </xdr:sp>
      </mc:Fallback>
    </mc:AlternateContent>
    <xdr:clientData/>
  </xdr:oneCellAnchor>
  <xdr:oneCellAnchor>
    <xdr:from>
      <xdr:col>16</xdr:col>
      <xdr:colOff>9525</xdr:colOff>
      <xdr:row>41</xdr:row>
      <xdr:rowOff>57150</xdr:rowOff>
    </xdr:from>
    <xdr:ext cx="1190626" cy="371475"/>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F50F03-51AA-4B37-92D4-F17A7A3973BA}"/>
                </a:ext>
              </a:extLst>
            </xdr:cNvPr>
            <xdr:cNvSpPr txBox="1"/>
          </xdr:nvSpPr>
          <xdr:spPr>
            <a:xfrm>
              <a:off x="9610725" y="7867650"/>
              <a:ext cx="1190626" cy="371475"/>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1" i="0">
                  <a:latin typeface="Cambria Math" panose="02040503050406030204" pitchFamily="18" charset="0"/>
                  <a:ea typeface="Cambria Math" panose="02040503050406030204" pitchFamily="18" charset="0"/>
                </a:rPr>
                <a:t>PMT=</a:t>
              </a:r>
              <a14:m>
                <m:oMath xmlns:m="http://schemas.openxmlformats.org/officeDocument/2006/math">
                  <m:f>
                    <m:fPr>
                      <m:ctrlPr>
                        <a:rPr lang="en-US" sz="1200" b="1" i="1">
                          <a:latin typeface="Cambria Math" panose="02040503050406030204" pitchFamily="18" charset="0"/>
                          <a:ea typeface="Cambria Math" panose="02040503050406030204" pitchFamily="18" charset="0"/>
                        </a:rPr>
                      </m:ctrlPr>
                    </m:fPr>
                    <m:num>
                      <m:r>
                        <a:rPr lang="en-US" sz="1200" b="1" i="0">
                          <a:latin typeface="Cambria Math" panose="02040503050406030204" pitchFamily="18" charset="0"/>
                          <a:ea typeface="Cambria Math" panose="02040503050406030204" pitchFamily="18" charset="0"/>
                        </a:rPr>
                        <m:t>𝐫</m:t>
                      </m:r>
                      <m:r>
                        <a:rPr lang="en-US" sz="1200" b="1" i="0">
                          <a:latin typeface="Cambria Math" panose="02040503050406030204" pitchFamily="18" charset="0"/>
                          <a:ea typeface="Cambria Math" panose="02040503050406030204" pitchFamily="18" charset="0"/>
                        </a:rPr>
                        <m:t>((</m:t>
                      </m:r>
                      <m:r>
                        <a:rPr lang="en-US" sz="1200" b="1" i="0">
                          <a:latin typeface="Cambria Math" panose="02040503050406030204" pitchFamily="18" charset="0"/>
                          <a:ea typeface="Cambria Math" panose="02040503050406030204" pitchFamily="18" charset="0"/>
                        </a:rPr>
                        <m:t>𝐏𝐕</m:t>
                      </m:r>
                      <m:r>
                        <a:rPr lang="en-US" sz="1200" b="1" i="0">
                          <a:latin typeface="Cambria Math" panose="02040503050406030204" pitchFamily="18" charset="0"/>
                          <a:ea typeface="Cambria Math" panose="02040503050406030204" pitchFamily="18" charset="0"/>
                        </a:rPr>
                        <m:t>)</m:t>
                      </m:r>
                    </m:num>
                    <m:den>
                      <m:sSup>
                        <m:sSupPr>
                          <m:ctrlPr>
                            <a:rPr lang="en-US" sz="1200" b="1" i="1">
                              <a:latin typeface="Cambria Math" panose="02040503050406030204" pitchFamily="18" charset="0"/>
                              <a:ea typeface="Cambria Math" panose="02040503050406030204" pitchFamily="18" charset="0"/>
                            </a:rPr>
                          </m:ctrlPr>
                        </m:sSupPr>
                        <m:e>
                          <m:r>
                            <a:rPr lang="en-US" sz="1200" b="1" i="0">
                              <a:latin typeface="Cambria Math" panose="02040503050406030204" pitchFamily="18" charset="0"/>
                              <a:ea typeface="Cambria Math" panose="02040503050406030204" pitchFamily="18" charset="0"/>
                            </a:rPr>
                            <m:t>𝟏</m:t>
                          </m:r>
                          <m:r>
                            <a:rPr lang="en-US" sz="1200" b="1" i="0">
                              <a:latin typeface="Cambria Math" panose="02040503050406030204" pitchFamily="18" charset="0"/>
                              <a:ea typeface="Cambria Math" panose="02040503050406030204" pitchFamily="18" charset="0"/>
                            </a:rPr>
                            <m:t>−(</m:t>
                          </m:r>
                          <m:r>
                            <a:rPr lang="en-US" sz="1200" b="1" i="0">
                              <a:latin typeface="Cambria Math" panose="02040503050406030204" pitchFamily="18" charset="0"/>
                              <a:ea typeface="Cambria Math" panose="02040503050406030204" pitchFamily="18" charset="0"/>
                            </a:rPr>
                            <m:t>𝟏</m:t>
                          </m:r>
                          <m:r>
                            <a:rPr lang="en-US" sz="1200" b="1" i="0">
                              <a:latin typeface="Cambria Math" panose="02040503050406030204" pitchFamily="18" charset="0"/>
                              <a:ea typeface="Cambria Math" panose="02040503050406030204" pitchFamily="18" charset="0"/>
                            </a:rPr>
                            <m:t>+</m:t>
                          </m:r>
                          <m:r>
                            <a:rPr lang="en-US" sz="1200" b="1" i="0">
                              <a:latin typeface="Cambria Math" panose="02040503050406030204" pitchFamily="18" charset="0"/>
                              <a:ea typeface="Cambria Math" panose="02040503050406030204" pitchFamily="18" charset="0"/>
                            </a:rPr>
                            <m:t>𝐫</m:t>
                          </m:r>
                          <m:r>
                            <a:rPr lang="en-US" sz="1200" b="1" i="0">
                              <a:latin typeface="Cambria Math" panose="02040503050406030204" pitchFamily="18" charset="0"/>
                              <a:ea typeface="Cambria Math" panose="02040503050406030204" pitchFamily="18" charset="0"/>
                            </a:rPr>
                            <m:t>)</m:t>
                          </m:r>
                        </m:e>
                        <m:sup>
                          <m:r>
                            <a:rPr lang="en-US" sz="1200" b="1" i="0">
                              <a:latin typeface="Cambria Math" panose="02040503050406030204" pitchFamily="18" charset="0"/>
                              <a:ea typeface="Cambria Math" panose="02040503050406030204" pitchFamily="18" charset="0"/>
                            </a:rPr>
                            <m:t>−</m:t>
                          </m:r>
                          <m:r>
                            <a:rPr lang="en-US" sz="1200" b="1" i="0">
                              <a:latin typeface="Cambria Math" panose="02040503050406030204" pitchFamily="18" charset="0"/>
                              <a:ea typeface="Cambria Math" panose="02040503050406030204" pitchFamily="18" charset="0"/>
                            </a:rPr>
                            <m:t>𝐧</m:t>
                          </m:r>
                        </m:sup>
                      </m:sSup>
                    </m:den>
                  </m:f>
                </m:oMath>
              </a14:m>
              <a:endParaRPr lang="en-US" sz="1200" b="1" i="0">
                <a:latin typeface="Cambria Math" panose="02040503050406030204" pitchFamily="18" charset="0"/>
                <a:ea typeface="Cambria Math" panose="02040503050406030204" pitchFamily="18" charset="0"/>
              </a:endParaRPr>
            </a:p>
          </xdr:txBody>
        </xdr:sp>
      </mc:Choice>
      <mc:Fallback xmlns="">
        <xdr:sp macro="" textlink="">
          <xdr:nvSpPr>
            <xdr:cNvPr id="7" name="TextBox 6">
              <a:extLst>
                <a:ext uri="{FF2B5EF4-FFF2-40B4-BE49-F238E27FC236}">
                  <a16:creationId xmlns:a16="http://schemas.microsoft.com/office/drawing/2014/main" id="{D8F50F03-51AA-4B37-92D4-F17A7A3973BA}"/>
                </a:ext>
              </a:extLst>
            </xdr:cNvPr>
            <xdr:cNvSpPr txBox="1"/>
          </xdr:nvSpPr>
          <xdr:spPr>
            <a:xfrm>
              <a:off x="9610725" y="7867650"/>
              <a:ext cx="1190626" cy="371475"/>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1" i="0">
                  <a:latin typeface="Cambria Math" panose="02040503050406030204" pitchFamily="18" charset="0"/>
                  <a:ea typeface="Cambria Math" panose="02040503050406030204" pitchFamily="18" charset="0"/>
                </a:rPr>
                <a:t>PMT=(𝐫((𝐏𝐕))/〖𝟏−(𝟏+𝐫)〗^(−𝐧) </a:t>
              </a:r>
            </a:p>
          </xdr:txBody>
        </xdr:sp>
      </mc:Fallback>
    </mc:AlternateContent>
    <xdr:clientData/>
  </xdr:oneCellAnchor>
  <xdr:twoCellAnchor>
    <xdr:from>
      <xdr:col>0</xdr:col>
      <xdr:colOff>44824</xdr:colOff>
      <xdr:row>0</xdr:row>
      <xdr:rowOff>62753</xdr:rowOff>
    </xdr:from>
    <xdr:to>
      <xdr:col>9</xdr:col>
      <xdr:colOff>1183341</xdr:colOff>
      <xdr:row>15</xdr:row>
      <xdr:rowOff>35859</xdr:rowOff>
    </xdr:to>
    <xdr:sp macro="" textlink="">
      <xdr:nvSpPr>
        <xdr:cNvPr id="8" name="TextBox 7">
          <a:extLst>
            <a:ext uri="{FF2B5EF4-FFF2-40B4-BE49-F238E27FC236}">
              <a16:creationId xmlns:a16="http://schemas.microsoft.com/office/drawing/2014/main" id="{4E1FDD18-1A39-4872-99CC-C588793BEB8B}"/>
            </a:ext>
          </a:extLst>
        </xdr:cNvPr>
        <xdr:cNvSpPr txBox="1"/>
      </xdr:nvSpPr>
      <xdr:spPr>
        <a:xfrm>
          <a:off x="44824" y="62753"/>
          <a:ext cx="5958167" cy="28306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Ian Krassner wants to save money to meet two objectives. First, he wants to retire 30 years from today with a retirement income of $300,000 per year for 20 years. The first retirement payment will occur 31 years from today. Second, he would like to purchase a cabin in the mountains 10 years from today at an estimated cost of $350,000. He can afford to save only $40,000 at the end of each year for the first 10 years. He expects to earn 7% per year annually on his savings.</a:t>
          </a:r>
          <a:br>
            <a:rPr lang="en-US"/>
          </a:br>
          <a:r>
            <a:rPr lang="en-US" sz="1100" b="0" i="0">
              <a:solidFill>
                <a:schemeClr val="dk1"/>
              </a:solidFill>
              <a:effectLst/>
              <a:latin typeface="+mn-lt"/>
              <a:ea typeface="+mn-ea"/>
              <a:cs typeface="+mn-cs"/>
            </a:rPr>
            <a:t>Simplification Note: Assume all taxes (income tax and capital gains) are ignored for this exercise.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Assuming he saves the same amount each year, what must Ian save annually at the </a:t>
          </a:r>
          <a:r>
            <a:rPr lang="en-US" sz="1100" b="1" i="0">
              <a:solidFill>
                <a:schemeClr val="dk1"/>
              </a:solidFill>
              <a:effectLst/>
              <a:latin typeface="+mn-lt"/>
              <a:ea typeface="+mn-ea"/>
              <a:cs typeface="+mn-cs"/>
            </a:rPr>
            <a:t>end of year 11 through year 30</a:t>
          </a:r>
          <a:r>
            <a:rPr lang="en-US" sz="1100" b="0" i="0">
              <a:solidFill>
                <a:schemeClr val="dk1"/>
              </a:solidFill>
              <a:effectLst/>
              <a:latin typeface="+mn-lt"/>
              <a:ea typeface="+mn-ea"/>
              <a:cs typeface="+mn-cs"/>
            </a:rPr>
            <a:t> to meet his objectives?</a:t>
          </a:r>
        </a:p>
        <a:p>
          <a:r>
            <a:rPr lang="en-US" sz="1100" b="0" i="0">
              <a:solidFill>
                <a:schemeClr val="dk1"/>
              </a:solidFill>
              <a:effectLst/>
              <a:latin typeface="+mn-lt"/>
              <a:ea typeface="+mn-ea"/>
              <a:cs typeface="+mn-cs"/>
            </a:rPr>
            <a:t>Suppose the estimated cost of the cabin in Year 10 increases by 20% due to inflation, but Ian cannot increase his savings during Years 1–10. How will this 20% cost increase impact his required annual savings for Years 11–30? Specifically, will the required savings increase by </a:t>
          </a:r>
          <a:r>
            <a:rPr lang="en-US" sz="1100" b="1" i="0">
              <a:solidFill>
                <a:schemeClr val="dk1"/>
              </a:solidFill>
              <a:effectLst/>
              <a:latin typeface="+mn-lt"/>
              <a:ea typeface="+mn-ea"/>
              <a:cs typeface="+mn-cs"/>
            </a:rPr>
            <a:t>exactly 20%, less than 20%, or more than 20%</a:t>
          </a:r>
          <a:r>
            <a:rPr lang="en-US" sz="1100" b="0" i="0">
              <a:solidFill>
                <a:schemeClr val="dk1"/>
              </a:solidFill>
              <a:effectLst/>
              <a:latin typeface="+mn-lt"/>
              <a:ea typeface="+mn-ea"/>
              <a:cs typeface="+mn-cs"/>
            </a:rPr>
            <a:t>? Explain the financial logic behind your answer.</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Explain the </a:t>
          </a:r>
          <a:r>
            <a:rPr lang="en-US" sz="1100" b="1" i="0">
              <a:solidFill>
                <a:schemeClr val="dk1"/>
              </a:solidFill>
              <a:effectLst/>
              <a:latin typeface="+mn-lt"/>
              <a:ea typeface="+mn-ea"/>
              <a:cs typeface="+mn-cs"/>
            </a:rPr>
            <a:t>Opportunity Cost</a:t>
          </a:r>
          <a:r>
            <a:rPr lang="en-US" sz="1100" b="0" i="0">
              <a:solidFill>
                <a:schemeClr val="dk1"/>
              </a:solidFill>
              <a:effectLst/>
              <a:latin typeface="+mn-lt"/>
              <a:ea typeface="+mn-ea"/>
              <a:cs typeface="+mn-cs"/>
            </a:rPr>
            <a:t> of the $350,000 cabin purchase in the context of Ian’s retirement goal at Year 30. Specifically, if Ian chose </a:t>
          </a:r>
          <a:r>
            <a:rPr lang="en-US" sz="1100" b="1" i="0">
              <a:solidFill>
                <a:schemeClr val="dk1"/>
              </a:solidFill>
              <a:effectLst/>
              <a:latin typeface="+mn-lt"/>
              <a:ea typeface="+mn-ea"/>
              <a:cs typeface="+mn-cs"/>
            </a:rPr>
            <a:t>not</a:t>
          </a:r>
          <a:r>
            <a:rPr lang="en-US" sz="1100" b="0" i="0">
              <a:solidFill>
                <a:schemeClr val="dk1"/>
              </a:solidFill>
              <a:effectLst/>
              <a:latin typeface="+mn-lt"/>
              <a:ea typeface="+mn-ea"/>
              <a:cs typeface="+mn-cs"/>
            </a:rPr>
            <a:t> to buy the cabin and instead left that $350,000 invested at 7% from Year 10 until he retires at Year 30, how much would that specific "outflow" have grown to be? How does this illustrate the "true cost" of spending capital early in a long-term savings plan?</a:t>
          </a:r>
        </a:p>
        <a:p>
          <a:endParaRPr lang="en-US" sz="1100" b="0" i="0">
            <a:solidFill>
              <a:schemeClr val="dk1"/>
            </a:solidFill>
            <a:effectLst/>
            <a:latin typeface="+mn-lt"/>
            <a:ea typeface="+mn-ea"/>
            <a:cs typeface="+mn-cs"/>
          </a:endParaRPr>
        </a:p>
        <a:p>
          <a:endParaRPr lang="en-US" sz="1100"/>
        </a:p>
      </xdr:txBody>
    </xdr:sp>
    <xdr:clientData/>
  </xdr:twoCellAnchor>
  <xdr:twoCellAnchor>
    <xdr:from>
      <xdr:col>9</xdr:col>
      <xdr:colOff>1290917</xdr:colOff>
      <xdr:row>0</xdr:row>
      <xdr:rowOff>134470</xdr:rowOff>
    </xdr:from>
    <xdr:to>
      <xdr:col>17</xdr:col>
      <xdr:colOff>466163</xdr:colOff>
      <xdr:row>25</xdr:row>
      <xdr:rowOff>98612</xdr:rowOff>
    </xdr:to>
    <xdr:sp macro="" textlink="">
      <xdr:nvSpPr>
        <xdr:cNvPr id="9" name="TextBox 8">
          <a:extLst>
            <a:ext uri="{FF2B5EF4-FFF2-40B4-BE49-F238E27FC236}">
              <a16:creationId xmlns:a16="http://schemas.microsoft.com/office/drawing/2014/main" id="{3F963CBD-346A-4753-8C7D-E06F171E09D9}"/>
            </a:ext>
          </a:extLst>
        </xdr:cNvPr>
        <xdr:cNvSpPr txBox="1"/>
      </xdr:nvSpPr>
      <xdr:spPr>
        <a:xfrm>
          <a:off x="5996267" y="134470"/>
          <a:ext cx="4671171" cy="47266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Sample answers:</a:t>
          </a:r>
          <a:r>
            <a:rPr lang="en-US" sz="1100" b="0" baseline="0"/>
            <a:t> </a:t>
          </a:r>
        </a:p>
        <a:p>
          <a:endParaRPr lang="en-US" sz="1100" b="0" baseline="0"/>
        </a:p>
        <a:p>
          <a:r>
            <a:rPr lang="en-US" sz="1100" b="0">
              <a:solidFill>
                <a:schemeClr val="dk1"/>
              </a:solidFill>
              <a:effectLst/>
              <a:latin typeface="+mn-lt"/>
              <a:ea typeface="+mn-ea"/>
              <a:cs typeface="+mn-cs"/>
            </a:rPr>
            <a:t>The required savings will increase by less than 20%.</a:t>
          </a:r>
        </a:p>
        <a:p>
          <a:r>
            <a:rPr lang="en-US" sz="1100" b="0">
              <a:solidFill>
                <a:schemeClr val="dk1"/>
              </a:solidFill>
              <a:effectLst/>
              <a:latin typeface="+mn-lt"/>
              <a:ea typeface="+mn-ea"/>
              <a:cs typeface="+mn-cs"/>
            </a:rPr>
            <a:t>Financial Logic:</a:t>
          </a:r>
        </a:p>
        <a:p>
          <a:r>
            <a:rPr lang="en-US" sz="1100" b="0">
              <a:solidFill>
                <a:schemeClr val="dk1"/>
              </a:solidFill>
              <a:effectLst/>
              <a:latin typeface="+mn-lt"/>
              <a:ea typeface="+mn-ea"/>
              <a:cs typeface="+mn-cs"/>
            </a:rPr>
            <a:t>Weighted Components: Ian’s total funding requirement is composed of two parts: the cabin ($350,000 at Year 10) and the retirement fund (~$3.18 million at Year 30).</a:t>
          </a:r>
        </a:p>
        <a:p>
          <a:r>
            <a:rPr lang="en-US" sz="1100" b="0">
              <a:solidFill>
                <a:schemeClr val="dk1"/>
              </a:solidFill>
              <a:effectLst/>
              <a:latin typeface="+mn-lt"/>
              <a:ea typeface="+mn-ea"/>
              <a:cs typeface="+mn-cs"/>
            </a:rPr>
            <a:t>Proportionality: Because the retirement goal is significantly larger than the cabin cost, a 20% increase in the cabin's price only increases the </a:t>
          </a:r>
          <a:r>
            <a:rPr lang="en-US" sz="1100" b="0" i="1">
              <a:solidFill>
                <a:schemeClr val="dk1"/>
              </a:solidFill>
              <a:effectLst/>
              <a:latin typeface="+mn-lt"/>
              <a:ea typeface="+mn-ea"/>
              <a:cs typeface="+mn-cs"/>
            </a:rPr>
            <a:t>total</a:t>
          </a:r>
          <a:r>
            <a:rPr lang="en-US" sz="1100" b="0">
              <a:solidFill>
                <a:schemeClr val="dk1"/>
              </a:solidFill>
              <a:effectLst/>
              <a:latin typeface="+mn-lt"/>
              <a:ea typeface="+mn-ea"/>
              <a:cs typeface="+mn-cs"/>
            </a:rPr>
            <a:t> capital requirement by a small fraction.</a:t>
          </a:r>
        </a:p>
        <a:p>
          <a:r>
            <a:rPr lang="en-US" sz="1100" b="0">
              <a:solidFill>
                <a:schemeClr val="dk1"/>
              </a:solidFill>
              <a:effectLst/>
              <a:latin typeface="+mn-lt"/>
              <a:ea typeface="+mn-ea"/>
              <a:cs typeface="+mn-cs"/>
            </a:rPr>
            <a:t>Fixed Savings: Since his Year 1-10 savings are fixed, the extra cost of the cabin simply reduces the amount of "seed money" that rolls over into his retirement fund. While he must save more in Years 1-30 to compensate, that increase is relative to his </a:t>
          </a:r>
          <a:r>
            <a:rPr lang="en-US" sz="1100" b="0" i="1">
              <a:solidFill>
                <a:schemeClr val="dk1"/>
              </a:solidFill>
              <a:effectLst/>
              <a:latin typeface="+mn-lt"/>
              <a:ea typeface="+mn-ea"/>
              <a:cs typeface="+mn-cs"/>
            </a:rPr>
            <a:t>total</a:t>
          </a:r>
          <a:r>
            <a:rPr lang="en-US" sz="1100" b="0">
              <a:solidFill>
                <a:schemeClr val="dk1"/>
              </a:solidFill>
              <a:effectLst/>
              <a:latin typeface="+mn-lt"/>
              <a:ea typeface="+mn-ea"/>
              <a:cs typeface="+mn-cs"/>
            </a:rPr>
            <a:t> goal, not just the cabin cost. </a:t>
          </a:r>
        </a:p>
        <a:p>
          <a:endParaRPr lang="en-US" sz="1100" b="0">
            <a:solidFill>
              <a:schemeClr val="dk1"/>
            </a:solidFill>
            <a:effectLst/>
            <a:latin typeface="+mn-lt"/>
            <a:ea typeface="+mn-ea"/>
            <a:cs typeface="+mn-cs"/>
          </a:endParaRPr>
        </a:p>
        <a:p>
          <a:r>
            <a:rPr lang="en-US" sz="1100" b="0">
              <a:solidFill>
                <a:schemeClr val="dk1"/>
              </a:solidFill>
              <a:effectLst/>
              <a:latin typeface="+mn-lt"/>
              <a:ea typeface="+mn-ea"/>
              <a:cs typeface="+mn-cs"/>
            </a:rPr>
            <a:t>If Ian chose not to buy the cabin and instead left that $350,000 invested at 7% for the remaining 20 years (from Year 10 to Year 30), that specific amount would have grown to approximately  $1,35 million</a:t>
          </a:r>
        </a:p>
        <a:p>
          <a:r>
            <a:rPr lang="en-US" sz="1100" b="0">
              <a:solidFill>
                <a:schemeClr val="dk1"/>
              </a:solidFill>
              <a:effectLst/>
              <a:latin typeface="+mn-lt"/>
              <a:ea typeface="+mn-ea"/>
              <a:cs typeface="+mn-cs"/>
            </a:rPr>
            <a:t>This calculation reveals that the "true cost" of the cabin is not the $350,000 sticker price Ian pays at Year 10, but the $1.35 million in retirement wealth he sacrifices at Year 30. This illustrates three critical financial principles:</a:t>
          </a:r>
        </a:p>
        <a:p>
          <a:pPr lvl="0"/>
          <a:r>
            <a:rPr lang="en-US" sz="1100" b="0">
              <a:solidFill>
                <a:schemeClr val="dk1"/>
              </a:solidFill>
              <a:effectLst/>
              <a:latin typeface="+mn-lt"/>
              <a:ea typeface="+mn-ea"/>
              <a:cs typeface="+mn-cs"/>
            </a:rPr>
            <a:t>The Loss of Compounding Power: Spending capital early in a long-term plan is expensive because it removes the "engine" of growth. </a:t>
          </a:r>
        </a:p>
        <a:p>
          <a:pPr lvl="0"/>
          <a:r>
            <a:rPr lang="en-US" sz="1100" b="0">
              <a:solidFill>
                <a:schemeClr val="dk1"/>
              </a:solidFill>
              <a:effectLst/>
              <a:latin typeface="+mn-lt"/>
              <a:ea typeface="+mn-ea"/>
              <a:cs typeface="+mn-cs"/>
            </a:rPr>
            <a:t>The Retirement "Gap" Creation: The $1.35 million opportunity cost represents nearly 43% of Ian’s total retirement goal ($3,178,204). By choosing the cabin, he effectively creates a massive hole in his future portfolio that must be filled by significantly higher annual savings ($58,396 vs. what would have been a much lower requirement) during his peak earning years.</a:t>
          </a:r>
        </a:p>
        <a:p>
          <a:pPr lvl="0"/>
          <a:r>
            <a:rPr lang="en-US" sz="1100" b="0">
              <a:solidFill>
                <a:schemeClr val="dk1"/>
              </a:solidFill>
              <a:effectLst/>
              <a:latin typeface="+mn-lt"/>
              <a:ea typeface="+mn-ea"/>
              <a:cs typeface="+mn-cs"/>
            </a:rPr>
            <a:t>Back-Loading the Burden: Because Ian spends the money at Year 10, he loses the benefit of time. To make up for that $1.35 million loss over the final 20 years, he has to work harder and save more aggressively than if he had kept the capital working for him. </a:t>
          </a:r>
        </a:p>
        <a:p>
          <a:pPr lvl="0"/>
          <a:r>
            <a:rPr lang="en-US" sz="1100" b="0">
              <a:solidFill>
                <a:schemeClr val="dk1"/>
              </a:solidFill>
              <a:effectLst/>
              <a:latin typeface="+mn-lt"/>
              <a:ea typeface="+mn-ea"/>
              <a:cs typeface="+mn-cs"/>
            </a:rPr>
            <a:t> </a:t>
          </a:r>
        </a:p>
        <a:p>
          <a:pPr lvl="0"/>
          <a:r>
            <a:rPr lang="en-US" sz="1100" b="0">
              <a:solidFill>
                <a:schemeClr val="dk1"/>
              </a:solidFill>
              <a:effectLst/>
              <a:latin typeface="+mn-lt"/>
              <a:ea typeface="+mn-ea"/>
              <a:cs typeface="+mn-cs"/>
            </a:rPr>
            <a:t>If Ian skips the cabin purchase entirely, his required annual savings for Years 11–30 would drop to $25,358.70</a:t>
          </a:r>
        </a:p>
        <a:p>
          <a:endParaRPr lang="en-US" sz="1100" b="0">
            <a:solidFill>
              <a:schemeClr val="dk1"/>
            </a:solidFill>
            <a:effectLst/>
            <a:latin typeface="+mn-lt"/>
            <a:ea typeface="+mn-ea"/>
            <a:cs typeface="+mn-cs"/>
          </a:endParaRPr>
        </a:p>
        <a:p>
          <a:endParaRPr lang="en-US" sz="1100" b="0">
            <a:solidFill>
              <a:schemeClr val="dk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137159</xdr:colOff>
      <xdr:row>0</xdr:row>
      <xdr:rowOff>76199</xdr:rowOff>
    </xdr:from>
    <xdr:to>
      <xdr:col>7</xdr:col>
      <xdr:colOff>152400</xdr:colOff>
      <xdr:row>11</xdr:row>
      <xdr:rowOff>146537</xdr:rowOff>
    </xdr:to>
    <xdr:sp macro="" textlink="">
      <xdr:nvSpPr>
        <xdr:cNvPr id="2" name="TextBox 1">
          <a:extLst>
            <a:ext uri="{FF2B5EF4-FFF2-40B4-BE49-F238E27FC236}">
              <a16:creationId xmlns:a16="http://schemas.microsoft.com/office/drawing/2014/main" id="{1B3CEFCA-B437-458F-A526-3B23F52908D9}"/>
            </a:ext>
          </a:extLst>
        </xdr:cNvPr>
        <xdr:cNvSpPr txBox="1"/>
      </xdr:nvSpPr>
      <xdr:spPr>
        <a:xfrm>
          <a:off x="137159" y="76199"/>
          <a:ext cx="4282441" cy="21658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Producer Price Index (PPI) measures the average change over time in the prices received by domestic producers for their output (essentially "inflation for factories").</a:t>
          </a:r>
        </a:p>
        <a:p>
          <a:r>
            <a:rPr lang="en-US"/>
            <a:t>Dec 31, 2020 (Starting Index): 198.2</a:t>
          </a:r>
        </a:p>
        <a:p>
          <a:r>
            <a:rPr lang="en-US"/>
            <a:t>Dec 31, 2025 (Ending Index): 245.5</a:t>
          </a:r>
        </a:p>
        <a:p>
          <a:r>
            <a:rPr lang="en-US"/>
            <a:t>A. (2 pts) Calculate the 5-year Compound Annual Growth Rate (CAGR) of the PPI. (Enter as decimal, e.g. 4.45% as 0.0455).</a:t>
          </a:r>
        </a:p>
        <a:p>
          <a:r>
            <a:rPr lang="en-US" sz="1100" b="0">
              <a:solidFill>
                <a:schemeClr val="dk1"/>
              </a:solidFill>
              <a:effectLst/>
              <a:latin typeface="+mn-lt"/>
              <a:ea typeface="+mn-ea"/>
              <a:cs typeface="+mn-cs"/>
            </a:rPr>
            <a:t>2. </a:t>
          </a:r>
          <a:r>
            <a:rPr lang="en-US" sz="1100" b="0" i="0">
              <a:solidFill>
                <a:schemeClr val="dk1"/>
              </a:solidFill>
              <a:effectLst/>
              <a:latin typeface="+mn-lt"/>
              <a:ea typeface="+mn-ea"/>
              <a:cs typeface="+mn-cs"/>
            </a:rPr>
            <a:t>B. (Essay) A firm’s maintenance budget grew by 4.00% annually. Based on your result, did their ability to maintain their factory improve or decline? Explain.</a:t>
          </a:r>
        </a:p>
        <a:p>
          <a:pPr lvl="0"/>
          <a:endParaRPr lang="en-US" sz="1100">
            <a:solidFill>
              <a:schemeClr val="dk1"/>
            </a:solidFill>
            <a:effectLst/>
            <a:latin typeface="+mn-lt"/>
            <a:ea typeface="+mn-ea"/>
            <a:cs typeface="+mn-cs"/>
          </a:endParaRPr>
        </a:p>
        <a:p>
          <a:pPr lvl="0"/>
          <a:endParaRPr lang="en-US" sz="1100">
            <a:solidFill>
              <a:schemeClr val="dk1"/>
            </a:solidFill>
            <a:effectLst/>
            <a:latin typeface="+mn-lt"/>
            <a:ea typeface="+mn-ea"/>
            <a:cs typeface="+mn-cs"/>
          </a:endParaRPr>
        </a:p>
      </xdr:txBody>
    </xdr:sp>
    <xdr:clientData/>
  </xdr:twoCellAnchor>
  <xdr:twoCellAnchor>
    <xdr:from>
      <xdr:col>0</xdr:col>
      <xdr:colOff>196361</xdr:colOff>
      <xdr:row>16</xdr:row>
      <xdr:rowOff>134814</xdr:rowOff>
    </xdr:from>
    <xdr:to>
      <xdr:col>7</xdr:col>
      <xdr:colOff>316522</xdr:colOff>
      <xdr:row>25</xdr:row>
      <xdr:rowOff>169984</xdr:rowOff>
    </xdr:to>
    <xdr:sp macro="" textlink="">
      <xdr:nvSpPr>
        <xdr:cNvPr id="3" name="TextBox 2">
          <a:extLst>
            <a:ext uri="{FF2B5EF4-FFF2-40B4-BE49-F238E27FC236}">
              <a16:creationId xmlns:a16="http://schemas.microsoft.com/office/drawing/2014/main" id="{0330563E-87E5-40C2-97B3-A777116BB5F3}"/>
            </a:ext>
          </a:extLst>
        </xdr:cNvPr>
        <xdr:cNvSpPr txBox="1"/>
      </xdr:nvSpPr>
      <xdr:spPr>
        <a:xfrm>
          <a:off x="196361" y="3182814"/>
          <a:ext cx="4387361" cy="17496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Model Answer:</a:t>
          </a:r>
          <a:r>
            <a:rPr lang="en-US" sz="1100">
              <a:solidFill>
                <a:schemeClr val="dk1"/>
              </a:solidFill>
              <a:effectLst/>
              <a:latin typeface="+mn-lt"/>
              <a:ea typeface="+mn-ea"/>
              <a:cs typeface="+mn-cs"/>
            </a:rPr>
            <a:t> The firm’s ability to maintain its factory </a:t>
          </a:r>
          <a:r>
            <a:rPr lang="en-US" sz="1100" b="1">
              <a:solidFill>
                <a:schemeClr val="dk1"/>
              </a:solidFill>
              <a:effectLst/>
              <a:latin typeface="+mn-lt"/>
              <a:ea typeface="+mn-ea"/>
              <a:cs typeface="+mn-cs"/>
            </a:rPr>
            <a:t>declined</a:t>
          </a:r>
          <a:r>
            <a:rPr lang="en-US" sz="1100">
              <a:solidFill>
                <a:schemeClr val="dk1"/>
              </a:solidFill>
              <a:effectLst/>
              <a:latin typeface="+mn-lt"/>
              <a:ea typeface="+mn-ea"/>
              <a:cs typeface="+mn-cs"/>
            </a:rPr>
            <a:t>. In finance, we distinguish between nominal growth and real growth. While the firm's budget grew by a nominal 4.00%, the Producer Price Index (the cost of their inputs) grew at 4.37%. Because the cost of 'factory goods' rose faster than the budget, the firm lost purchasing power. In real terms, they are poorer because their budget can buy roughly 0.37% fewer parts and services each year than it could in 2020</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579120</xdr:colOff>
      <xdr:row>2</xdr:row>
      <xdr:rowOff>45720</xdr:rowOff>
    </xdr:from>
    <xdr:to>
      <xdr:col>8</xdr:col>
      <xdr:colOff>41030</xdr:colOff>
      <xdr:row>7</xdr:row>
      <xdr:rowOff>160020</xdr:rowOff>
    </xdr:to>
    <xdr:sp macro="" textlink="">
      <xdr:nvSpPr>
        <xdr:cNvPr id="2" name="TextBox 1">
          <a:extLst>
            <a:ext uri="{FF2B5EF4-FFF2-40B4-BE49-F238E27FC236}">
              <a16:creationId xmlns:a16="http://schemas.microsoft.com/office/drawing/2014/main" id="{6457D870-8C02-46DF-96E1-DB1BEB73F953}"/>
            </a:ext>
          </a:extLst>
        </xdr:cNvPr>
        <xdr:cNvSpPr txBox="1"/>
      </xdr:nvSpPr>
      <xdr:spPr>
        <a:xfrm>
          <a:off x="579120" y="426720"/>
          <a:ext cx="433871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Today, January 1, 2026, Infrastructure Holdings Inc. signed a contract to lease satellite orbits. It will pay its first annual dividend of $150 million on January 1, 2028. After that, the dividend grows at 3.0% indefinitely. The discount rate is 10.0%.</a:t>
          </a:r>
        </a:p>
        <a:p>
          <a:r>
            <a:rPr lang="en-US" sz="1100" b="0" i="0">
              <a:solidFill>
                <a:schemeClr val="dk1"/>
              </a:solidFill>
              <a:effectLst/>
              <a:latin typeface="+mn-lt"/>
              <a:ea typeface="+mn-ea"/>
              <a:cs typeface="+mn-cs"/>
            </a:rPr>
            <a:t>Calculate the Total Present Value (PV) of this cash stream today (Jan 1, 2026).</a:t>
          </a:r>
        </a:p>
        <a:p>
          <a:r>
            <a:rPr lang="en-US" sz="1100" b="0" i="0">
              <a:solidFill>
                <a:schemeClr val="dk1"/>
              </a:solidFill>
              <a:effectLst/>
              <a:latin typeface="+mn-lt"/>
              <a:ea typeface="+mn-ea"/>
              <a:cs typeface="+mn-cs"/>
            </a:rPr>
            <a:t>Enter your answer in millions, rounded to two decimals</a:t>
          </a:r>
        </a:p>
      </xdr:txBody>
    </xdr:sp>
    <xdr:clientData/>
  </xdr:twoCellAnchor>
  <xdr:twoCellAnchor>
    <xdr:from>
      <xdr:col>1</xdr:col>
      <xdr:colOff>275492</xdr:colOff>
      <xdr:row>19</xdr:row>
      <xdr:rowOff>87924</xdr:rowOff>
    </xdr:from>
    <xdr:to>
      <xdr:col>5</xdr:col>
      <xdr:colOff>175846</xdr:colOff>
      <xdr:row>23</xdr:row>
      <xdr:rowOff>117231</xdr:rowOff>
    </xdr:to>
    <xdr:sp macro="" textlink="">
      <xdr:nvSpPr>
        <xdr:cNvPr id="3" name="TextBox 2">
          <a:extLst>
            <a:ext uri="{FF2B5EF4-FFF2-40B4-BE49-F238E27FC236}">
              <a16:creationId xmlns:a16="http://schemas.microsoft.com/office/drawing/2014/main" id="{4A231AD9-D576-45DE-9FD4-B908FFAE4A50}"/>
            </a:ext>
          </a:extLst>
        </xdr:cNvPr>
        <xdr:cNvSpPr txBox="1"/>
      </xdr:nvSpPr>
      <xdr:spPr>
        <a:xfrm>
          <a:off x="885092" y="3707424"/>
          <a:ext cx="2338754" cy="79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CF1 is two years away, so the present</a:t>
          </a:r>
          <a:r>
            <a:rPr lang="en-US" sz="1100" baseline="0"/>
            <a:t> value of all future cash flows is calculated as at the end of Year 1, which needs to be discounted for one year</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579120</xdr:colOff>
      <xdr:row>0</xdr:row>
      <xdr:rowOff>152400</xdr:rowOff>
    </xdr:from>
    <xdr:to>
      <xdr:col>8</xdr:col>
      <xdr:colOff>395288</xdr:colOff>
      <xdr:row>10</xdr:row>
      <xdr:rowOff>76200</xdr:rowOff>
    </xdr:to>
    <xdr:sp macro="" textlink="">
      <xdr:nvSpPr>
        <xdr:cNvPr id="2" name="TextBox 1">
          <a:extLst>
            <a:ext uri="{FF2B5EF4-FFF2-40B4-BE49-F238E27FC236}">
              <a16:creationId xmlns:a16="http://schemas.microsoft.com/office/drawing/2014/main" id="{5E1AE33F-3883-4E9B-B346-1115079D7F39}"/>
            </a:ext>
          </a:extLst>
        </xdr:cNvPr>
        <xdr:cNvSpPr txBox="1"/>
      </xdr:nvSpPr>
      <xdr:spPr>
        <a:xfrm>
          <a:off x="579120" y="152400"/>
          <a:ext cx="4692968"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Infrastructure Holdings Inc. issued a 8-year, 8.0% coupon bond (</a:t>
          </a:r>
          <a:r>
            <a:rPr lang="en-US" b="1"/>
            <a:t>paid quarterly</a:t>
          </a:r>
          <a:r>
            <a:rPr lang="en-US"/>
            <a:t>) on Dec 31, 2020. Today is Dec 31, 2025. The bond trades at 108.50% of par.</a:t>
          </a:r>
        </a:p>
        <a:p>
          <a:endParaRPr lang="en-US"/>
        </a:p>
        <a:p>
          <a:r>
            <a:rPr lang="en-US"/>
            <a:t>Calculate Annual Yield to Maturity (YTM).</a:t>
          </a:r>
        </a:p>
        <a:p>
          <a:pPr lvl="0"/>
          <a:endParaRPr lang="en-US" sz="1100" b="0">
            <a:solidFill>
              <a:schemeClr val="dk1"/>
            </a:solidFill>
            <a:effectLst/>
            <a:latin typeface="+mn-lt"/>
            <a:ea typeface="+mn-ea"/>
            <a:cs typeface="+mn-cs"/>
          </a:endParaRPr>
        </a:p>
        <a:p>
          <a:r>
            <a:rPr lang="en-US" sz="1100" b="0" i="0">
              <a:solidFill>
                <a:schemeClr val="dk1"/>
              </a:solidFill>
              <a:effectLst/>
              <a:latin typeface="+mn-lt"/>
              <a:ea typeface="+mn-ea"/>
              <a:cs typeface="+mn-cs"/>
            </a:rPr>
            <a:t>If an investor believes the PPI (from Q1) is a more accurate measure of the expected inflation than the standard historical CPI, does this investor expect a positive real return? Explain.</a:t>
          </a:r>
          <a:br>
            <a:rPr lang="en-US" sz="1200" b="0"/>
          </a:br>
          <a:endParaRPr lang="en-US" sz="1100" b="0"/>
        </a:p>
      </xdr:txBody>
    </xdr:sp>
    <xdr:clientData/>
  </xdr:twoCellAnchor>
  <xdr:oneCellAnchor>
    <xdr:from>
      <xdr:col>1</xdr:col>
      <xdr:colOff>152401</xdr:colOff>
      <xdr:row>22</xdr:row>
      <xdr:rowOff>52390</xdr:rowOff>
    </xdr:from>
    <xdr:ext cx="5610224" cy="1362074"/>
    <xdr:sp macro="" textlink="">
      <xdr:nvSpPr>
        <xdr:cNvPr id="3" name="TextBox 2">
          <a:extLst>
            <a:ext uri="{FF2B5EF4-FFF2-40B4-BE49-F238E27FC236}">
              <a16:creationId xmlns:a16="http://schemas.microsoft.com/office/drawing/2014/main" id="{AD7E548F-18E3-4429-8AC5-EA6068CA37D1}"/>
            </a:ext>
          </a:extLst>
        </xdr:cNvPr>
        <xdr:cNvSpPr txBox="1"/>
      </xdr:nvSpPr>
      <xdr:spPr>
        <a:xfrm>
          <a:off x="762001" y="4243390"/>
          <a:ext cx="5610224" cy="136207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tx1"/>
              </a:solidFill>
              <a:effectLst/>
              <a:latin typeface="+mn-lt"/>
              <a:ea typeface="+mn-ea"/>
              <a:cs typeface="+mn-cs"/>
            </a:rPr>
            <a:t>"</a:t>
          </a:r>
          <a:r>
            <a:rPr lang="en-US" sz="1100" b="1">
              <a:solidFill>
                <a:schemeClr val="tx1"/>
              </a:solidFill>
              <a:effectLst/>
              <a:latin typeface="+mn-lt"/>
              <a:ea typeface="+mn-ea"/>
              <a:cs typeface="+mn-cs"/>
            </a:rPr>
            <a:t>Yes, the investor expects a positive real return.</a:t>
          </a:r>
          <a:r>
            <a:rPr lang="en-US" sz="1100">
              <a:solidFill>
                <a:schemeClr val="tx1"/>
              </a:solidFill>
              <a:effectLst/>
              <a:latin typeface="+mn-lt"/>
              <a:ea typeface="+mn-ea"/>
              <a:cs typeface="+mn-cs"/>
            </a:rPr>
            <a:t> To determine this, the investor must compare the nominal YTM of the bond (</a:t>
          </a:r>
          <a:r>
            <a:rPr lang="en-US" sz="1100" b="1">
              <a:solidFill>
                <a:schemeClr val="tx1"/>
              </a:solidFill>
              <a:effectLst/>
              <a:latin typeface="+mn-lt"/>
              <a:ea typeface="+mn-ea"/>
              <a:cs typeface="+mn-cs"/>
            </a:rPr>
            <a:t>4.93%</a:t>
          </a:r>
          <a:r>
            <a:rPr lang="en-US" sz="1100">
              <a:solidFill>
                <a:schemeClr val="tx1"/>
              </a:solidFill>
              <a:effectLst/>
              <a:latin typeface="+mn-lt"/>
              <a:ea typeface="+mn-ea"/>
              <a:cs typeface="+mn-cs"/>
            </a:rPr>
            <a:t>) to their expected inflation measure (</a:t>
          </a:r>
          <a:r>
            <a:rPr lang="en-US" sz="1100" b="1">
              <a:solidFill>
                <a:schemeClr val="tx1"/>
              </a:solidFill>
              <a:effectLst/>
              <a:latin typeface="+mn-lt"/>
              <a:ea typeface="+mn-ea"/>
              <a:cs typeface="+mn-cs"/>
            </a:rPr>
            <a:t>PPI at 4.37%</a:t>
          </a:r>
          <a:r>
            <a:rPr lang="en-US" sz="1100">
              <a:solidFill>
                <a:schemeClr val="tx1"/>
              </a:solidFill>
              <a:effectLst/>
              <a:latin typeface="+mn-lt"/>
              <a:ea typeface="+mn-ea"/>
              <a:cs typeface="+mn-cs"/>
            </a:rPr>
            <a:t>). Because the nominal yield is greater than the inflation rate, the investor’s purchasing power is expected to grow. Even though the 'real' spread is narrow (approximately 0.56%), it remains positive, meaning the bond is expected to preserve and slightly increase the investor's real wealth."</a:t>
          </a:r>
        </a:p>
        <a:p>
          <a:br>
            <a:rPr lang="en-US"/>
          </a:br>
          <a:endParaRPr lang="en-US"/>
        </a:p>
        <a:p>
          <a:br>
            <a:rPr lang="en-US"/>
          </a:br>
          <a:endParaRPr lang="en-US" sz="1100"/>
        </a:p>
      </xdr:txBody>
    </xdr:sp>
    <xdr:clientData/>
  </xdr:oneCellAnchor>
  <xdr:twoCellAnchor>
    <xdr:from>
      <xdr:col>1</xdr:col>
      <xdr:colOff>4762</xdr:colOff>
      <xdr:row>30</xdr:row>
      <xdr:rowOff>133351</xdr:rowOff>
    </xdr:from>
    <xdr:to>
      <xdr:col>9</xdr:col>
      <xdr:colOff>500062</xdr:colOff>
      <xdr:row>37</xdr:row>
      <xdr:rowOff>128588</xdr:rowOff>
    </xdr:to>
    <xdr:sp macro="" textlink="">
      <xdr:nvSpPr>
        <xdr:cNvPr id="4" name="TextBox 3">
          <a:extLst>
            <a:ext uri="{FF2B5EF4-FFF2-40B4-BE49-F238E27FC236}">
              <a16:creationId xmlns:a16="http://schemas.microsoft.com/office/drawing/2014/main" id="{12ACDB2C-18E9-4C20-BE57-7761C2D51CD1}"/>
            </a:ext>
          </a:extLst>
        </xdr:cNvPr>
        <xdr:cNvSpPr txBox="1"/>
      </xdr:nvSpPr>
      <xdr:spPr>
        <a:xfrm>
          <a:off x="614362" y="5848351"/>
          <a:ext cx="5372100" cy="13287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On </a:t>
          </a:r>
          <a:r>
            <a:rPr lang="en-US" sz="1100" b="1">
              <a:solidFill>
                <a:schemeClr val="dk1"/>
              </a:solidFill>
              <a:effectLst/>
              <a:latin typeface="+mn-lt"/>
              <a:ea typeface="+mn-ea"/>
              <a:cs typeface="+mn-cs"/>
            </a:rPr>
            <a:t>Dec 31, 2026</a:t>
          </a:r>
          <a:r>
            <a:rPr lang="en-US" sz="1100">
              <a:solidFill>
                <a:schemeClr val="dk1"/>
              </a:solidFill>
              <a:effectLst/>
              <a:latin typeface="+mn-lt"/>
              <a:ea typeface="+mn-ea"/>
              <a:cs typeface="+mn-cs"/>
            </a:rPr>
            <a:t>, market yields for the bond in Q4 move to </a:t>
          </a:r>
          <a:r>
            <a:rPr lang="en-US" sz="1100" b="1">
              <a:solidFill>
                <a:schemeClr val="dk1"/>
              </a:solidFill>
              <a:effectLst/>
              <a:latin typeface="+mn-lt"/>
              <a:ea typeface="+mn-ea"/>
              <a:cs typeface="+mn-cs"/>
            </a:rPr>
            <a:t>5.00%</a:t>
          </a:r>
          <a:r>
            <a:rPr lang="en-US" sz="1100">
              <a:solidFill>
                <a:schemeClr val="dk1"/>
              </a:solidFill>
              <a:effectLst/>
              <a:latin typeface="+mn-lt"/>
              <a:ea typeface="+mn-ea"/>
              <a:cs typeface="+mn-cs"/>
            </a:rPr>
            <a:t> (Annual).</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Calculate the expected market price of the bond at that time. </a:t>
          </a:r>
        </a:p>
        <a:p>
          <a:br>
            <a:rPr lang="en-US"/>
          </a:br>
          <a:endParaRPr lang="en-US"/>
        </a:p>
        <a:p>
          <a:br>
            <a:rPr lang="en-US"/>
          </a:b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15240</xdr:colOff>
      <xdr:row>0</xdr:row>
      <xdr:rowOff>38100</xdr:rowOff>
    </xdr:from>
    <xdr:to>
      <xdr:col>8</xdr:col>
      <xdr:colOff>15240</xdr:colOff>
      <xdr:row>11</xdr:row>
      <xdr:rowOff>30480</xdr:rowOff>
    </xdr:to>
    <xdr:sp macro="" textlink="">
      <xdr:nvSpPr>
        <xdr:cNvPr id="2" name="TextBox 1">
          <a:extLst>
            <a:ext uri="{FF2B5EF4-FFF2-40B4-BE49-F238E27FC236}">
              <a16:creationId xmlns:a16="http://schemas.microsoft.com/office/drawing/2014/main" id="{EB6AD6B5-044F-4B60-8020-08313FAADF39}"/>
            </a:ext>
          </a:extLst>
        </xdr:cNvPr>
        <xdr:cNvSpPr txBox="1"/>
      </xdr:nvSpPr>
      <xdr:spPr>
        <a:xfrm>
          <a:off x="624840" y="38100"/>
          <a:ext cx="4267200" cy="208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An investor bought a zero-coupon bond for </a:t>
          </a:r>
          <a:r>
            <a:rPr lang="en-US" sz="1100" b="1" i="0">
              <a:solidFill>
                <a:schemeClr val="dk1"/>
              </a:solidFill>
              <a:effectLst/>
              <a:latin typeface="+mn-lt"/>
              <a:ea typeface="+mn-ea"/>
              <a:cs typeface="+mn-cs"/>
            </a:rPr>
            <a:t>$700</a:t>
          </a:r>
          <a:r>
            <a:rPr lang="en-US" sz="1100" b="0" i="0">
              <a:solidFill>
                <a:schemeClr val="dk1"/>
              </a:solidFill>
              <a:effectLst/>
              <a:latin typeface="+mn-lt"/>
              <a:ea typeface="+mn-ea"/>
              <a:cs typeface="+mn-cs"/>
            </a:rPr>
            <a:t> at the end of 2025 maturing at the end of 2032. If investors plans to hold this bond until maturity and receiving a par value ($1000), </a:t>
          </a:r>
          <a:r>
            <a:rPr lang="en-US" sz="1100" b="1" i="0">
              <a:solidFill>
                <a:schemeClr val="dk1"/>
              </a:solidFill>
              <a:effectLst/>
              <a:latin typeface="+mn-lt"/>
              <a:ea typeface="+mn-ea"/>
              <a:cs typeface="+mn-cs"/>
            </a:rPr>
            <a:t>what is expected annual return?  </a:t>
          </a:r>
        </a:p>
        <a:p>
          <a:r>
            <a:rPr lang="en-US" sz="1100" b="0" i="0">
              <a:solidFill>
                <a:schemeClr val="dk1"/>
              </a:solidFill>
              <a:effectLst/>
              <a:latin typeface="+mn-lt"/>
              <a:ea typeface="+mn-ea"/>
              <a:cs typeface="+mn-cs"/>
            </a:rPr>
            <a:t>Enter your answer as decimal, e.g. 4.45% as 0.0455</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Suppose an investor was choosing between the zero-coupon bond in previous question and a </a:t>
          </a:r>
          <a:r>
            <a:rPr lang="en-US" sz="1100" b="1" i="0">
              <a:solidFill>
                <a:schemeClr val="dk1"/>
              </a:solidFill>
              <a:effectLst/>
              <a:latin typeface="+mn-lt"/>
              <a:ea typeface="+mn-ea"/>
              <a:cs typeface="+mn-cs"/>
            </a:rPr>
            <a:t>coupon-bearing bond</a:t>
          </a:r>
          <a:r>
            <a:rPr lang="en-US" sz="1100" b="0" i="0">
              <a:solidFill>
                <a:schemeClr val="dk1"/>
              </a:solidFill>
              <a:effectLst/>
              <a:latin typeface="+mn-lt"/>
              <a:ea typeface="+mn-ea"/>
              <a:cs typeface="+mn-cs"/>
            </a:rPr>
            <a:t> that offered an identical </a:t>
          </a:r>
          <a:r>
            <a:rPr lang="en-US" sz="1100" b="1" i="0">
              <a:solidFill>
                <a:schemeClr val="dk1"/>
              </a:solidFill>
              <a:effectLst/>
              <a:latin typeface="+mn-lt"/>
              <a:ea typeface="+mn-ea"/>
              <a:cs typeface="+mn-cs"/>
            </a:rPr>
            <a:t>YTM</a:t>
          </a:r>
          <a:r>
            <a:rPr lang="en-US" sz="1100" b="0" i="0">
              <a:solidFill>
                <a:schemeClr val="dk1"/>
              </a:solidFill>
              <a:effectLst/>
              <a:latin typeface="+mn-lt"/>
              <a:ea typeface="+mn-ea"/>
              <a:cs typeface="+mn-cs"/>
            </a:rPr>
            <a:t>. If market interest rates </a:t>
          </a:r>
          <a:r>
            <a:rPr lang="en-US" sz="1100" b="1" i="0">
              <a:solidFill>
                <a:schemeClr val="dk1"/>
              </a:solidFill>
              <a:effectLst/>
              <a:latin typeface="+mn-lt"/>
              <a:ea typeface="+mn-ea"/>
              <a:cs typeface="+mn-cs"/>
            </a:rPr>
            <a:t>fall</a:t>
          </a:r>
          <a:r>
            <a:rPr lang="en-US" sz="1100" b="0" i="0">
              <a:solidFill>
                <a:schemeClr val="dk1"/>
              </a:solidFill>
              <a:effectLst/>
              <a:latin typeface="+mn-lt"/>
              <a:ea typeface="+mn-ea"/>
              <a:cs typeface="+mn-cs"/>
            </a:rPr>
            <a:t> significantly during the 7-year holding period, which bond is now "riskier" in terms of the investor actually realizing expected return? </a:t>
          </a:r>
        </a:p>
        <a:p>
          <a:r>
            <a:rPr lang="en-US" sz="1100" b="0" i="1">
              <a:solidFill>
                <a:schemeClr val="dk1"/>
              </a:solidFill>
              <a:effectLst/>
              <a:latin typeface="+mn-lt"/>
              <a:ea typeface="+mn-ea"/>
              <a:cs typeface="+mn-cs"/>
            </a:rPr>
            <a:t>Your response must be between </a:t>
          </a:r>
          <a:r>
            <a:rPr lang="en-US" sz="1100" b="1" i="1">
              <a:solidFill>
                <a:schemeClr val="dk1"/>
              </a:solidFill>
              <a:effectLst/>
              <a:latin typeface="+mn-lt"/>
              <a:ea typeface="+mn-ea"/>
              <a:cs typeface="+mn-cs"/>
            </a:rPr>
            <a:t>50 and 150 words</a:t>
          </a:r>
          <a:r>
            <a:rPr lang="en-US" sz="1100" b="0" i="1">
              <a:solidFill>
                <a:schemeClr val="dk1"/>
              </a:solidFill>
              <a:effectLst/>
              <a:latin typeface="+mn-lt"/>
              <a:ea typeface="+mn-ea"/>
              <a:cs typeface="+mn-cs"/>
            </a:rPr>
            <a:t>. Use the 'Word Count' feature in Word/Excel before pasting your answer here.</a:t>
          </a:r>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a:p>
      </xdr:txBody>
    </xdr:sp>
    <xdr:clientData/>
  </xdr:twoCellAnchor>
  <xdr:twoCellAnchor>
    <xdr:from>
      <xdr:col>1</xdr:col>
      <xdr:colOff>22860</xdr:colOff>
      <xdr:row>19</xdr:row>
      <xdr:rowOff>60960</xdr:rowOff>
    </xdr:from>
    <xdr:to>
      <xdr:col>8</xdr:col>
      <xdr:colOff>38100</xdr:colOff>
      <xdr:row>28</xdr:row>
      <xdr:rowOff>121920</xdr:rowOff>
    </xdr:to>
    <xdr:sp macro="" textlink="">
      <xdr:nvSpPr>
        <xdr:cNvPr id="3" name="TextBox 2">
          <a:extLst>
            <a:ext uri="{FF2B5EF4-FFF2-40B4-BE49-F238E27FC236}">
              <a16:creationId xmlns:a16="http://schemas.microsoft.com/office/drawing/2014/main" id="{C1A68E2C-FBE2-4EFA-B7AE-FC7E6E7B4662}"/>
            </a:ext>
          </a:extLst>
        </xdr:cNvPr>
        <xdr:cNvSpPr txBox="1"/>
      </xdr:nvSpPr>
      <xdr:spPr>
        <a:xfrm>
          <a:off x="632460" y="3680460"/>
          <a:ext cx="4282440" cy="1775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(Reinvestment Risk):</a:t>
          </a:r>
          <a:r>
            <a:rPr lang="en-US" sz="1100" b="0" i="0">
              <a:solidFill>
                <a:schemeClr val="dk1"/>
              </a:solidFill>
              <a:effectLst/>
              <a:latin typeface="+mn-lt"/>
              <a:ea typeface="+mn-ea"/>
              <a:cs typeface="+mn-cs"/>
            </a:rPr>
            <a:t> A zero-coupon bond earns its 5.23% CAGR through price appreciation alone, locking in the return. A CAGR or YTM assumes that all intermediate cash flows are reinvested at that same internal rate. With a </a:t>
          </a:r>
          <a:r>
            <a:rPr lang="en-US" sz="1100" b="1" i="0">
              <a:solidFill>
                <a:schemeClr val="dk1"/>
              </a:solidFill>
              <a:effectLst/>
              <a:latin typeface="+mn-lt"/>
              <a:ea typeface="+mn-ea"/>
              <a:cs typeface="+mn-cs"/>
            </a:rPr>
            <a:t>zero-coupon bond</a:t>
          </a:r>
          <a:r>
            <a:rPr lang="en-US" sz="1100" b="0" i="0">
              <a:solidFill>
                <a:schemeClr val="dk1"/>
              </a:solidFill>
              <a:effectLst/>
              <a:latin typeface="+mn-lt"/>
              <a:ea typeface="+mn-ea"/>
              <a:cs typeface="+mn-cs"/>
            </a:rPr>
            <a:t>, there are no intermediate payments, so the return is mathematically "locked in" from day one. However, with a </a:t>
          </a:r>
          <a:r>
            <a:rPr lang="en-US" sz="1100" b="1" i="0">
              <a:solidFill>
                <a:schemeClr val="dk1"/>
              </a:solidFill>
              <a:effectLst/>
              <a:latin typeface="+mn-lt"/>
              <a:ea typeface="+mn-ea"/>
              <a:cs typeface="+mn-cs"/>
            </a:rPr>
            <a:t>coupon bond</a:t>
          </a:r>
          <a:r>
            <a:rPr lang="en-US" sz="1100" b="0" i="0">
              <a:solidFill>
                <a:schemeClr val="dk1"/>
              </a:solidFill>
              <a:effectLst/>
              <a:latin typeface="+mn-lt"/>
              <a:ea typeface="+mn-ea"/>
              <a:cs typeface="+mn-cs"/>
            </a:rPr>
            <a:t>, the investor receives periodic cash. If market rates fall, the investor will be forced to reinvest those coupons at the new, lower market rate. Consequently, their actual realized return over the 7 years would be lower than the original YTM. This is the essence of </a:t>
          </a:r>
          <a:r>
            <a:rPr lang="en-US" sz="1100" b="1" i="0">
              <a:solidFill>
                <a:schemeClr val="dk1"/>
              </a:solidFill>
              <a:effectLst/>
              <a:latin typeface="+mn-lt"/>
              <a:ea typeface="+mn-ea"/>
              <a:cs typeface="+mn-cs"/>
            </a:rPr>
            <a:t>reinvestment risk</a:t>
          </a:r>
          <a:r>
            <a:rPr lang="en-US" sz="1100" b="0" i="0">
              <a:solidFill>
                <a:schemeClr val="dk1"/>
              </a:solidFill>
              <a:effectLst/>
              <a:latin typeface="+mn-lt"/>
              <a:ea typeface="+mn-ea"/>
              <a:cs typeface="+mn-cs"/>
            </a:rPr>
            <a:t>.</a:t>
          </a:r>
          <a:br>
            <a:rPr lang="en-US"/>
          </a:b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127633</xdr:colOff>
      <xdr:row>0</xdr:row>
      <xdr:rowOff>1</xdr:rowOff>
    </xdr:from>
    <xdr:to>
      <xdr:col>12</xdr:col>
      <xdr:colOff>467710</xdr:colOff>
      <xdr:row>18</xdr:row>
      <xdr:rowOff>120870</xdr:rowOff>
    </xdr:to>
    <xdr:sp macro="" textlink="">
      <xdr:nvSpPr>
        <xdr:cNvPr id="2" name="TextBox 1">
          <a:extLst>
            <a:ext uri="{FF2B5EF4-FFF2-40B4-BE49-F238E27FC236}">
              <a16:creationId xmlns:a16="http://schemas.microsoft.com/office/drawing/2014/main" id="{C7F72040-6445-4D23-9C69-F81D047EA213}"/>
            </a:ext>
          </a:extLst>
        </xdr:cNvPr>
        <xdr:cNvSpPr txBox="1"/>
      </xdr:nvSpPr>
      <xdr:spPr>
        <a:xfrm>
          <a:off x="127633" y="1"/>
          <a:ext cx="7655277" cy="3549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effectLst/>
              <a:latin typeface="+mn-lt"/>
              <a:ea typeface="+mn-ea"/>
              <a:cs typeface="+mn-cs"/>
            </a:rPr>
            <a:t>The Board at SkyNet Corp is evaluating the $1,500M "Orbital Shield" launch. As Lead Analyst, you must present the formal valuation.</a:t>
          </a:r>
        </a:p>
        <a:p>
          <a:pPr lvl="0"/>
          <a:r>
            <a:rPr lang="en-US" sz="1100" b="0">
              <a:solidFill>
                <a:schemeClr val="dk1"/>
              </a:solidFill>
              <a:effectLst/>
              <a:latin typeface="+mn-lt"/>
              <a:ea typeface="+mn-ea"/>
              <a:cs typeface="+mn-cs"/>
            </a:rPr>
            <a:t>Infrastructure: $1,500M upfront (Jan 2026). Depreciated straight-line over 5 years. Project ends Year 3 (Dec 2028); hardware sold for $240M.</a:t>
          </a:r>
        </a:p>
        <a:p>
          <a:pPr lvl="0"/>
          <a:r>
            <a:rPr lang="en-US" sz="1100" b="0">
              <a:solidFill>
                <a:schemeClr val="dk1"/>
              </a:solidFill>
              <a:effectLst/>
              <a:latin typeface="+mn-lt"/>
              <a:ea typeface="+mn-ea"/>
              <a:cs typeface="+mn-cs"/>
            </a:rPr>
            <a:t>Overhaul: A mandatory Year 2 software overhaul costs $100M (expensed immediately).</a:t>
          </a:r>
        </a:p>
        <a:p>
          <a:pPr lvl="0"/>
          <a:r>
            <a:rPr lang="en-US" sz="1100" b="0">
              <a:solidFill>
                <a:schemeClr val="dk1"/>
              </a:solidFill>
              <a:effectLst/>
              <a:latin typeface="+mn-lt"/>
              <a:ea typeface="+mn-ea"/>
              <a:cs typeface="+mn-cs"/>
            </a:rPr>
            <a:t>Revenue: Yr 1: $2,000M. Yr 2: $2,100M. Yr 3: $1,900M.</a:t>
          </a:r>
        </a:p>
        <a:p>
          <a:pPr lvl="0"/>
          <a:r>
            <a:rPr lang="en-US" sz="1100" b="0">
              <a:solidFill>
                <a:schemeClr val="dk1"/>
              </a:solidFill>
              <a:effectLst/>
              <a:latin typeface="+mn-lt"/>
              <a:ea typeface="+mn-ea"/>
              <a:cs typeface="+mn-cs"/>
            </a:rPr>
            <a:t>Costs: COGS is 60%. Launchpad opportunity cost: $80M/year (pre-tax).</a:t>
          </a:r>
        </a:p>
        <a:p>
          <a:pPr lvl="0"/>
          <a:r>
            <a:rPr lang="en-US" sz="1100" b="0">
              <a:solidFill>
                <a:schemeClr val="dk1"/>
              </a:solidFill>
              <a:effectLst/>
              <a:latin typeface="+mn-lt"/>
              <a:ea typeface="+mn-ea"/>
              <a:cs typeface="+mn-cs"/>
            </a:rPr>
            <a:t>NWC: 20% of current year revenue, invested at the END of each year. Recovery at end of Yr 3.</a:t>
          </a:r>
        </a:p>
        <a:p>
          <a:pPr lvl="0"/>
          <a:r>
            <a:rPr lang="en-US" sz="1100" b="0">
              <a:solidFill>
                <a:schemeClr val="dk1"/>
              </a:solidFill>
              <a:effectLst/>
              <a:latin typeface="+mn-lt"/>
              <a:ea typeface="+mn-ea"/>
              <a:cs typeface="+mn-cs"/>
            </a:rPr>
            <a:t>Hurdle: Tax rate 21% | WACC 11.5%.</a:t>
          </a: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Calculate the following:</a:t>
          </a:r>
        </a:p>
        <a:p>
          <a:pPr lvl="0"/>
          <a:r>
            <a:rPr lang="en-US" sz="1100">
              <a:solidFill>
                <a:schemeClr val="dk1"/>
              </a:solidFill>
              <a:effectLst/>
              <a:latin typeface="+mn-lt"/>
              <a:ea typeface="+mn-ea"/>
              <a:cs typeface="+mn-cs"/>
            </a:rPr>
            <a:t>a) (20 points) Free cash flows of the project</a:t>
          </a:r>
        </a:p>
        <a:p>
          <a:pPr lvl="0"/>
          <a:r>
            <a:rPr lang="en-US" sz="1100">
              <a:solidFill>
                <a:schemeClr val="dk1"/>
              </a:solidFill>
              <a:effectLst/>
              <a:latin typeface="+mn-lt"/>
              <a:ea typeface="+mn-ea"/>
              <a:cs typeface="+mn-cs"/>
            </a:rPr>
            <a:t>b) (5 points) NPV</a:t>
          </a:r>
        </a:p>
        <a:p>
          <a:pPr lvl="0"/>
          <a:r>
            <a:rPr lang="en-US" sz="1100">
              <a:solidFill>
                <a:schemeClr val="dk1"/>
              </a:solidFill>
              <a:effectLst/>
              <a:latin typeface="+mn-lt"/>
              <a:ea typeface="+mn-ea"/>
              <a:cs typeface="+mn-cs"/>
            </a:rPr>
            <a:t>c) (3 points) IRR</a:t>
          </a:r>
        </a:p>
        <a:p>
          <a:pPr lvl="0"/>
          <a:r>
            <a:rPr lang="en-US" sz="1100">
              <a:solidFill>
                <a:schemeClr val="dk1"/>
              </a:solidFill>
              <a:effectLst/>
              <a:latin typeface="+mn-lt"/>
              <a:ea typeface="+mn-ea"/>
              <a:cs typeface="+mn-cs"/>
            </a:rPr>
            <a:t>d) (2 points) Payback period</a:t>
          </a:r>
        </a:p>
        <a:p>
          <a:pPr lvl="0"/>
          <a:endParaRPr lang="en-US" sz="1100">
            <a:solidFill>
              <a:schemeClr val="dk1"/>
            </a:solidFill>
            <a:effectLst/>
            <a:latin typeface="+mn-lt"/>
            <a:ea typeface="+mn-ea"/>
            <a:cs typeface="+mn-cs"/>
          </a:endParaRP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127633</xdr:colOff>
      <xdr:row>0</xdr:row>
      <xdr:rowOff>1</xdr:rowOff>
    </xdr:from>
    <xdr:to>
      <xdr:col>12</xdr:col>
      <xdr:colOff>467710</xdr:colOff>
      <xdr:row>9</xdr:row>
      <xdr:rowOff>52552</xdr:rowOff>
    </xdr:to>
    <xdr:sp macro="" textlink="">
      <xdr:nvSpPr>
        <xdr:cNvPr id="2" name="TextBox 1">
          <a:extLst>
            <a:ext uri="{FF2B5EF4-FFF2-40B4-BE49-F238E27FC236}">
              <a16:creationId xmlns:a16="http://schemas.microsoft.com/office/drawing/2014/main" id="{6AA4C14D-93BB-4029-B85C-A543CB960B48}"/>
            </a:ext>
          </a:extLst>
        </xdr:cNvPr>
        <xdr:cNvSpPr txBox="1"/>
      </xdr:nvSpPr>
      <xdr:spPr>
        <a:xfrm>
          <a:off x="127633" y="1"/>
          <a:ext cx="7655277" cy="1767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SkyNet R&amp;D team believes that a </a:t>
          </a:r>
          <a:r>
            <a:rPr lang="en-US" sz="1100" b="1" i="0">
              <a:solidFill>
                <a:schemeClr val="dk1"/>
              </a:solidFill>
              <a:effectLst/>
              <a:latin typeface="+mn-lt"/>
              <a:ea typeface="+mn-ea"/>
              <a:cs typeface="+mn-cs"/>
            </a:rPr>
            <a:t>Year 1 Propulsion Upgrade</a:t>
          </a:r>
          <a:r>
            <a:rPr lang="en-US" sz="1100" b="0" i="0">
              <a:solidFill>
                <a:schemeClr val="dk1"/>
              </a:solidFill>
              <a:effectLst/>
              <a:latin typeface="+mn-lt"/>
              <a:ea typeface="+mn-ea"/>
              <a:cs typeface="+mn-cs"/>
            </a:rPr>
            <a:t> would significantly improve the satellite's long-term orbital stability. While this upgrade would be expensed immediately in Year 1, the Board is only willing to authorize it if the project’s total value remains acceptable.</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What is the maximum pre-tax amount SkyNet Corp can spend on this upgrade in Year 1 and still have the project NPV be at least zero? (Keep in mind that this upgrade is a tax-deductible expense).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Technical Guidance: Use the Goal Seek tool in Excel (Data Tab &gt; What-If Analysis). Set your NPV cell to "0" by changing a blank cell designated for "Year 1 Upgrade Expense."</a:t>
          </a:r>
        </a:p>
        <a:p>
          <a:pPr lvl="0"/>
          <a:endParaRPr lang="en-US" sz="1100">
            <a:solidFill>
              <a:schemeClr val="dk1"/>
            </a:solidFill>
            <a:effectLst/>
            <a:latin typeface="+mn-lt"/>
            <a:ea typeface="+mn-ea"/>
            <a:cs typeface="+mn-cs"/>
          </a:endParaRP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285750</xdr:colOff>
      <xdr:row>0</xdr:row>
      <xdr:rowOff>142875</xdr:rowOff>
    </xdr:from>
    <xdr:to>
      <xdr:col>25</xdr:col>
      <xdr:colOff>590550</xdr:colOff>
      <xdr:row>18</xdr:row>
      <xdr:rowOff>190500</xdr:rowOff>
    </xdr:to>
    <xdr:graphicFrame macro="">
      <xdr:nvGraphicFramePr>
        <xdr:cNvPr id="2" name="Chart 1">
          <a:extLst>
            <a:ext uri="{FF2B5EF4-FFF2-40B4-BE49-F238E27FC236}">
              <a16:creationId xmlns:a16="http://schemas.microsoft.com/office/drawing/2014/main" id="{7A428832-F635-4B7C-BFD5-2BD2AC042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220980</xdr:colOff>
      <xdr:row>19</xdr:row>
      <xdr:rowOff>137160</xdr:rowOff>
    </xdr:from>
    <xdr:to>
      <xdr:col>26</xdr:col>
      <xdr:colOff>129540</xdr:colOff>
      <xdr:row>41</xdr:row>
      <xdr:rowOff>99060</xdr:rowOff>
    </xdr:to>
    <xdr:graphicFrame macro="">
      <xdr:nvGraphicFramePr>
        <xdr:cNvPr id="3" name="Chart 2">
          <a:extLst>
            <a:ext uri="{FF2B5EF4-FFF2-40B4-BE49-F238E27FC236}">
              <a16:creationId xmlns:a16="http://schemas.microsoft.com/office/drawing/2014/main" id="{6B9EF7A8-2D40-4A05-A9F7-A7348A7D3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490330</xdr:colOff>
      <xdr:row>48</xdr:row>
      <xdr:rowOff>175591</xdr:rowOff>
    </xdr:from>
    <xdr:to>
      <xdr:col>23</xdr:col>
      <xdr:colOff>92764</xdr:colOff>
      <xdr:row>63</xdr:row>
      <xdr:rowOff>135834</xdr:rowOff>
    </xdr:to>
    <xdr:graphicFrame macro="">
      <xdr:nvGraphicFramePr>
        <xdr:cNvPr id="4" name="Chart 3">
          <a:extLst>
            <a:ext uri="{FF2B5EF4-FFF2-40B4-BE49-F238E27FC236}">
              <a16:creationId xmlns:a16="http://schemas.microsoft.com/office/drawing/2014/main" id="{A84E75DF-1E38-4A5A-AA2B-0F6BB1DE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12</xdr:col>
      <xdr:colOff>0</xdr:colOff>
      <xdr:row>5</xdr:row>
      <xdr:rowOff>0</xdr:rowOff>
    </xdr:from>
    <xdr:ext cx="8260796" cy="4778138"/>
    <xdr:pic>
      <xdr:nvPicPr>
        <xdr:cNvPr id="2" name="Picture 1">
          <a:extLst>
            <a:ext uri="{FF2B5EF4-FFF2-40B4-BE49-F238E27FC236}">
              <a16:creationId xmlns:a16="http://schemas.microsoft.com/office/drawing/2014/main" id="{FF143C42-988D-4DC2-AB4B-D5007443D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15200" y="952500"/>
          <a:ext cx="8260796" cy="4778138"/>
        </a:xfrm>
        <a:prstGeom prst="rect">
          <a:avLst/>
        </a:prstGeom>
      </xdr:spPr>
    </xdr:pic>
    <xdr:clientData/>
  </xdr:oneCellAnchor>
  <xdr:oneCellAnchor>
    <xdr:from>
      <xdr:col>11</xdr:col>
      <xdr:colOff>205740</xdr:colOff>
      <xdr:row>31</xdr:row>
      <xdr:rowOff>40643</xdr:rowOff>
    </xdr:from>
    <xdr:ext cx="5982343" cy="2215106"/>
    <xdr:pic>
      <xdr:nvPicPr>
        <xdr:cNvPr id="3" name="Picture 2">
          <a:extLst>
            <a:ext uri="{FF2B5EF4-FFF2-40B4-BE49-F238E27FC236}">
              <a16:creationId xmlns:a16="http://schemas.microsoft.com/office/drawing/2014/main" id="{07DA6B8E-4D93-49D4-81CD-D97EF37F0D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911340" y="5946143"/>
          <a:ext cx="5982343" cy="221510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8329382" cy="4610484"/>
    <xdr:pic>
      <xdr:nvPicPr>
        <xdr:cNvPr id="2" name="Picture 1">
          <a:extLst>
            <a:ext uri="{FF2B5EF4-FFF2-40B4-BE49-F238E27FC236}">
              <a16:creationId xmlns:a16="http://schemas.microsoft.com/office/drawing/2014/main" id="{34595551-D180-4104-AE8F-8F8BF1D9C4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329382" cy="4610484"/>
        </a:xfrm>
        <a:prstGeom prst="rect">
          <a:avLst/>
        </a:prstGeom>
      </xdr:spPr>
    </xdr:pic>
    <xdr:clientData/>
  </xdr:oneCellAnchor>
  <xdr:oneCellAnchor>
    <xdr:from>
      <xdr:col>0</xdr:col>
      <xdr:colOff>0</xdr:colOff>
      <xdr:row>26</xdr:row>
      <xdr:rowOff>0</xdr:rowOff>
    </xdr:from>
    <xdr:ext cx="6081287" cy="2804394"/>
    <xdr:pic>
      <xdr:nvPicPr>
        <xdr:cNvPr id="3" name="Picture 2">
          <a:extLst>
            <a:ext uri="{FF2B5EF4-FFF2-40B4-BE49-F238E27FC236}">
              <a16:creationId xmlns:a16="http://schemas.microsoft.com/office/drawing/2014/main" id="{A076D685-54BF-4CB8-B506-92CF318F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4953000"/>
          <a:ext cx="6081287" cy="2804394"/>
        </a:xfrm>
        <a:prstGeom prst="rect">
          <a:avLst/>
        </a:prstGeom>
      </xdr:spPr>
    </xdr:pic>
    <xdr:clientData/>
  </xdr:oneCellAnchor>
  <xdr:oneCellAnchor>
    <xdr:from>
      <xdr:col>11</xdr:col>
      <xdr:colOff>0</xdr:colOff>
      <xdr:row>29</xdr:row>
      <xdr:rowOff>0</xdr:rowOff>
    </xdr:from>
    <xdr:ext cx="6911939" cy="2240467"/>
    <xdr:pic>
      <xdr:nvPicPr>
        <xdr:cNvPr id="4" name="Picture 3">
          <a:extLst>
            <a:ext uri="{FF2B5EF4-FFF2-40B4-BE49-F238E27FC236}">
              <a16:creationId xmlns:a16="http://schemas.microsoft.com/office/drawing/2014/main" id="{8B1F578F-18B0-4858-878D-DE267458129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05600" y="5524500"/>
          <a:ext cx="6911939" cy="2240467"/>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9754445" cy="6081267"/>
    <xdr:pic>
      <xdr:nvPicPr>
        <xdr:cNvPr id="2" name="Picture 1">
          <a:extLst>
            <a:ext uri="{FF2B5EF4-FFF2-40B4-BE49-F238E27FC236}">
              <a16:creationId xmlns:a16="http://schemas.microsoft.com/office/drawing/2014/main" id="{6525435D-1380-4F24-BFC6-FA8936C241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754445" cy="608126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xdr:from>
      <xdr:col>6</xdr:col>
      <xdr:colOff>575310</xdr:colOff>
      <xdr:row>6772</xdr:row>
      <xdr:rowOff>121920</xdr:rowOff>
    </xdr:from>
    <xdr:to>
      <xdr:col>19</xdr:col>
      <xdr:colOff>152400</xdr:colOff>
      <xdr:row>6796</xdr:row>
      <xdr:rowOff>166254</xdr:rowOff>
    </xdr:to>
    <xdr:graphicFrame macro="">
      <xdr:nvGraphicFramePr>
        <xdr:cNvPr id="2" name="Chart 1">
          <a:extLst>
            <a:ext uri="{FF2B5EF4-FFF2-40B4-BE49-F238E27FC236}">
              <a16:creationId xmlns:a16="http://schemas.microsoft.com/office/drawing/2014/main" id="{07A4D17A-3029-4A01-AEDE-F918E436B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fb>36.54</fb>
    <v>0</v>
  </rv>
  <rv s="0">
    <fb>46023</fb>
    <v>1</v>
  </rv>
  <rv s="0">
    <fb>47.79</fb>
    <v>0</v>
  </rv>
  <rv s="0">
    <fb>46054</fb>
    <v>1</v>
  </rv>
  <rv s="0">
    <fb>44.96</fb>
    <v>0</v>
  </rv>
  <rv s="0">
    <fb>46082</fb>
    <v>1</v>
  </rv>
  <rv s="0">
    <fb>33.39</fb>
    <v>0</v>
  </rv>
  <rv s="0">
    <fb>46113</fb>
    <v>1</v>
  </rv>
  <rv s="0">
    <fb>46143</fb>
    <v>1</v>
  </rv>
  <rv s="0">
    <fb>30.7</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2">
    <spb s="0">
      <v>1</v>
    </spb>
    <spb s="0">
      <v>2</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0" formatCode="General"/>
    </x:dxf>
    <x:dxf>
      <x:numFmt numFmtId="19" formatCode="m/d/yyyy"/>
    </x:dxf>
  </dxfs>
  <richProperties>
    <rPr n="NumberFormat" t="s"/>
  </richProperties>
  <richStyles>
    <rSty dxfid="0">
      <rpv i="0">_([$$-en-US]* #,##0.00_);_([$$-en-US]* (#,##0.00);_([$$-en-US]* "-"??_);_(@_)</rpv>
    </rSty>
    <rSty dxfid="1"/>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0D7405-FB8C-494A-8805-240C70F4475A}" name="Table134" displayName="Table134" ref="A3:G101" totalsRowShown="0" headerRowDxfId="16" dataDxfId="15" totalsRowDxfId="14">
  <tableColumns count="7">
    <tableColumn id="1" xr3:uid="{ADA5A7E6-E279-4C82-93CE-34051413A0DC}" name="Year" dataDxfId="13" totalsRowDxfId="12"/>
    <tableColumn id="2" xr3:uid="{51C42996-0C7D-4060-A49F-5D2EB1CFCA66}" name="S&amp;P 500 (includes dividends)" dataDxfId="11" totalsRowDxfId="10"/>
    <tableColumn id="22" xr3:uid="{DEE7263A-4FD4-46AD-9F37-ACD5B650026E}" name="US Small cap (bottom decile)" dataDxfId="9" totalsRowDxfId="8"/>
    <tableColumn id="3" xr3:uid="{CC85A37D-1BE2-461F-9015-4EA6BB3A5B5F}" name="3-month T.Bill" dataDxfId="7" totalsRowDxfId="6"/>
    <tableColumn id="4" xr3:uid="{FC6EA1B7-9AE0-41FA-A51F-5A6C4775153C}" name="US T. Bond (10-year)" dataDxfId="5" totalsRowDxfId="4"/>
    <tableColumn id="16" xr3:uid="{4AF7B564-63E7-44C6-9E7D-34EFA4D1B834}" name=" Baa Corporate Bond" dataDxfId="3" totalsRowDxfId="2"/>
    <tableColumn id="15" xr3:uid="{3D683617-ACCE-4FEE-8788-9670D1CFDF67}" name="Real Estate"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pages.stern.nyu.edu/~adamoda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stockanalysis.com/stocks/mlkn/statistics/?utm_source=chatgpt.com"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4CB57-55C7-46F6-A502-705C9B43BD4A}">
  <sheetPr>
    <tabColor theme="4" tint="0.79998168889431442"/>
  </sheetPr>
  <dimension ref="A1:F2514"/>
  <sheetViews>
    <sheetView topLeftCell="A789" workbookViewId="0">
      <selection activeCell="B66" sqref="B66"/>
    </sheetView>
  </sheetViews>
  <sheetFormatPr defaultRowHeight="15"/>
  <cols>
    <col min="1" max="1" width="16.28515625" customWidth="1"/>
    <col min="2" max="2" width="15.5703125" customWidth="1"/>
    <col min="3" max="3" width="14" customWidth="1"/>
    <col min="4" max="4" width="17.28515625" customWidth="1"/>
    <col min="5" max="5" width="14.42578125" customWidth="1"/>
    <col min="6" max="6" width="15.5703125" customWidth="1"/>
  </cols>
  <sheetData>
    <row r="1" spans="1:6">
      <c r="A1" t="s">
        <v>184</v>
      </c>
      <c r="B1" t="s">
        <v>185</v>
      </c>
      <c r="C1" t="s">
        <v>186</v>
      </c>
      <c r="D1" t="s">
        <v>187</v>
      </c>
      <c r="E1" t="s">
        <v>188</v>
      </c>
      <c r="F1" t="s">
        <v>189</v>
      </c>
    </row>
    <row r="2" spans="1:6">
      <c r="A2" s="14">
        <v>46118</v>
      </c>
      <c r="B2" s="15">
        <v>98.93</v>
      </c>
      <c r="C2">
        <v>37029330</v>
      </c>
      <c r="D2" s="15">
        <v>100.96</v>
      </c>
      <c r="E2" s="15">
        <v>102.685</v>
      </c>
      <c r="F2" s="15">
        <v>97.97</v>
      </c>
    </row>
    <row r="3" spans="1:6">
      <c r="A3" s="14">
        <v>46114</v>
      </c>
      <c r="B3" s="15">
        <v>98.66</v>
      </c>
      <c r="C3">
        <v>37068020</v>
      </c>
      <c r="D3" s="15">
        <v>95.27</v>
      </c>
      <c r="E3" s="15">
        <v>98.71</v>
      </c>
      <c r="F3" s="15">
        <v>95.17</v>
      </c>
    </row>
    <row r="4" spans="1:6">
      <c r="A4" s="14">
        <v>46113</v>
      </c>
      <c r="B4" s="15">
        <v>95.55</v>
      </c>
      <c r="C4">
        <v>30439310</v>
      </c>
      <c r="D4" s="15">
        <v>96.47</v>
      </c>
      <c r="E4" s="15">
        <v>97.2</v>
      </c>
      <c r="F4" s="15">
        <v>94.263999999999996</v>
      </c>
    </row>
    <row r="5" spans="1:6">
      <c r="A5" s="14">
        <v>46112</v>
      </c>
      <c r="B5" s="15">
        <v>96.15</v>
      </c>
      <c r="C5">
        <v>54269960</v>
      </c>
      <c r="D5" s="15">
        <v>93.03</v>
      </c>
      <c r="E5" s="15">
        <v>96.26</v>
      </c>
      <c r="F5" s="15">
        <v>93.03</v>
      </c>
    </row>
    <row r="6" spans="1:6">
      <c r="A6" s="14">
        <v>46111</v>
      </c>
      <c r="B6" s="15">
        <v>92.97</v>
      </c>
      <c r="C6">
        <v>32375140</v>
      </c>
      <c r="D6" s="15">
        <v>92.75</v>
      </c>
      <c r="E6" s="15">
        <v>94.49</v>
      </c>
      <c r="F6" s="15">
        <v>92.22</v>
      </c>
    </row>
    <row r="7" spans="1:6">
      <c r="A7" s="14">
        <v>46108</v>
      </c>
      <c r="B7" s="15">
        <v>93.43</v>
      </c>
      <c r="C7">
        <v>44590670</v>
      </c>
      <c r="D7" s="15">
        <v>94.57</v>
      </c>
      <c r="E7" s="15">
        <v>95.579899999999995</v>
      </c>
      <c r="F7" s="15">
        <v>92.74</v>
      </c>
    </row>
    <row r="8" spans="1:6">
      <c r="A8" s="14">
        <v>46107</v>
      </c>
      <c r="B8" s="15">
        <v>93.32</v>
      </c>
      <c r="C8">
        <v>59522030</v>
      </c>
      <c r="D8" s="15">
        <v>91.52</v>
      </c>
      <c r="E8" s="15">
        <v>95.86</v>
      </c>
      <c r="F8" s="15">
        <v>91.01</v>
      </c>
    </row>
    <row r="9" spans="1:6">
      <c r="A9" s="14">
        <v>46106</v>
      </c>
      <c r="B9" s="15">
        <v>92.28</v>
      </c>
      <c r="C9">
        <v>29545630</v>
      </c>
      <c r="D9" s="15">
        <v>91.71</v>
      </c>
      <c r="E9" s="15">
        <v>92.52</v>
      </c>
      <c r="F9" s="15">
        <v>91.234999999999999</v>
      </c>
    </row>
    <row r="10" spans="1:6">
      <c r="A10" s="14">
        <v>46105</v>
      </c>
      <c r="B10" s="15">
        <v>90.92</v>
      </c>
      <c r="C10">
        <v>28938030</v>
      </c>
      <c r="D10" s="15">
        <v>92.79</v>
      </c>
      <c r="E10" s="15">
        <v>93.739800000000002</v>
      </c>
      <c r="F10" s="15">
        <v>90.814999999999998</v>
      </c>
    </row>
    <row r="11" spans="1:6">
      <c r="A11" s="14">
        <v>46104</v>
      </c>
      <c r="B11" s="15">
        <v>93.38</v>
      </c>
      <c r="C11">
        <v>34315870</v>
      </c>
      <c r="D11" s="15">
        <v>92.04</v>
      </c>
      <c r="E11" s="15">
        <v>93.98</v>
      </c>
      <c r="F11" s="15">
        <v>91.86</v>
      </c>
    </row>
    <row r="12" spans="1:6">
      <c r="A12" s="14">
        <v>46101</v>
      </c>
      <c r="B12" s="15">
        <v>91.82</v>
      </c>
      <c r="C12">
        <v>61678010</v>
      </c>
      <c r="D12" s="15">
        <v>91.31</v>
      </c>
      <c r="E12" s="15">
        <v>91.88</v>
      </c>
      <c r="F12" s="15">
        <v>90.69</v>
      </c>
    </row>
    <row r="13" spans="1:6">
      <c r="A13" s="14">
        <v>46100</v>
      </c>
      <c r="B13" s="15">
        <v>91.74</v>
      </c>
      <c r="C13">
        <v>40169250</v>
      </c>
      <c r="D13" s="15">
        <v>94.31</v>
      </c>
      <c r="E13" s="15">
        <v>95.75</v>
      </c>
      <c r="F13" s="15">
        <v>90.775000000000006</v>
      </c>
    </row>
    <row r="14" spans="1:6">
      <c r="A14" s="14">
        <v>46099</v>
      </c>
      <c r="B14" s="15">
        <v>94.7</v>
      </c>
      <c r="C14">
        <v>27878320</v>
      </c>
      <c r="D14" s="15">
        <v>94.444999999999993</v>
      </c>
      <c r="E14" s="15">
        <v>95.334999999999994</v>
      </c>
      <c r="F14" s="15">
        <v>93.61</v>
      </c>
    </row>
    <row r="15" spans="1:6">
      <c r="A15" s="14">
        <v>46098</v>
      </c>
      <c r="B15" s="15">
        <v>94.36</v>
      </c>
      <c r="C15">
        <v>26434500</v>
      </c>
      <c r="D15" s="15">
        <v>95.3</v>
      </c>
      <c r="E15" s="15">
        <v>96.34</v>
      </c>
      <c r="F15" s="15">
        <v>94.01</v>
      </c>
    </row>
    <row r="16" spans="1:6">
      <c r="A16" s="14">
        <v>46097</v>
      </c>
      <c r="B16" s="15">
        <v>95.2</v>
      </c>
      <c r="C16">
        <v>34931830</v>
      </c>
      <c r="D16" s="15">
        <v>95.58</v>
      </c>
      <c r="E16" s="15">
        <v>96.1</v>
      </c>
      <c r="F16" s="15">
        <v>94.36</v>
      </c>
    </row>
    <row r="17" spans="1:6">
      <c r="A17" s="14">
        <v>46094</v>
      </c>
      <c r="B17" s="15">
        <v>95.31</v>
      </c>
      <c r="C17">
        <v>29876660</v>
      </c>
      <c r="D17" s="15">
        <v>94.64</v>
      </c>
      <c r="E17" s="15">
        <v>95.68</v>
      </c>
      <c r="F17" s="15">
        <v>94.24</v>
      </c>
    </row>
    <row r="18" spans="1:6">
      <c r="A18" s="14">
        <v>46093</v>
      </c>
      <c r="B18" s="15">
        <v>94.31</v>
      </c>
      <c r="C18">
        <v>34206860</v>
      </c>
      <c r="D18" s="15">
        <v>94.86</v>
      </c>
      <c r="E18" s="15">
        <v>95.4</v>
      </c>
      <c r="F18" s="15">
        <v>93.87</v>
      </c>
    </row>
    <row r="19" spans="1:6">
      <c r="A19" s="14">
        <v>46092</v>
      </c>
      <c r="B19" s="15">
        <v>94.89</v>
      </c>
      <c r="C19">
        <v>33962860</v>
      </c>
      <c r="D19" s="15">
        <v>97.41</v>
      </c>
      <c r="E19" s="15">
        <v>98</v>
      </c>
      <c r="F19" s="15">
        <v>94.685000000000002</v>
      </c>
    </row>
    <row r="20" spans="1:6">
      <c r="A20" s="14">
        <v>46091</v>
      </c>
      <c r="B20" s="15">
        <v>96.94</v>
      </c>
      <c r="C20">
        <v>41027160</v>
      </c>
      <c r="D20" s="15">
        <v>97.805000000000007</v>
      </c>
      <c r="E20" s="15">
        <v>98.49</v>
      </c>
      <c r="F20" s="15">
        <v>96.29</v>
      </c>
    </row>
    <row r="21" spans="1:6">
      <c r="A21" s="14">
        <v>46090</v>
      </c>
      <c r="B21" s="15">
        <v>98.32</v>
      </c>
      <c r="C21">
        <v>48589010</v>
      </c>
      <c r="D21" s="15">
        <v>97.7</v>
      </c>
      <c r="E21" s="15">
        <v>98.94</v>
      </c>
      <c r="F21" s="15">
        <v>96.58</v>
      </c>
    </row>
    <row r="22" spans="1:6">
      <c r="A22" s="14">
        <v>46087</v>
      </c>
      <c r="B22" s="15">
        <v>99.02</v>
      </c>
      <c r="C22">
        <v>41196290</v>
      </c>
      <c r="D22" s="15">
        <v>99.33</v>
      </c>
      <c r="E22" s="15">
        <v>99.88</v>
      </c>
      <c r="F22" s="15">
        <v>97.4</v>
      </c>
    </row>
    <row r="23" spans="1:6">
      <c r="A23" s="14">
        <v>46086</v>
      </c>
      <c r="B23" s="15">
        <v>99.17</v>
      </c>
      <c r="C23">
        <v>53403050</v>
      </c>
      <c r="D23" s="15">
        <v>98.5</v>
      </c>
      <c r="E23" s="15">
        <v>100.19</v>
      </c>
      <c r="F23" s="15">
        <v>98.1</v>
      </c>
    </row>
    <row r="24" spans="1:6">
      <c r="A24" s="14">
        <v>46085</v>
      </c>
      <c r="B24" s="15">
        <v>98.66</v>
      </c>
      <c r="C24">
        <v>52604270</v>
      </c>
      <c r="D24" s="15">
        <v>97.105000000000004</v>
      </c>
      <c r="E24" s="15">
        <v>99.75</v>
      </c>
      <c r="F24" s="15">
        <v>96.99</v>
      </c>
    </row>
    <row r="25" spans="1:6">
      <c r="A25" s="14">
        <v>46084</v>
      </c>
      <c r="B25" s="15">
        <v>97.7</v>
      </c>
      <c r="C25">
        <v>59149000</v>
      </c>
      <c r="D25" s="15">
        <v>96.01</v>
      </c>
      <c r="E25" s="15">
        <v>98.46</v>
      </c>
      <c r="F25" s="15">
        <v>95.33</v>
      </c>
    </row>
    <row r="26" spans="1:6">
      <c r="A26" s="14">
        <v>46083</v>
      </c>
      <c r="B26" s="15">
        <v>97.09</v>
      </c>
      <c r="C26">
        <v>79915360</v>
      </c>
      <c r="D26" s="15">
        <v>95.26</v>
      </c>
      <c r="E26" s="15">
        <v>98.07</v>
      </c>
      <c r="F26" s="15">
        <v>95.2</v>
      </c>
    </row>
    <row r="27" spans="1:6">
      <c r="A27" s="14">
        <v>46080</v>
      </c>
      <c r="B27" s="15">
        <v>96.24</v>
      </c>
      <c r="C27">
        <v>200767000</v>
      </c>
      <c r="D27" s="15">
        <v>94.295000000000002</v>
      </c>
      <c r="E27" s="15">
        <v>96.75</v>
      </c>
      <c r="F27" s="15">
        <v>90.58</v>
      </c>
    </row>
    <row r="28" spans="1:6">
      <c r="A28" s="14">
        <v>46079</v>
      </c>
      <c r="B28" s="15">
        <v>84.59</v>
      </c>
      <c r="C28">
        <v>85642490</v>
      </c>
      <c r="D28" s="15">
        <v>83.2</v>
      </c>
      <c r="E28" s="15">
        <v>86.5</v>
      </c>
      <c r="F28" s="15">
        <v>82.8</v>
      </c>
    </row>
    <row r="29" spans="1:6">
      <c r="A29" s="14">
        <v>46078</v>
      </c>
      <c r="B29" s="15">
        <v>82.7</v>
      </c>
      <c r="C29">
        <v>69319330</v>
      </c>
      <c r="D29" s="15">
        <v>79.430000000000007</v>
      </c>
      <c r="E29" s="15">
        <v>83.117000000000004</v>
      </c>
      <c r="F29" s="15">
        <v>79.25</v>
      </c>
    </row>
    <row r="30" spans="1:6">
      <c r="A30" s="14">
        <v>46077</v>
      </c>
      <c r="B30" s="15">
        <v>78.040000000000006</v>
      </c>
      <c r="C30">
        <v>33079060</v>
      </c>
      <c r="D30" s="15">
        <v>75.73</v>
      </c>
      <c r="E30" s="15">
        <v>78.12</v>
      </c>
      <c r="F30" s="15">
        <v>75.209999999999994</v>
      </c>
    </row>
    <row r="31" spans="1:6">
      <c r="A31" s="14">
        <v>46076</v>
      </c>
      <c r="B31" s="15">
        <v>76.02</v>
      </c>
      <c r="C31">
        <v>38363020</v>
      </c>
      <c r="D31" s="15">
        <v>77.790000000000006</v>
      </c>
      <c r="E31" s="15">
        <v>77.83</v>
      </c>
      <c r="F31" s="15">
        <v>75.010000000000005</v>
      </c>
    </row>
    <row r="32" spans="1:6">
      <c r="A32" s="14">
        <v>46073</v>
      </c>
      <c r="B32" s="15">
        <v>78.67</v>
      </c>
      <c r="C32">
        <v>32411320</v>
      </c>
      <c r="D32" s="15">
        <v>76.61</v>
      </c>
      <c r="E32" s="15">
        <v>78.849999999999994</v>
      </c>
      <c r="F32" s="15">
        <v>76.400000000000006</v>
      </c>
    </row>
    <row r="33" spans="1:6">
      <c r="A33" s="14">
        <v>46072</v>
      </c>
      <c r="B33" s="15">
        <v>77</v>
      </c>
      <c r="C33">
        <v>30139200</v>
      </c>
      <c r="D33" s="15">
        <v>77.75</v>
      </c>
      <c r="E33" s="15">
        <v>78.7</v>
      </c>
      <c r="F33" s="15">
        <v>76.59</v>
      </c>
    </row>
    <row r="34" spans="1:6">
      <c r="A34" s="14">
        <v>46071</v>
      </c>
      <c r="B34" s="15">
        <v>77.989999999999995</v>
      </c>
      <c r="C34">
        <v>29883110</v>
      </c>
      <c r="D34" s="15">
        <v>77.319999999999993</v>
      </c>
      <c r="E34" s="15">
        <v>78.319999999999993</v>
      </c>
      <c r="F34" s="15">
        <v>76.28</v>
      </c>
    </row>
    <row r="35" spans="1:6">
      <c r="A35" s="14">
        <v>46070</v>
      </c>
      <c r="B35" s="15">
        <v>77</v>
      </c>
      <c r="C35">
        <v>35961510</v>
      </c>
      <c r="D35" s="15">
        <v>76.92</v>
      </c>
      <c r="E35" s="15">
        <v>77.87</v>
      </c>
      <c r="F35" s="15">
        <v>75.3</v>
      </c>
    </row>
    <row r="36" spans="1:6">
      <c r="A36" s="14">
        <v>46066</v>
      </c>
      <c r="B36" s="15">
        <v>76.87</v>
      </c>
      <c r="C36">
        <v>42292080</v>
      </c>
      <c r="D36" s="15">
        <v>76.14</v>
      </c>
      <c r="E36" s="15">
        <v>77.180000000000007</v>
      </c>
      <c r="F36" s="15">
        <v>75.53</v>
      </c>
    </row>
    <row r="37" spans="1:6">
      <c r="A37" s="14">
        <v>46065</v>
      </c>
      <c r="B37" s="15">
        <v>75.86</v>
      </c>
      <c r="C37">
        <v>73516070</v>
      </c>
      <c r="D37" s="15">
        <v>79.11</v>
      </c>
      <c r="E37" s="15">
        <v>79.150000000000006</v>
      </c>
      <c r="F37" s="15">
        <v>75.23</v>
      </c>
    </row>
    <row r="38" spans="1:6">
      <c r="A38" s="14">
        <v>46064</v>
      </c>
      <c r="B38" s="15">
        <v>79.62</v>
      </c>
      <c r="C38">
        <v>40840270</v>
      </c>
      <c r="D38" s="15">
        <v>81.96</v>
      </c>
      <c r="E38" s="15">
        <v>82.48</v>
      </c>
      <c r="F38" s="15">
        <v>79.45</v>
      </c>
    </row>
    <row r="39" spans="1:6">
      <c r="A39" s="14">
        <v>46063</v>
      </c>
      <c r="B39" s="15">
        <v>82.21</v>
      </c>
      <c r="C39">
        <v>43595790</v>
      </c>
      <c r="D39" s="15">
        <v>82.715000000000003</v>
      </c>
      <c r="E39" s="15">
        <v>84.66</v>
      </c>
      <c r="F39" s="15">
        <v>82.09</v>
      </c>
    </row>
    <row r="40" spans="1:6">
      <c r="A40" s="14">
        <v>46062</v>
      </c>
      <c r="B40" s="15">
        <v>81.47</v>
      </c>
      <c r="C40">
        <v>42200210</v>
      </c>
      <c r="D40" s="15">
        <v>82.18</v>
      </c>
      <c r="E40" s="15">
        <v>82.204999999999998</v>
      </c>
      <c r="F40" s="15">
        <v>79.87</v>
      </c>
    </row>
    <row r="41" spans="1:6">
      <c r="A41" s="14">
        <v>46059</v>
      </c>
      <c r="B41" s="15">
        <v>82.2</v>
      </c>
      <c r="C41">
        <v>46154060</v>
      </c>
      <c r="D41" s="15">
        <v>81.02</v>
      </c>
      <c r="E41" s="15">
        <v>82.484999999999999</v>
      </c>
      <c r="F41" s="15">
        <v>80.650000000000006</v>
      </c>
    </row>
    <row r="42" spans="1:6">
      <c r="A42" s="14">
        <v>46058</v>
      </c>
      <c r="B42" s="15">
        <v>80.87</v>
      </c>
      <c r="C42">
        <v>54805690</v>
      </c>
      <c r="D42" s="15">
        <v>81.489999999999995</v>
      </c>
      <c r="E42" s="15">
        <v>83.3</v>
      </c>
      <c r="F42" s="15">
        <v>80.534999999999997</v>
      </c>
    </row>
    <row r="43" spans="1:6">
      <c r="A43" s="14">
        <v>46057</v>
      </c>
      <c r="B43" s="15">
        <v>80.16</v>
      </c>
      <c r="C43">
        <v>48963240</v>
      </c>
      <c r="D43" s="15">
        <v>79.989999999999995</v>
      </c>
      <c r="E43" s="15">
        <v>81.435000000000002</v>
      </c>
      <c r="F43" s="15">
        <v>79.224999999999994</v>
      </c>
    </row>
    <row r="44" spans="1:6">
      <c r="A44" s="14">
        <v>46056</v>
      </c>
      <c r="B44" s="15">
        <v>79.94</v>
      </c>
      <c r="C44">
        <v>49789040</v>
      </c>
      <c r="D44" s="15">
        <v>82.23</v>
      </c>
      <c r="E44" s="15">
        <v>82.45</v>
      </c>
      <c r="F44" s="15">
        <v>79.62</v>
      </c>
    </row>
    <row r="45" spans="1:6">
      <c r="A45" s="14">
        <v>46055</v>
      </c>
      <c r="B45" s="15">
        <v>82.76</v>
      </c>
      <c r="C45">
        <v>41445250</v>
      </c>
      <c r="D45" s="15">
        <v>83.53</v>
      </c>
      <c r="E45" s="15">
        <v>85.27</v>
      </c>
      <c r="F45" s="15">
        <v>82.72</v>
      </c>
    </row>
    <row r="46" spans="1:6">
      <c r="A46" s="14">
        <v>46052</v>
      </c>
      <c r="B46" s="15">
        <v>83.49</v>
      </c>
      <c r="C46">
        <v>45755030</v>
      </c>
      <c r="D46" s="15">
        <v>83.1</v>
      </c>
      <c r="E46" s="15">
        <v>84.055000000000007</v>
      </c>
      <c r="F46" s="15">
        <v>82.78</v>
      </c>
    </row>
    <row r="47" spans="1:6">
      <c r="A47" s="14">
        <v>46051</v>
      </c>
      <c r="B47" s="15">
        <v>83.16</v>
      </c>
      <c r="C47">
        <v>42278100</v>
      </c>
      <c r="D47" s="15">
        <v>84.31</v>
      </c>
      <c r="E47" s="15">
        <v>84.38</v>
      </c>
      <c r="F47" s="15">
        <v>82.350099999999998</v>
      </c>
    </row>
    <row r="48" spans="1:6">
      <c r="A48" s="14">
        <v>46050</v>
      </c>
      <c r="B48" s="15">
        <v>84.64</v>
      </c>
      <c r="C48">
        <v>37762610</v>
      </c>
      <c r="D48" s="15">
        <v>85.625</v>
      </c>
      <c r="E48" s="15">
        <v>86.47</v>
      </c>
      <c r="F48" s="15">
        <v>84.295000000000002</v>
      </c>
    </row>
    <row r="49" spans="1:6">
      <c r="A49" s="14">
        <v>46049</v>
      </c>
      <c r="B49" s="15">
        <v>85.58</v>
      </c>
      <c r="C49">
        <v>37790830</v>
      </c>
      <c r="D49" s="15">
        <v>85.275000000000006</v>
      </c>
      <c r="E49" s="15">
        <v>85.6</v>
      </c>
      <c r="F49" s="15">
        <v>83.88</v>
      </c>
    </row>
    <row r="50" spans="1:6">
      <c r="A50" s="14">
        <v>46048</v>
      </c>
      <c r="B50" s="15">
        <v>85.7</v>
      </c>
      <c r="C50">
        <v>40941880</v>
      </c>
      <c r="D50" s="15">
        <v>86.92</v>
      </c>
      <c r="E50" s="15">
        <v>86.94</v>
      </c>
      <c r="F50" s="15">
        <v>85.35</v>
      </c>
    </row>
    <row r="51" spans="1:6">
      <c r="A51" s="14">
        <v>46045</v>
      </c>
      <c r="B51" s="15">
        <v>86.12</v>
      </c>
      <c r="C51">
        <v>64520380</v>
      </c>
      <c r="D51" s="15">
        <v>83.43</v>
      </c>
      <c r="E51" s="15">
        <v>86.3</v>
      </c>
      <c r="F51" s="15">
        <v>83.28</v>
      </c>
    </row>
    <row r="52" spans="1:6">
      <c r="A52" s="14">
        <v>46044</v>
      </c>
      <c r="B52" s="15">
        <v>83.54</v>
      </c>
      <c r="C52">
        <v>69113300</v>
      </c>
      <c r="D52" s="15">
        <v>85.02</v>
      </c>
      <c r="E52" s="15">
        <v>85.1</v>
      </c>
      <c r="F52" s="15">
        <v>82.98</v>
      </c>
    </row>
    <row r="53" spans="1:6">
      <c r="A53" s="14">
        <v>46043</v>
      </c>
      <c r="B53" s="15">
        <v>85.36</v>
      </c>
      <c r="C53">
        <v>127940700</v>
      </c>
      <c r="D53" s="15">
        <v>82.515000000000001</v>
      </c>
      <c r="E53" s="15">
        <v>86</v>
      </c>
      <c r="F53" s="15">
        <v>81.93</v>
      </c>
    </row>
    <row r="54" spans="1:6">
      <c r="A54" s="14">
        <v>46042</v>
      </c>
      <c r="B54" s="15">
        <v>87.26</v>
      </c>
      <c r="C54">
        <v>109729700</v>
      </c>
      <c r="D54" s="15">
        <v>88.97</v>
      </c>
      <c r="E54" s="15">
        <v>89.9</v>
      </c>
      <c r="F54" s="15">
        <v>87.02</v>
      </c>
    </row>
    <row r="55" spans="1:6">
      <c r="A55" s="14">
        <v>46038</v>
      </c>
      <c r="B55" s="15">
        <v>88</v>
      </c>
      <c r="C55">
        <v>48130500</v>
      </c>
      <c r="D55" s="15">
        <v>88.334999999999994</v>
      </c>
      <c r="E55" s="15">
        <v>88.51</v>
      </c>
      <c r="F55" s="15">
        <v>87.78</v>
      </c>
    </row>
    <row r="56" spans="1:6">
      <c r="A56" s="14">
        <v>46037</v>
      </c>
      <c r="B56" s="15">
        <v>88.05</v>
      </c>
      <c r="C56">
        <v>36945060</v>
      </c>
      <c r="D56" s="15">
        <v>89.02</v>
      </c>
      <c r="E56" s="15">
        <v>89.89</v>
      </c>
      <c r="F56" s="15">
        <v>87.82</v>
      </c>
    </row>
    <row r="57" spans="1:6">
      <c r="A57" s="14">
        <v>46036</v>
      </c>
      <c r="B57" s="15">
        <v>88.55</v>
      </c>
      <c r="C57">
        <v>49737700</v>
      </c>
      <c r="D57" s="15">
        <v>91.24</v>
      </c>
      <c r="E57" s="15">
        <v>91.58</v>
      </c>
      <c r="F57" s="15">
        <v>87.95</v>
      </c>
    </row>
    <row r="58" spans="1:6">
      <c r="A58" s="14">
        <v>46035</v>
      </c>
      <c r="B58" s="15">
        <v>90.32</v>
      </c>
      <c r="C58">
        <v>45221100</v>
      </c>
      <c r="D58" s="15">
        <v>89.44</v>
      </c>
      <c r="E58" s="15">
        <v>91.15</v>
      </c>
      <c r="F58" s="15">
        <v>89.07</v>
      </c>
    </row>
    <row r="59" spans="1:6">
      <c r="A59" s="14">
        <v>46034</v>
      </c>
      <c r="B59" s="15">
        <v>89.41</v>
      </c>
      <c r="C59">
        <v>36290610</v>
      </c>
      <c r="D59" s="15">
        <v>89.69</v>
      </c>
      <c r="E59" s="15">
        <v>90.334999999999994</v>
      </c>
      <c r="F59" s="15">
        <v>89.33</v>
      </c>
    </row>
    <row r="60" spans="1:6">
      <c r="A60" s="14">
        <v>46031</v>
      </c>
      <c r="B60" s="15">
        <v>89.46</v>
      </c>
      <c r="C60">
        <v>55579520</v>
      </c>
      <c r="D60" s="15">
        <v>90.03</v>
      </c>
      <c r="E60" s="15">
        <v>90.05</v>
      </c>
      <c r="F60" s="15">
        <v>88.32</v>
      </c>
    </row>
    <row r="61" spans="1:6">
      <c r="A61" s="14">
        <v>46030</v>
      </c>
      <c r="B61" s="15">
        <v>90.53</v>
      </c>
      <c r="C61">
        <v>40068670</v>
      </c>
      <c r="D61" s="15">
        <v>90.45</v>
      </c>
      <c r="E61" s="15">
        <v>91.25</v>
      </c>
      <c r="F61" s="15">
        <v>89.58</v>
      </c>
    </row>
    <row r="62" spans="1:6">
      <c r="A62" s="14">
        <v>46029</v>
      </c>
      <c r="B62" s="15">
        <v>90.73</v>
      </c>
      <c r="C62">
        <v>36525740</v>
      </c>
      <c r="D62" s="15">
        <v>91.555000000000007</v>
      </c>
      <c r="E62" s="15">
        <v>92.418999999999997</v>
      </c>
      <c r="F62" s="15">
        <v>90.06</v>
      </c>
    </row>
    <row r="63" spans="1:6">
      <c r="A63" s="14">
        <v>46028</v>
      </c>
      <c r="B63" s="15">
        <v>90.65</v>
      </c>
      <c r="C63">
        <v>43330970</v>
      </c>
      <c r="D63" s="15">
        <v>91.54</v>
      </c>
      <c r="E63" s="15">
        <v>91.64</v>
      </c>
      <c r="F63" s="15">
        <v>89.74</v>
      </c>
    </row>
    <row r="64" spans="1:6">
      <c r="A64" s="14">
        <v>46027</v>
      </c>
      <c r="B64" s="15">
        <v>91.46</v>
      </c>
      <c r="C64">
        <v>39183320</v>
      </c>
      <c r="D64" s="15">
        <v>90.92</v>
      </c>
      <c r="E64" s="15">
        <v>92.63</v>
      </c>
      <c r="F64" s="15">
        <v>90.84</v>
      </c>
    </row>
    <row r="65" spans="1:6">
      <c r="A65" s="14">
        <v>46024</v>
      </c>
      <c r="B65" s="15">
        <v>90.99</v>
      </c>
      <c r="C65">
        <v>41155400</v>
      </c>
      <c r="D65" s="15">
        <v>94.13</v>
      </c>
      <c r="E65" s="15">
        <v>94.13</v>
      </c>
      <c r="F65" s="15">
        <v>90.810400000000001</v>
      </c>
    </row>
    <row r="66" spans="1:6">
      <c r="A66" s="14">
        <v>46022</v>
      </c>
      <c r="B66" s="15">
        <v>93.76</v>
      </c>
      <c r="C66">
        <v>23495190</v>
      </c>
      <c r="D66" s="15">
        <v>93.6</v>
      </c>
      <c r="E66" s="15">
        <v>94.305000000000007</v>
      </c>
      <c r="F66" s="15">
        <v>93.2</v>
      </c>
    </row>
    <row r="67" spans="1:6">
      <c r="A67" s="14">
        <v>46021</v>
      </c>
      <c r="B67" s="15">
        <v>93.78</v>
      </c>
      <c r="C67">
        <v>23422030</v>
      </c>
      <c r="D67" s="15">
        <v>93.52</v>
      </c>
      <c r="E67" s="15">
        <v>93.989900000000006</v>
      </c>
      <c r="F67" s="15">
        <v>93.34</v>
      </c>
    </row>
    <row r="68" spans="1:6">
      <c r="A68" s="14">
        <v>46020</v>
      </c>
      <c r="B68" s="15">
        <v>94.15</v>
      </c>
      <c r="C68">
        <v>24493740</v>
      </c>
      <c r="D68" s="15">
        <v>93.99</v>
      </c>
      <c r="E68" s="15">
        <v>94.97</v>
      </c>
      <c r="F68" s="15">
        <v>93.625</v>
      </c>
    </row>
    <row r="69" spans="1:6">
      <c r="A69" s="14">
        <v>46017</v>
      </c>
      <c r="B69" s="15">
        <v>94.47</v>
      </c>
      <c r="C69">
        <v>22068280</v>
      </c>
      <c r="D69" s="15">
        <v>93.48</v>
      </c>
      <c r="E69" s="15">
        <v>94.685000000000002</v>
      </c>
      <c r="F69" s="15">
        <v>93.27</v>
      </c>
    </row>
    <row r="70" spans="1:6">
      <c r="A70" s="14">
        <v>46015</v>
      </c>
      <c r="B70" s="15">
        <v>93.64</v>
      </c>
      <c r="C70">
        <v>12427900</v>
      </c>
      <c r="D70" s="15">
        <v>93.11</v>
      </c>
      <c r="E70" s="15">
        <v>93.68</v>
      </c>
      <c r="F70" s="15">
        <v>92.665000000000006</v>
      </c>
    </row>
    <row r="71" spans="1:6">
      <c r="A71" s="14">
        <v>46014</v>
      </c>
      <c r="B71" s="15">
        <v>93.5</v>
      </c>
      <c r="C71">
        <v>25896230</v>
      </c>
      <c r="D71" s="15">
        <v>93.394999999999996</v>
      </c>
      <c r="E71" s="15">
        <v>93.81</v>
      </c>
      <c r="F71" s="15">
        <v>91.33</v>
      </c>
    </row>
    <row r="72" spans="1:6">
      <c r="A72" s="14">
        <v>46013</v>
      </c>
      <c r="B72" s="15">
        <v>93.23</v>
      </c>
      <c r="C72">
        <v>39484770</v>
      </c>
      <c r="D72" s="15">
        <v>94.71</v>
      </c>
      <c r="E72" s="15">
        <v>94.71</v>
      </c>
      <c r="F72" s="15">
        <v>92.91</v>
      </c>
    </row>
    <row r="73" spans="1:6">
      <c r="A73" s="14">
        <v>46010</v>
      </c>
      <c r="B73" s="15">
        <v>94.39</v>
      </c>
      <c r="C73">
        <v>78990150</v>
      </c>
      <c r="D73" s="15">
        <v>93.57</v>
      </c>
      <c r="E73" s="15">
        <v>95.54</v>
      </c>
      <c r="F73" s="15">
        <v>93.45</v>
      </c>
    </row>
    <row r="74" spans="1:6">
      <c r="A74" s="14">
        <v>46009</v>
      </c>
      <c r="B74" s="15">
        <v>94</v>
      </c>
      <c r="C74">
        <v>37244730</v>
      </c>
      <c r="D74" s="15">
        <v>95.02</v>
      </c>
      <c r="E74" s="15">
        <v>95.81</v>
      </c>
      <c r="F74" s="15">
        <v>93.59</v>
      </c>
    </row>
    <row r="75" spans="1:6">
      <c r="A75" s="14">
        <v>46008</v>
      </c>
      <c r="B75" s="15">
        <v>94.79</v>
      </c>
      <c r="C75">
        <v>50472780</v>
      </c>
      <c r="D75" s="15">
        <v>95.98</v>
      </c>
      <c r="E75" s="15">
        <v>97.33</v>
      </c>
      <c r="F75" s="15">
        <v>94.46</v>
      </c>
    </row>
    <row r="76" spans="1:6">
      <c r="A76" s="14">
        <v>46007</v>
      </c>
      <c r="B76" s="15">
        <v>94.57</v>
      </c>
      <c r="C76">
        <v>34264990</v>
      </c>
      <c r="D76" s="15">
        <v>93.88</v>
      </c>
      <c r="E76" s="15">
        <v>94.93</v>
      </c>
      <c r="F76" s="15">
        <v>93.32</v>
      </c>
    </row>
    <row r="77" spans="1:6">
      <c r="A77" s="14">
        <v>46006</v>
      </c>
      <c r="B77" s="15">
        <v>93.77</v>
      </c>
      <c r="C77">
        <v>40016460</v>
      </c>
      <c r="D77" s="15">
        <v>96.015000000000001</v>
      </c>
      <c r="E77" s="15">
        <v>96.37</v>
      </c>
      <c r="F77" s="15">
        <v>93.53</v>
      </c>
    </row>
    <row r="78" spans="1:6">
      <c r="A78" s="14">
        <v>46003</v>
      </c>
      <c r="B78" s="15">
        <v>95.19</v>
      </c>
      <c r="C78">
        <v>49323120</v>
      </c>
      <c r="D78" s="15">
        <v>95.5</v>
      </c>
      <c r="E78" s="15">
        <v>96.92</v>
      </c>
      <c r="F78" s="15">
        <v>94.65</v>
      </c>
    </row>
    <row r="79" spans="1:6">
      <c r="A79" s="14">
        <v>46002</v>
      </c>
      <c r="B79" s="15">
        <v>94.09</v>
      </c>
      <c r="C79">
        <v>43949010</v>
      </c>
      <c r="D79" s="15">
        <v>93.894999999999996</v>
      </c>
      <c r="E79" s="15">
        <v>94.82</v>
      </c>
      <c r="F79" s="15">
        <v>92.76</v>
      </c>
    </row>
    <row r="80" spans="1:6">
      <c r="A80" s="14">
        <v>46001</v>
      </c>
      <c r="B80" s="15">
        <v>92.71</v>
      </c>
      <c r="C80">
        <v>74129270</v>
      </c>
      <c r="D80" s="15">
        <v>96.734999999999999</v>
      </c>
      <c r="E80" s="15">
        <v>96.97</v>
      </c>
      <c r="F80" s="15">
        <v>92.35</v>
      </c>
    </row>
    <row r="81" spans="1:6">
      <c r="A81" s="14">
        <v>46000</v>
      </c>
      <c r="B81" s="15">
        <v>96.71</v>
      </c>
      <c r="C81">
        <v>51745580</v>
      </c>
      <c r="D81" s="15">
        <v>97.03</v>
      </c>
      <c r="E81" s="15">
        <v>97.24</v>
      </c>
      <c r="F81" s="15">
        <v>95.45</v>
      </c>
    </row>
    <row r="82" spans="1:6">
      <c r="A82" s="14">
        <v>45999</v>
      </c>
      <c r="B82" s="15">
        <v>96.79</v>
      </c>
      <c r="C82">
        <v>100906300</v>
      </c>
      <c r="D82" s="15">
        <v>99.87</v>
      </c>
      <c r="E82" s="15">
        <v>99.89</v>
      </c>
      <c r="F82" s="15">
        <v>95.3</v>
      </c>
    </row>
    <row r="83" spans="1:6">
      <c r="A83" s="14">
        <v>45996</v>
      </c>
      <c r="B83" s="15">
        <v>100.24</v>
      </c>
      <c r="C83">
        <v>133363600</v>
      </c>
      <c r="D83" s="15">
        <v>98.775000000000006</v>
      </c>
      <c r="E83" s="15">
        <v>104.79</v>
      </c>
      <c r="F83" s="15">
        <v>97.74</v>
      </c>
    </row>
    <row r="84" spans="1:6">
      <c r="A84" s="14">
        <v>45995</v>
      </c>
      <c r="B84" s="15">
        <v>103.22</v>
      </c>
      <c r="C84">
        <v>51779140</v>
      </c>
      <c r="D84" s="15">
        <v>103.57</v>
      </c>
      <c r="E84" s="15">
        <v>103.8</v>
      </c>
      <c r="F84" s="15">
        <v>101.77</v>
      </c>
    </row>
    <row r="85" spans="1:6">
      <c r="A85" s="14">
        <v>45994</v>
      </c>
      <c r="B85" s="15">
        <v>103.96</v>
      </c>
      <c r="C85">
        <v>53593400</v>
      </c>
      <c r="D85" s="15">
        <v>106.59</v>
      </c>
      <c r="E85" s="15">
        <v>106.87</v>
      </c>
      <c r="F85" s="15">
        <v>102.03</v>
      </c>
    </row>
    <row r="86" spans="1:6">
      <c r="A86" s="14">
        <v>45993</v>
      </c>
      <c r="B86" s="15">
        <v>109.35</v>
      </c>
      <c r="C86">
        <v>25762980</v>
      </c>
      <c r="D86" s="15">
        <v>109.205</v>
      </c>
      <c r="E86" s="15">
        <v>109.73</v>
      </c>
      <c r="F86" s="15">
        <v>107.52</v>
      </c>
    </row>
    <row r="87" spans="1:6">
      <c r="A87" s="14">
        <v>45992</v>
      </c>
      <c r="B87" s="15">
        <v>109.13</v>
      </c>
      <c r="C87">
        <v>24873390</v>
      </c>
      <c r="D87" s="15">
        <v>106.51</v>
      </c>
      <c r="E87" s="15">
        <v>109.33499999999999</v>
      </c>
      <c r="F87" s="15">
        <v>106.31</v>
      </c>
    </row>
    <row r="88" spans="1:6">
      <c r="A88" s="14">
        <v>45989</v>
      </c>
      <c r="B88" s="15">
        <v>107.58</v>
      </c>
      <c r="C88">
        <v>15021610</v>
      </c>
      <c r="D88" s="15">
        <v>106.435</v>
      </c>
      <c r="E88" s="15">
        <v>107.94</v>
      </c>
      <c r="F88" s="15">
        <v>106.24</v>
      </c>
    </row>
    <row r="89" spans="1:6">
      <c r="A89" s="14">
        <v>45987</v>
      </c>
      <c r="B89" s="15">
        <v>106.14</v>
      </c>
      <c r="C89">
        <v>27951010</v>
      </c>
      <c r="D89" s="15">
        <v>105.74</v>
      </c>
      <c r="E89" s="15">
        <v>106.95</v>
      </c>
      <c r="F89" s="15">
        <v>105.22</v>
      </c>
    </row>
    <row r="90" spans="1:6">
      <c r="A90" s="14">
        <v>45986</v>
      </c>
      <c r="B90" s="15">
        <v>104.4</v>
      </c>
      <c r="C90">
        <v>35122560</v>
      </c>
      <c r="D90" s="15">
        <v>106.12</v>
      </c>
      <c r="E90" s="15">
        <v>106.3</v>
      </c>
      <c r="F90" s="15">
        <v>103.82</v>
      </c>
    </row>
    <row r="91" spans="1:6">
      <c r="A91" s="14">
        <v>45985</v>
      </c>
      <c r="B91" s="15">
        <v>106.97</v>
      </c>
      <c r="C91">
        <v>62918290</v>
      </c>
      <c r="D91" s="15">
        <v>104.25</v>
      </c>
      <c r="E91" s="15">
        <v>108.04</v>
      </c>
      <c r="F91" s="15">
        <v>103.32</v>
      </c>
    </row>
    <row r="92" spans="1:6">
      <c r="A92" s="14">
        <v>45982</v>
      </c>
      <c r="B92" s="15">
        <v>104.31</v>
      </c>
      <c r="C92">
        <v>41232690</v>
      </c>
      <c r="D92" s="15">
        <v>105.13</v>
      </c>
      <c r="E92" s="15">
        <v>106.53</v>
      </c>
      <c r="F92" s="15">
        <v>103.81</v>
      </c>
    </row>
    <row r="93" spans="1:6">
      <c r="A93" s="14">
        <v>45981</v>
      </c>
      <c r="B93" s="15">
        <v>105.67</v>
      </c>
      <c r="C93">
        <v>36918550</v>
      </c>
      <c r="D93" s="15">
        <v>111</v>
      </c>
      <c r="E93" s="15">
        <v>111.1</v>
      </c>
      <c r="F93" s="15">
        <v>105.39</v>
      </c>
    </row>
    <row r="94" spans="1:6">
      <c r="A94" s="14">
        <v>45980</v>
      </c>
      <c r="B94" s="15">
        <v>110</v>
      </c>
      <c r="C94">
        <v>31868090</v>
      </c>
      <c r="D94" s="15">
        <v>113</v>
      </c>
      <c r="E94" s="15">
        <v>113.34</v>
      </c>
      <c r="F94" s="15">
        <v>108.61</v>
      </c>
    </row>
    <row r="95" spans="1:6">
      <c r="A95" s="14">
        <v>45979</v>
      </c>
      <c r="B95" s="15">
        <v>114.09</v>
      </c>
      <c r="C95">
        <v>43440570</v>
      </c>
      <c r="D95" s="15">
        <v>110.29</v>
      </c>
      <c r="E95" s="15">
        <v>115.25</v>
      </c>
      <c r="F95" s="15">
        <v>109.2</v>
      </c>
    </row>
    <row r="96" spans="1:6">
      <c r="A96" s="14">
        <v>45978</v>
      </c>
      <c r="B96" s="15">
        <v>110.29</v>
      </c>
      <c r="C96">
        <v>26082730</v>
      </c>
      <c r="D96" s="15">
        <v>110.75</v>
      </c>
      <c r="E96" s="15">
        <v>111.85</v>
      </c>
      <c r="F96" s="15">
        <v>109.55</v>
      </c>
    </row>
    <row r="97" spans="1:6">
      <c r="A97" s="14">
        <v>45975</v>
      </c>
      <c r="B97" s="15">
        <v>111.217</v>
      </c>
      <c r="C97">
        <v>47607130</v>
      </c>
      <c r="D97" s="15">
        <v>114.273</v>
      </c>
      <c r="E97" s="15">
        <v>114.273</v>
      </c>
      <c r="F97" s="15">
        <v>110.721</v>
      </c>
    </row>
    <row r="98" spans="1:6">
      <c r="A98" s="14">
        <v>45974</v>
      </c>
      <c r="B98" s="15">
        <v>115.423</v>
      </c>
      <c r="C98">
        <v>40143590</v>
      </c>
      <c r="D98" s="15">
        <v>115.85</v>
      </c>
      <c r="E98" s="15">
        <v>116.733</v>
      </c>
      <c r="F98" s="15">
        <v>114.569</v>
      </c>
    </row>
    <row r="99" spans="1:6">
      <c r="A99" s="14">
        <v>45973</v>
      </c>
      <c r="B99" s="15">
        <v>115.75</v>
      </c>
      <c r="C99">
        <v>39220570</v>
      </c>
      <c r="D99" s="15">
        <v>113.81699999999999</v>
      </c>
      <c r="E99" s="15">
        <v>116.434</v>
      </c>
      <c r="F99" s="15">
        <v>112.82599999999999</v>
      </c>
    </row>
    <row r="100" spans="1:6">
      <c r="A100" s="14">
        <v>45972</v>
      </c>
      <c r="B100" s="15">
        <v>113.64400000000001</v>
      </c>
      <c r="C100">
        <v>27965940</v>
      </c>
      <c r="D100" s="15">
        <v>111.76</v>
      </c>
      <c r="E100" s="15">
        <v>113.922</v>
      </c>
      <c r="F100" s="15">
        <v>111.28</v>
      </c>
    </row>
    <row r="101" spans="1:6">
      <c r="A101" s="14">
        <v>45971</v>
      </c>
      <c r="B101" s="15">
        <v>112.00700000000001</v>
      </c>
      <c r="C101">
        <v>36929000</v>
      </c>
      <c r="D101" s="15">
        <v>110.67149999999999</v>
      </c>
      <c r="E101" s="15">
        <v>112.82</v>
      </c>
      <c r="F101" s="15">
        <v>110.405</v>
      </c>
    </row>
    <row r="102" spans="1:6">
      <c r="A102" s="14">
        <v>45968</v>
      </c>
      <c r="B102" s="15">
        <v>110.366</v>
      </c>
      <c r="C102">
        <v>44125340</v>
      </c>
      <c r="D102" s="15">
        <v>109.4175</v>
      </c>
      <c r="E102" s="15">
        <v>110.822</v>
      </c>
      <c r="F102" s="15">
        <v>108.75</v>
      </c>
    </row>
    <row r="103" spans="1:6">
      <c r="A103" s="14">
        <v>45967</v>
      </c>
      <c r="B103" s="15">
        <v>109.702</v>
      </c>
      <c r="C103">
        <v>36531700</v>
      </c>
      <c r="D103" s="15">
        <v>109.458</v>
      </c>
      <c r="E103" s="15">
        <v>110.37</v>
      </c>
      <c r="F103" s="15">
        <v>108.51300000000001</v>
      </c>
    </row>
    <row r="104" spans="1:6">
      <c r="A104" s="14">
        <v>45966</v>
      </c>
      <c r="B104" s="15">
        <v>109.846</v>
      </c>
      <c r="C104">
        <v>35539170</v>
      </c>
      <c r="D104" s="15">
        <v>108.5</v>
      </c>
      <c r="E104" s="15">
        <v>110.08499999999999</v>
      </c>
      <c r="F104" s="15">
        <v>107.337</v>
      </c>
    </row>
    <row r="105" spans="1:6">
      <c r="A105" s="14">
        <v>45965</v>
      </c>
      <c r="B105" s="15">
        <v>109.29600000000001</v>
      </c>
      <c r="C105">
        <v>38717800</v>
      </c>
      <c r="D105" s="15">
        <v>109.999</v>
      </c>
      <c r="E105" s="15">
        <v>110.46</v>
      </c>
      <c r="F105" s="15">
        <v>108.66800000000001</v>
      </c>
    </row>
    <row r="106" spans="1:6">
      <c r="A106" s="14">
        <v>45964</v>
      </c>
      <c r="B106" s="15">
        <v>110.009</v>
      </c>
      <c r="C106">
        <v>58634390</v>
      </c>
      <c r="D106" s="15">
        <v>113.324</v>
      </c>
      <c r="E106" s="15">
        <v>113.35</v>
      </c>
      <c r="F106" s="15">
        <v>107.515</v>
      </c>
    </row>
    <row r="107" spans="1:6">
      <c r="A107" s="14">
        <v>45961</v>
      </c>
      <c r="B107" s="15">
        <v>111.886</v>
      </c>
      <c r="C107">
        <v>68665000</v>
      </c>
      <c r="D107" s="15">
        <v>110.539</v>
      </c>
      <c r="E107" s="15">
        <v>113.488</v>
      </c>
      <c r="F107" s="15">
        <v>110.19799999999999</v>
      </c>
    </row>
    <row r="108" spans="1:6">
      <c r="A108" s="14">
        <v>45960</v>
      </c>
      <c r="B108" s="15">
        <v>108.9</v>
      </c>
      <c r="C108">
        <v>41580990</v>
      </c>
      <c r="D108" s="15">
        <v>109.44</v>
      </c>
      <c r="E108" s="15">
        <v>110.616</v>
      </c>
      <c r="F108" s="15">
        <v>108.81100000000001</v>
      </c>
    </row>
    <row r="109" spans="1:6">
      <c r="A109" s="14">
        <v>45959</v>
      </c>
      <c r="B109" s="15">
        <v>110.041</v>
      </c>
      <c r="C109">
        <v>33994870</v>
      </c>
      <c r="D109" s="15">
        <v>109.98399999999999</v>
      </c>
      <c r="E109" s="15">
        <v>110.855</v>
      </c>
      <c r="F109" s="15">
        <v>109.6</v>
      </c>
    </row>
    <row r="110" spans="1:6">
      <c r="A110" s="14">
        <v>45958</v>
      </c>
      <c r="B110" s="15">
        <v>110.25</v>
      </c>
      <c r="C110">
        <v>40209010</v>
      </c>
      <c r="D110" s="15">
        <v>109.4</v>
      </c>
      <c r="E110" s="15">
        <v>111.69799999999999</v>
      </c>
      <c r="F110" s="15">
        <v>109.3008</v>
      </c>
    </row>
    <row r="111" spans="1:6">
      <c r="A111" s="14">
        <v>45957</v>
      </c>
      <c r="B111" s="15">
        <v>109.456</v>
      </c>
      <c r="C111">
        <v>46911140</v>
      </c>
      <c r="D111" s="15">
        <v>110.06699999999999</v>
      </c>
      <c r="E111" s="15">
        <v>110.22799999999999</v>
      </c>
      <c r="F111" s="15">
        <v>108.73</v>
      </c>
    </row>
    <row r="112" spans="1:6">
      <c r="A112" s="14">
        <v>45954</v>
      </c>
      <c r="B112" s="15">
        <v>109.46899999999999</v>
      </c>
      <c r="C112">
        <v>60280250</v>
      </c>
      <c r="D112" s="15">
        <v>111.1</v>
      </c>
      <c r="E112" s="15">
        <v>111.45099999999999</v>
      </c>
      <c r="F112" s="15">
        <v>109.441</v>
      </c>
    </row>
    <row r="113" spans="1:6">
      <c r="A113" s="14">
        <v>45953</v>
      </c>
      <c r="B113" s="15">
        <v>111.35899999999999</v>
      </c>
      <c r="C113">
        <v>68497220</v>
      </c>
      <c r="D113" s="15">
        <v>112.69</v>
      </c>
      <c r="E113" s="15">
        <v>112.7829</v>
      </c>
      <c r="F113" s="15">
        <v>109.973</v>
      </c>
    </row>
    <row r="114" spans="1:6">
      <c r="A114" s="14">
        <v>45952</v>
      </c>
      <c r="B114" s="15">
        <v>111.637</v>
      </c>
      <c r="C114">
        <v>147890300</v>
      </c>
      <c r="D114" s="15">
        <v>114.29</v>
      </c>
      <c r="E114" s="15">
        <v>115.76</v>
      </c>
      <c r="F114" s="15">
        <v>111.251</v>
      </c>
    </row>
    <row r="115" spans="1:6">
      <c r="A115" s="14">
        <v>45951</v>
      </c>
      <c r="B115" s="15">
        <v>124.13500000000001</v>
      </c>
      <c r="C115">
        <v>65082340</v>
      </c>
      <c r="D115" s="15">
        <v>124.283</v>
      </c>
      <c r="E115" s="15">
        <v>124.86</v>
      </c>
      <c r="F115" s="15">
        <v>123.176</v>
      </c>
    </row>
    <row r="116" spans="1:6">
      <c r="A116" s="14">
        <v>45950</v>
      </c>
      <c r="B116" s="15">
        <v>123.85599999999999</v>
      </c>
      <c r="C116">
        <v>39862350</v>
      </c>
      <c r="D116" s="15">
        <v>120.78749999999999</v>
      </c>
      <c r="E116" s="15">
        <v>124.776</v>
      </c>
      <c r="F116" s="15">
        <v>120.69</v>
      </c>
    </row>
    <row r="117" spans="1:6">
      <c r="A117" s="14">
        <v>45947</v>
      </c>
      <c r="B117" s="15">
        <v>119.93600000000001</v>
      </c>
      <c r="C117">
        <v>29571010</v>
      </c>
      <c r="D117" s="15">
        <v>118.36</v>
      </c>
      <c r="E117" s="15">
        <v>120.312</v>
      </c>
      <c r="F117" s="15">
        <v>117.895</v>
      </c>
    </row>
    <row r="118" spans="1:6">
      <c r="A118" s="14">
        <v>45946</v>
      </c>
      <c r="B118" s="15">
        <v>118.35899999999999</v>
      </c>
      <c r="C118">
        <v>28326190</v>
      </c>
      <c r="D118" s="15">
        <v>121.215</v>
      </c>
      <c r="E118" s="15">
        <v>121.67100000000001</v>
      </c>
      <c r="F118" s="15">
        <v>117.6</v>
      </c>
    </row>
    <row r="119" spans="1:6">
      <c r="A119" s="14">
        <v>45945</v>
      </c>
      <c r="B119" s="15">
        <v>120.32899999999999</v>
      </c>
      <c r="C119">
        <v>20251940</v>
      </c>
      <c r="D119" s="15">
        <v>121.301</v>
      </c>
      <c r="E119" s="15">
        <v>121.962</v>
      </c>
      <c r="F119" s="15">
        <v>120.161</v>
      </c>
    </row>
    <row r="120" spans="1:6">
      <c r="A120" s="14">
        <v>45944</v>
      </c>
      <c r="B120" s="15">
        <v>121.535</v>
      </c>
      <c r="C120">
        <v>23624460</v>
      </c>
      <c r="D120" s="15">
        <v>121.47499999999999</v>
      </c>
      <c r="E120" s="15">
        <v>122.429</v>
      </c>
      <c r="F120" s="15">
        <v>120.31</v>
      </c>
    </row>
    <row r="121" spans="1:6">
      <c r="A121" s="14">
        <v>45943</v>
      </c>
      <c r="B121" s="15">
        <v>121.90300000000001</v>
      </c>
      <c r="C121">
        <v>24607830</v>
      </c>
      <c r="D121" s="15">
        <v>122.13500000000001</v>
      </c>
      <c r="E121" s="15">
        <v>123.11199999999999</v>
      </c>
      <c r="F121" s="15">
        <v>120.681</v>
      </c>
    </row>
    <row r="122" spans="1:6">
      <c r="A122" s="14">
        <v>45940</v>
      </c>
      <c r="B122" s="15">
        <v>122.008</v>
      </c>
      <c r="C122">
        <v>42797760</v>
      </c>
      <c r="D122" s="15">
        <v>122.9</v>
      </c>
      <c r="E122" s="15">
        <v>124.7</v>
      </c>
      <c r="F122" s="15">
        <v>121.91</v>
      </c>
    </row>
    <row r="123" spans="1:6">
      <c r="A123" s="14">
        <v>45939</v>
      </c>
      <c r="B123" s="15">
        <v>123.107</v>
      </c>
      <c r="C123">
        <v>28240770</v>
      </c>
      <c r="D123" s="15">
        <v>121.425</v>
      </c>
      <c r="E123" s="15">
        <v>123.75</v>
      </c>
      <c r="F123" s="15">
        <v>121.182</v>
      </c>
    </row>
    <row r="124" spans="1:6">
      <c r="A124" s="14">
        <v>45938</v>
      </c>
      <c r="B124" s="15">
        <v>121.425</v>
      </c>
      <c r="C124">
        <v>28513530</v>
      </c>
      <c r="D124" s="15">
        <v>119.711</v>
      </c>
      <c r="E124" s="15">
        <v>121.739</v>
      </c>
      <c r="F124" s="15">
        <v>119.2</v>
      </c>
    </row>
    <row r="125" spans="1:6">
      <c r="A125" s="14">
        <v>45937</v>
      </c>
      <c r="B125" s="15">
        <v>119.10599999999999</v>
      </c>
      <c r="C125">
        <v>33090940</v>
      </c>
      <c r="D125" s="15">
        <v>117.779</v>
      </c>
      <c r="E125" s="15">
        <v>120.1365</v>
      </c>
      <c r="F125" s="15">
        <v>117.746</v>
      </c>
    </row>
    <row r="126" spans="1:6">
      <c r="A126" s="14">
        <v>45936</v>
      </c>
      <c r="B126" s="15">
        <v>116.331</v>
      </c>
      <c r="C126">
        <v>29685960</v>
      </c>
      <c r="D126" s="15">
        <v>116.03700000000001</v>
      </c>
      <c r="E126" s="15">
        <v>116.358</v>
      </c>
      <c r="F126" s="15">
        <v>114.545</v>
      </c>
    </row>
    <row r="127" spans="1:6">
      <c r="A127" s="14">
        <v>45933</v>
      </c>
      <c r="B127" s="15">
        <v>115.33199999999999</v>
      </c>
      <c r="C127">
        <v>31373650</v>
      </c>
      <c r="D127" s="15">
        <v>116.5</v>
      </c>
      <c r="E127" s="15">
        <v>116.8</v>
      </c>
      <c r="F127" s="15">
        <v>114.322</v>
      </c>
    </row>
    <row r="128" spans="1:6">
      <c r="A128" s="14">
        <v>45932</v>
      </c>
      <c r="B128" s="15">
        <v>116.253</v>
      </c>
      <c r="C128">
        <v>46854670</v>
      </c>
      <c r="D128" s="15">
        <v>116.15</v>
      </c>
      <c r="E128" s="15">
        <v>116.333</v>
      </c>
      <c r="F128" s="15">
        <v>113.4</v>
      </c>
    </row>
    <row r="129" spans="1:6">
      <c r="A129" s="14">
        <v>45931</v>
      </c>
      <c r="B129" s="15">
        <v>117.09</v>
      </c>
      <c r="C129">
        <v>41102210</v>
      </c>
      <c r="D129" s="15">
        <v>117.54900000000001</v>
      </c>
      <c r="E129" s="15">
        <v>117.914</v>
      </c>
      <c r="F129" s="15">
        <v>116.321</v>
      </c>
    </row>
    <row r="130" spans="1:6">
      <c r="A130" s="14">
        <v>45930</v>
      </c>
      <c r="B130" s="15">
        <v>119.892</v>
      </c>
      <c r="C130">
        <v>38303040</v>
      </c>
      <c r="D130" s="15">
        <v>120.64100000000001</v>
      </c>
      <c r="E130" s="15">
        <v>120.85</v>
      </c>
      <c r="F130" s="15">
        <v>117.8</v>
      </c>
    </row>
    <row r="131" spans="1:6">
      <c r="A131" s="14">
        <v>45929</v>
      </c>
      <c r="B131" s="15">
        <v>120.64100000000001</v>
      </c>
      <c r="C131">
        <v>30331740</v>
      </c>
      <c r="D131" s="15">
        <v>120.5</v>
      </c>
      <c r="E131" s="15">
        <v>122.449</v>
      </c>
      <c r="F131" s="15">
        <v>118.754</v>
      </c>
    </row>
    <row r="132" spans="1:6">
      <c r="A132" s="14">
        <v>45926</v>
      </c>
      <c r="B132" s="15">
        <v>121.06100000000001</v>
      </c>
      <c r="C132">
        <v>19449570</v>
      </c>
      <c r="D132" s="15">
        <v>120.542</v>
      </c>
      <c r="E132" s="15">
        <v>121.4</v>
      </c>
      <c r="F132" s="15">
        <v>120</v>
      </c>
    </row>
    <row r="133" spans="1:6">
      <c r="A133" s="14">
        <v>45925</v>
      </c>
      <c r="B133" s="15">
        <v>120.824</v>
      </c>
      <c r="C133">
        <v>19977830</v>
      </c>
      <c r="D133" s="15">
        <v>120.309</v>
      </c>
      <c r="E133" s="15">
        <v>121.684</v>
      </c>
      <c r="F133" s="15">
        <v>119.151</v>
      </c>
    </row>
    <row r="134" spans="1:6">
      <c r="A134" s="14">
        <v>45924</v>
      </c>
      <c r="B134" s="15">
        <v>120.395</v>
      </c>
      <c r="C134">
        <v>27731270</v>
      </c>
      <c r="D134" s="15">
        <v>121.861</v>
      </c>
      <c r="E134" s="15">
        <v>122.15</v>
      </c>
      <c r="F134" s="15">
        <v>119.42</v>
      </c>
    </row>
    <row r="135" spans="1:6">
      <c r="A135" s="14">
        <v>45923</v>
      </c>
      <c r="B135" s="15">
        <v>121.84699999999999</v>
      </c>
      <c r="C135">
        <v>24991460</v>
      </c>
      <c r="D135" s="15">
        <v>122.733</v>
      </c>
      <c r="E135" s="15">
        <v>122.779</v>
      </c>
      <c r="F135" s="15">
        <v>120.84699999999999</v>
      </c>
    </row>
    <row r="136" spans="1:6">
      <c r="A136" s="14">
        <v>45922</v>
      </c>
      <c r="B136" s="15">
        <v>122.73699999999999</v>
      </c>
      <c r="C136">
        <v>25468140</v>
      </c>
      <c r="D136" s="15">
        <v>122.19</v>
      </c>
      <c r="E136" s="15">
        <v>122.976</v>
      </c>
      <c r="F136" s="15">
        <v>121.4243</v>
      </c>
    </row>
    <row r="137" spans="1:6">
      <c r="A137" s="14">
        <v>45919</v>
      </c>
      <c r="B137" s="15">
        <v>122.697</v>
      </c>
      <c r="C137">
        <v>49475900</v>
      </c>
      <c r="D137" s="15">
        <v>121.86199999999999</v>
      </c>
      <c r="E137" s="15">
        <v>122.995</v>
      </c>
      <c r="F137" s="15">
        <v>120.81</v>
      </c>
    </row>
    <row r="138" spans="1:6">
      <c r="A138" s="14">
        <v>45918</v>
      </c>
      <c r="B138" s="15">
        <v>120.77800000000001</v>
      </c>
      <c r="C138">
        <v>31691050</v>
      </c>
      <c r="D138" s="15">
        <v>122.08199999999999</v>
      </c>
      <c r="E138" s="15">
        <v>123.3</v>
      </c>
      <c r="F138" s="15">
        <v>120.55</v>
      </c>
    </row>
    <row r="139" spans="1:6">
      <c r="A139" s="14">
        <v>45917</v>
      </c>
      <c r="B139" s="15">
        <v>122.85</v>
      </c>
      <c r="C139">
        <v>34597960</v>
      </c>
      <c r="D139" s="15">
        <v>122.102</v>
      </c>
      <c r="E139" s="15">
        <v>123.393</v>
      </c>
      <c r="F139" s="15">
        <v>120.6605</v>
      </c>
    </row>
    <row r="140" spans="1:6">
      <c r="A140" s="14">
        <v>45916</v>
      </c>
      <c r="B140" s="15">
        <v>120.051</v>
      </c>
      <c r="C140">
        <v>24046860</v>
      </c>
      <c r="D140" s="15">
        <v>120.56399999999999</v>
      </c>
      <c r="E140" s="15">
        <v>120.9</v>
      </c>
      <c r="F140" s="15">
        <v>119.72799999999999</v>
      </c>
    </row>
    <row r="141" spans="1:6">
      <c r="A141" s="14">
        <v>45915</v>
      </c>
      <c r="B141" s="15">
        <v>120.226</v>
      </c>
      <c r="C141">
        <v>29092770</v>
      </c>
      <c r="D141" s="15">
        <v>118.84</v>
      </c>
      <c r="E141" s="15">
        <v>120.724</v>
      </c>
      <c r="F141" s="15">
        <v>117.32080000000001</v>
      </c>
    </row>
    <row r="142" spans="1:6">
      <c r="A142" s="14">
        <v>45912</v>
      </c>
      <c r="B142" s="15">
        <v>118.84399999999999</v>
      </c>
      <c r="C142">
        <v>37849440</v>
      </c>
      <c r="D142" s="15">
        <v>120.30549999999999</v>
      </c>
      <c r="E142" s="15">
        <v>121.178</v>
      </c>
      <c r="F142" s="15">
        <v>118.24</v>
      </c>
    </row>
    <row r="143" spans="1:6">
      <c r="A143" s="14">
        <v>45911</v>
      </c>
      <c r="B143" s="15">
        <v>120.35</v>
      </c>
      <c r="C143">
        <v>56822860</v>
      </c>
      <c r="D143" s="15">
        <v>125.1</v>
      </c>
      <c r="E143" s="15">
        <v>125.3445</v>
      </c>
      <c r="F143" s="15">
        <v>119.2</v>
      </c>
    </row>
    <row r="144" spans="1:6">
      <c r="A144" s="14">
        <v>45910</v>
      </c>
      <c r="B144" s="15">
        <v>124.771</v>
      </c>
      <c r="C144">
        <v>27010150</v>
      </c>
      <c r="D144" s="15">
        <v>126.39749999999999</v>
      </c>
      <c r="E144" s="15">
        <v>126.7</v>
      </c>
      <c r="F144" s="15">
        <v>124.63549999999999</v>
      </c>
    </row>
    <row r="145" spans="1:6">
      <c r="A145" s="14">
        <v>45909</v>
      </c>
      <c r="B145" s="15">
        <v>126.325</v>
      </c>
      <c r="C145">
        <v>22196550</v>
      </c>
      <c r="D145" s="15">
        <v>124.667</v>
      </c>
      <c r="E145" s="15">
        <v>126.57210000000001</v>
      </c>
      <c r="F145" s="15">
        <v>124.667</v>
      </c>
    </row>
    <row r="146" spans="1:6">
      <c r="A146" s="14">
        <v>45908</v>
      </c>
      <c r="B146" s="15">
        <v>124.476</v>
      </c>
      <c r="C146">
        <v>19150530</v>
      </c>
      <c r="D146" s="15">
        <v>124.854</v>
      </c>
      <c r="E146" s="15">
        <v>125.2041</v>
      </c>
      <c r="F146" s="15">
        <v>123.2</v>
      </c>
    </row>
    <row r="147" spans="1:6">
      <c r="A147" s="14">
        <v>45905</v>
      </c>
      <c r="B147" s="15">
        <v>124.38200000000001</v>
      </c>
      <c r="C147">
        <v>23796730</v>
      </c>
      <c r="D147" s="15">
        <v>126</v>
      </c>
      <c r="E147" s="15">
        <v>126.71</v>
      </c>
      <c r="F147" s="15">
        <v>123.902</v>
      </c>
    </row>
    <row r="148" spans="1:6">
      <c r="A148" s="14">
        <v>45904</v>
      </c>
      <c r="B148" s="15">
        <v>125.748</v>
      </c>
      <c r="C148">
        <v>30235060</v>
      </c>
      <c r="D148" s="15">
        <v>122.32</v>
      </c>
      <c r="E148" s="15">
        <v>125.748</v>
      </c>
      <c r="F148" s="15">
        <v>122.309</v>
      </c>
    </row>
    <row r="149" spans="1:6">
      <c r="A149" s="14">
        <v>45903</v>
      </c>
      <c r="B149" s="15">
        <v>122.61799999999999</v>
      </c>
      <c r="C149">
        <v>24714950</v>
      </c>
      <c r="D149" s="15">
        <v>120.514</v>
      </c>
      <c r="E149" s="15">
        <v>122.7</v>
      </c>
      <c r="F149" s="15">
        <v>120.33799999999999</v>
      </c>
    </row>
    <row r="150" spans="1:6">
      <c r="A150" s="14">
        <v>45902</v>
      </c>
      <c r="B150" s="15">
        <v>121.411</v>
      </c>
      <c r="C150">
        <v>23032690</v>
      </c>
      <c r="D150" s="15">
        <v>119.7</v>
      </c>
      <c r="E150" s="15">
        <v>121.54</v>
      </c>
      <c r="F150" s="15">
        <v>118.28</v>
      </c>
    </row>
    <row r="151" spans="1:6">
      <c r="A151" s="14">
        <v>45898</v>
      </c>
      <c r="B151" s="15">
        <v>120.825</v>
      </c>
      <c r="C151">
        <v>32098170</v>
      </c>
      <c r="D151" s="15">
        <v>122.797</v>
      </c>
      <c r="E151" s="15">
        <v>122.879</v>
      </c>
      <c r="F151" s="15">
        <v>120.11499999999999</v>
      </c>
    </row>
    <row r="152" spans="1:6">
      <c r="A152" s="14">
        <v>45897</v>
      </c>
      <c r="B152" s="15">
        <v>123.145</v>
      </c>
      <c r="C152">
        <v>19503360</v>
      </c>
      <c r="D152" s="15">
        <v>122.279</v>
      </c>
      <c r="E152" s="15">
        <v>123.7891</v>
      </c>
      <c r="F152" s="15">
        <v>121.4268</v>
      </c>
    </row>
    <row r="153" spans="1:6">
      <c r="A153" s="14">
        <v>45896</v>
      </c>
      <c r="B153" s="15">
        <v>122.35</v>
      </c>
      <c r="C153">
        <v>16645260</v>
      </c>
      <c r="D153" s="15">
        <v>122.361</v>
      </c>
      <c r="E153" s="15">
        <v>122.92100000000001</v>
      </c>
      <c r="F153" s="15">
        <v>121.3</v>
      </c>
    </row>
    <row r="154" spans="1:6">
      <c r="A154" s="14">
        <v>45895</v>
      </c>
      <c r="B154" s="15">
        <v>122.60899999999999</v>
      </c>
      <c r="C154">
        <v>19857140</v>
      </c>
      <c r="D154" s="15">
        <v>122.021</v>
      </c>
      <c r="E154" s="15">
        <v>123.15</v>
      </c>
      <c r="F154" s="15">
        <v>121.22</v>
      </c>
    </row>
    <row r="155" spans="1:6">
      <c r="A155" s="14">
        <v>45894</v>
      </c>
      <c r="B155" s="15">
        <v>121.807</v>
      </c>
      <c r="C155">
        <v>28120360</v>
      </c>
      <c r="D155" s="15">
        <v>120.16500000000001</v>
      </c>
      <c r="E155" s="15">
        <v>123.38</v>
      </c>
      <c r="F155" s="15">
        <v>119.9</v>
      </c>
    </row>
    <row r="156" spans="1:6">
      <c r="A156" s="14">
        <v>45891</v>
      </c>
      <c r="B156" s="15">
        <v>120.465</v>
      </c>
      <c r="C156">
        <v>31281330</v>
      </c>
      <c r="D156" s="15">
        <v>120.88800000000001</v>
      </c>
      <c r="E156" s="15">
        <v>121.36199999999999</v>
      </c>
      <c r="F156" s="15">
        <v>119.82299999999999</v>
      </c>
    </row>
    <row r="157" spans="1:6">
      <c r="A157" s="14">
        <v>45890</v>
      </c>
      <c r="B157" s="15">
        <v>120.621</v>
      </c>
      <c r="C157">
        <v>20471780</v>
      </c>
      <c r="D157" s="15">
        <v>121.143</v>
      </c>
      <c r="E157" s="15">
        <v>122.14</v>
      </c>
      <c r="F157" s="15">
        <v>119.76349999999999</v>
      </c>
    </row>
    <row r="158" spans="1:6">
      <c r="A158" s="14">
        <v>45889</v>
      </c>
      <c r="B158" s="15">
        <v>121.386</v>
      </c>
      <c r="C158">
        <v>24343980</v>
      </c>
      <c r="D158" s="15">
        <v>121.8</v>
      </c>
      <c r="E158" s="15">
        <v>122.3</v>
      </c>
      <c r="F158" s="15">
        <v>119.331</v>
      </c>
    </row>
    <row r="159" spans="1:6">
      <c r="A159" s="14">
        <v>45888</v>
      </c>
      <c r="B159" s="15">
        <v>121.41500000000001</v>
      </c>
      <c r="C159">
        <v>37077310</v>
      </c>
      <c r="D159" s="15">
        <v>124.02</v>
      </c>
      <c r="E159" s="15">
        <v>124.1</v>
      </c>
      <c r="F159" s="15">
        <v>119.279</v>
      </c>
    </row>
    <row r="160" spans="1:6">
      <c r="A160" s="14">
        <v>45887</v>
      </c>
      <c r="B160" s="15">
        <v>124.509</v>
      </c>
      <c r="C160">
        <v>21110870</v>
      </c>
      <c r="D160" s="15">
        <v>123.563</v>
      </c>
      <c r="E160" s="15">
        <v>125.116</v>
      </c>
      <c r="F160" s="15">
        <v>123.545</v>
      </c>
    </row>
    <row r="161" spans="1:6">
      <c r="A161" s="14">
        <v>45884</v>
      </c>
      <c r="B161" s="15">
        <v>123.895</v>
      </c>
      <c r="C161">
        <v>27678040</v>
      </c>
      <c r="D161" s="15">
        <v>123.404</v>
      </c>
      <c r="E161" s="15">
        <v>124.69410000000001</v>
      </c>
      <c r="F161" s="15">
        <v>122.788</v>
      </c>
    </row>
    <row r="162" spans="1:6">
      <c r="A162" s="14">
        <v>45883</v>
      </c>
      <c r="B162" s="15">
        <v>123.056</v>
      </c>
      <c r="C162">
        <v>39046680</v>
      </c>
      <c r="D162" s="15">
        <v>120.989</v>
      </c>
      <c r="E162" s="15">
        <v>124.40900000000001</v>
      </c>
      <c r="F162" s="15">
        <v>120.703</v>
      </c>
    </row>
    <row r="163" spans="1:6">
      <c r="A163" s="14">
        <v>45882</v>
      </c>
      <c r="B163" s="15">
        <v>120.444</v>
      </c>
      <c r="C163">
        <v>27623550</v>
      </c>
      <c r="D163" s="15">
        <v>123.4</v>
      </c>
      <c r="E163" s="15">
        <v>123.712</v>
      </c>
      <c r="F163" s="15">
        <v>120.3</v>
      </c>
    </row>
    <row r="164" spans="1:6">
      <c r="A164" s="14">
        <v>45881</v>
      </c>
      <c r="B164" s="15">
        <v>122.52800000000001</v>
      </c>
      <c r="C164">
        <v>22826270</v>
      </c>
      <c r="D164" s="15">
        <v>122.5</v>
      </c>
      <c r="E164" s="15">
        <v>123.199</v>
      </c>
      <c r="F164" s="15">
        <v>120.65049999999999</v>
      </c>
    </row>
    <row r="165" spans="1:6">
      <c r="A165" s="14">
        <v>45880</v>
      </c>
      <c r="B165" s="15">
        <v>121.831</v>
      </c>
      <c r="C165">
        <v>24556480</v>
      </c>
      <c r="D165" s="15">
        <v>121.401</v>
      </c>
      <c r="E165" s="15">
        <v>122.307</v>
      </c>
      <c r="F165" s="15">
        <v>120.193</v>
      </c>
    </row>
    <row r="166" spans="1:6">
      <c r="A166" s="14">
        <v>45877</v>
      </c>
      <c r="B166" s="15">
        <v>121.164</v>
      </c>
      <c r="C166">
        <v>38166890</v>
      </c>
      <c r="D166" s="15">
        <v>118.319</v>
      </c>
      <c r="E166" s="15">
        <v>121.411</v>
      </c>
      <c r="F166" s="15">
        <v>118.03700000000001</v>
      </c>
    </row>
    <row r="167" spans="1:6">
      <c r="A167" s="14">
        <v>45876</v>
      </c>
      <c r="B167" s="15">
        <v>118.03700000000001</v>
      </c>
      <c r="C167">
        <v>26283210</v>
      </c>
      <c r="D167" s="15">
        <v>118.176</v>
      </c>
      <c r="E167" s="15">
        <v>119.122</v>
      </c>
      <c r="F167" s="15">
        <v>116.82</v>
      </c>
    </row>
    <row r="168" spans="1:6">
      <c r="A168" s="14">
        <v>45875</v>
      </c>
      <c r="B168" s="15">
        <v>117.848</v>
      </c>
      <c r="C168">
        <v>33621610</v>
      </c>
      <c r="D168" s="15">
        <v>115.352</v>
      </c>
      <c r="E168" s="15">
        <v>118.1375</v>
      </c>
      <c r="F168" s="15">
        <v>115.187</v>
      </c>
    </row>
    <row r="169" spans="1:6">
      <c r="A169" s="14">
        <v>45874</v>
      </c>
      <c r="B169" s="15">
        <v>114.78700000000001</v>
      </c>
      <c r="C169">
        <v>26607350</v>
      </c>
      <c r="D169" s="15">
        <v>117.1</v>
      </c>
      <c r="E169" s="15">
        <v>117.17100000000001</v>
      </c>
      <c r="F169" s="15">
        <v>114.471</v>
      </c>
    </row>
    <row r="170" spans="1:6">
      <c r="A170" s="14">
        <v>45873</v>
      </c>
      <c r="B170" s="15">
        <v>117.099</v>
      </c>
      <c r="C170">
        <v>22447020</v>
      </c>
      <c r="D170" s="15">
        <v>116.765</v>
      </c>
      <c r="E170" s="15">
        <v>117.7</v>
      </c>
      <c r="F170" s="15">
        <v>116.2615</v>
      </c>
    </row>
    <row r="171" spans="1:6">
      <c r="A171" s="14">
        <v>45870</v>
      </c>
      <c r="B171" s="15">
        <v>115.86</v>
      </c>
      <c r="C171">
        <v>38909500</v>
      </c>
      <c r="D171" s="15">
        <v>116.301</v>
      </c>
      <c r="E171" s="15">
        <v>117.8505</v>
      </c>
      <c r="F171" s="15">
        <v>115.285</v>
      </c>
    </row>
    <row r="172" spans="1:6">
      <c r="A172" s="14">
        <v>45869</v>
      </c>
      <c r="B172" s="15">
        <v>115.94</v>
      </c>
      <c r="C172">
        <v>37129490</v>
      </c>
      <c r="D172" s="15">
        <v>118.48</v>
      </c>
      <c r="E172" s="15">
        <v>119</v>
      </c>
      <c r="F172" s="15">
        <v>115.774</v>
      </c>
    </row>
    <row r="173" spans="1:6">
      <c r="A173" s="14">
        <v>45868</v>
      </c>
      <c r="B173" s="15">
        <v>118.42</v>
      </c>
      <c r="C173">
        <v>29227310</v>
      </c>
      <c r="D173" s="15">
        <v>116.855</v>
      </c>
      <c r="E173" s="15">
        <v>118.485</v>
      </c>
      <c r="F173" s="15">
        <v>116.61</v>
      </c>
    </row>
    <row r="174" spans="1:6">
      <c r="A174" s="14">
        <v>45867</v>
      </c>
      <c r="B174" s="15">
        <v>116.874</v>
      </c>
      <c r="C174">
        <v>27524890</v>
      </c>
      <c r="D174" s="15">
        <v>117.9</v>
      </c>
      <c r="E174" s="15">
        <v>117.96</v>
      </c>
      <c r="F174" s="15">
        <v>116.32899999999999</v>
      </c>
    </row>
    <row r="175" spans="1:6">
      <c r="A175" s="14">
        <v>45866</v>
      </c>
      <c r="B175" s="15">
        <v>117.46</v>
      </c>
      <c r="C175">
        <v>34469580</v>
      </c>
      <c r="D175" s="15">
        <v>118.12</v>
      </c>
      <c r="E175" s="15">
        <v>119.779</v>
      </c>
      <c r="F175" s="15">
        <v>116.85299999999999</v>
      </c>
    </row>
    <row r="176" spans="1:6">
      <c r="A176" s="14">
        <v>45863</v>
      </c>
      <c r="B176" s="15">
        <v>118.04900000000001</v>
      </c>
      <c r="C176">
        <v>26292600</v>
      </c>
      <c r="D176" s="15">
        <v>117.8415</v>
      </c>
      <c r="E176" s="15">
        <v>118.732</v>
      </c>
      <c r="F176" s="15">
        <v>117.4383</v>
      </c>
    </row>
    <row r="177" spans="1:6">
      <c r="A177" s="14">
        <v>45862</v>
      </c>
      <c r="B177" s="15">
        <v>118.07599999999999</v>
      </c>
      <c r="C177">
        <v>38455700</v>
      </c>
      <c r="D177" s="15">
        <v>117.78</v>
      </c>
      <c r="E177" s="15">
        <v>118.35</v>
      </c>
      <c r="F177" s="15">
        <v>116.26600000000001</v>
      </c>
    </row>
    <row r="178" spans="1:6">
      <c r="A178" s="14">
        <v>45861</v>
      </c>
      <c r="B178" s="15">
        <v>117.678</v>
      </c>
      <c r="C178">
        <v>45042640</v>
      </c>
      <c r="D178" s="15">
        <v>118.98099999999999</v>
      </c>
      <c r="E178" s="15">
        <v>119.2619</v>
      </c>
      <c r="F178" s="15">
        <v>117.36</v>
      </c>
    </row>
    <row r="179" spans="1:6">
      <c r="A179" s="14">
        <v>45860</v>
      </c>
      <c r="B179" s="15">
        <v>119.008</v>
      </c>
      <c r="C179">
        <v>50629700</v>
      </c>
      <c r="D179" s="15">
        <v>123.038</v>
      </c>
      <c r="E179" s="15">
        <v>123.23699999999999</v>
      </c>
      <c r="F179" s="15">
        <v>118.75</v>
      </c>
    </row>
    <row r="180" spans="1:6">
      <c r="A180" s="14">
        <v>45859</v>
      </c>
      <c r="B180" s="15">
        <v>123.327</v>
      </c>
      <c r="C180">
        <v>56275910</v>
      </c>
      <c r="D180" s="15">
        <v>120.6</v>
      </c>
      <c r="E180" s="15">
        <v>123.71</v>
      </c>
      <c r="F180" s="15">
        <v>119.8</v>
      </c>
    </row>
    <row r="181" spans="1:6">
      <c r="A181" s="14">
        <v>45856</v>
      </c>
      <c r="B181" s="15">
        <v>120.92400000000001</v>
      </c>
      <c r="C181">
        <v>106933100</v>
      </c>
      <c r="D181" s="15">
        <v>124.196</v>
      </c>
      <c r="E181" s="15">
        <v>124.65</v>
      </c>
      <c r="F181" s="15">
        <v>120.101</v>
      </c>
    </row>
    <row r="182" spans="1:6">
      <c r="A182" s="14">
        <v>45855</v>
      </c>
      <c r="B182" s="15">
        <v>127.417</v>
      </c>
      <c r="C182">
        <v>64698770</v>
      </c>
      <c r="D182" s="15">
        <v>125.3</v>
      </c>
      <c r="E182" s="15">
        <v>127.75</v>
      </c>
      <c r="F182" s="15">
        <v>124.48</v>
      </c>
    </row>
    <row r="183" spans="1:6">
      <c r="A183" s="14">
        <v>45854</v>
      </c>
      <c r="B183" s="15">
        <v>125.03100000000001</v>
      </c>
      <c r="C183">
        <v>32270220</v>
      </c>
      <c r="D183" s="15">
        <v>126.17100000000001</v>
      </c>
      <c r="E183" s="15">
        <v>127.1</v>
      </c>
      <c r="F183" s="15">
        <v>124.982</v>
      </c>
    </row>
    <row r="184" spans="1:6">
      <c r="A184" s="14">
        <v>45853</v>
      </c>
      <c r="B184" s="15">
        <v>126.027</v>
      </c>
      <c r="C184">
        <v>28017310</v>
      </c>
      <c r="D184" s="15">
        <v>126.2</v>
      </c>
      <c r="E184" s="15">
        <v>127.122</v>
      </c>
      <c r="F184" s="15">
        <v>124.3245</v>
      </c>
    </row>
    <row r="185" spans="1:6">
      <c r="A185" s="14">
        <v>45852</v>
      </c>
      <c r="B185" s="15">
        <v>126.19499999999999</v>
      </c>
      <c r="C185">
        <v>27810480</v>
      </c>
      <c r="D185" s="15">
        <v>124.491</v>
      </c>
      <c r="E185" s="15">
        <v>127.04900000000001</v>
      </c>
      <c r="F185" s="15">
        <v>124</v>
      </c>
    </row>
    <row r="186" spans="1:6">
      <c r="A186" s="14">
        <v>45849</v>
      </c>
      <c r="B186" s="15">
        <v>124.511</v>
      </c>
      <c r="C186">
        <v>39571500</v>
      </c>
      <c r="D186" s="15">
        <v>125.9786</v>
      </c>
      <c r="E186" s="15">
        <v>126.1</v>
      </c>
      <c r="F186" s="15">
        <v>123.13</v>
      </c>
    </row>
    <row r="187" spans="1:6">
      <c r="A187" s="14">
        <v>45848</v>
      </c>
      <c r="B187" s="15">
        <v>125.059</v>
      </c>
      <c r="C187">
        <v>42364940</v>
      </c>
      <c r="D187" s="15">
        <v>128.55000000000001</v>
      </c>
      <c r="E187" s="15">
        <v>128.96</v>
      </c>
      <c r="F187" s="15">
        <v>124.601</v>
      </c>
    </row>
    <row r="188" spans="1:6">
      <c r="A188" s="14">
        <v>45847</v>
      </c>
      <c r="B188" s="15">
        <v>128.828</v>
      </c>
      <c r="C188">
        <v>23844770</v>
      </c>
      <c r="D188" s="15">
        <v>127.399</v>
      </c>
      <c r="E188" s="15">
        <v>128.82900000000001</v>
      </c>
      <c r="F188" s="15">
        <v>126.624</v>
      </c>
    </row>
    <row r="189" spans="1:6">
      <c r="A189" s="14">
        <v>45846</v>
      </c>
      <c r="B189" s="15">
        <v>127.53100000000001</v>
      </c>
      <c r="C189">
        <v>32925250</v>
      </c>
      <c r="D189" s="15">
        <v>129.09</v>
      </c>
      <c r="E189" s="15">
        <v>129.32499999999999</v>
      </c>
      <c r="F189" s="15">
        <v>126</v>
      </c>
    </row>
    <row r="190" spans="1:6">
      <c r="A190" s="14">
        <v>45845</v>
      </c>
      <c r="B190" s="15">
        <v>128.96199999999999</v>
      </c>
      <c r="C190">
        <v>22737370</v>
      </c>
      <c r="D190" s="15">
        <v>129.5</v>
      </c>
      <c r="E190" s="15">
        <v>129.5</v>
      </c>
      <c r="F190" s="15">
        <v>127.602</v>
      </c>
    </row>
    <row r="191" spans="1:6">
      <c r="A191" s="14">
        <v>45841</v>
      </c>
      <c r="B191" s="15">
        <v>129.71799999999999</v>
      </c>
      <c r="C191">
        <v>20062240</v>
      </c>
      <c r="D191" s="15">
        <v>129.19999999999999</v>
      </c>
      <c r="E191" s="15">
        <v>130.226</v>
      </c>
      <c r="F191" s="15">
        <v>127.976</v>
      </c>
    </row>
    <row r="192" spans="1:6">
      <c r="A192" s="14">
        <v>45840</v>
      </c>
      <c r="B192" s="15">
        <v>128.48599999999999</v>
      </c>
      <c r="C192">
        <v>30488010</v>
      </c>
      <c r="D192" s="15">
        <v>129.696</v>
      </c>
      <c r="E192" s="15">
        <v>129.995</v>
      </c>
      <c r="F192" s="15">
        <v>127.15900000000001</v>
      </c>
    </row>
    <row r="193" spans="1:6">
      <c r="A193" s="14">
        <v>45839</v>
      </c>
      <c r="B193" s="15">
        <v>129.36000000000001</v>
      </c>
      <c r="C193">
        <v>49935670</v>
      </c>
      <c r="D193" s="15">
        <v>133.82300000000001</v>
      </c>
      <c r="E193" s="15">
        <v>133.87739999999999</v>
      </c>
      <c r="F193" s="15">
        <v>128.22200000000001</v>
      </c>
    </row>
    <row r="194" spans="1:6">
      <c r="A194" s="14">
        <v>45838</v>
      </c>
      <c r="B194" s="15">
        <v>133.91300000000001</v>
      </c>
      <c r="C194">
        <v>32829080</v>
      </c>
      <c r="D194" s="15">
        <v>133.1</v>
      </c>
      <c r="E194" s="15">
        <v>134.11500000000001</v>
      </c>
      <c r="F194" s="15">
        <v>132.12100000000001</v>
      </c>
    </row>
    <row r="195" spans="1:6">
      <c r="A195" s="14">
        <v>45835</v>
      </c>
      <c r="B195" s="15">
        <v>132.31200000000001</v>
      </c>
      <c r="C195">
        <v>40708570</v>
      </c>
      <c r="D195" s="15">
        <v>130.68799999999999</v>
      </c>
      <c r="E195" s="15">
        <v>133.1345</v>
      </c>
      <c r="F195" s="15">
        <v>130.1</v>
      </c>
    </row>
    <row r="196" spans="1:6">
      <c r="A196" s="14">
        <v>45834</v>
      </c>
      <c r="B196" s="15">
        <v>130.667</v>
      </c>
      <c r="C196">
        <v>26058700</v>
      </c>
      <c r="D196" s="15">
        <v>128</v>
      </c>
      <c r="E196" s="15">
        <v>130.73400000000001</v>
      </c>
      <c r="F196" s="15">
        <v>128</v>
      </c>
    </row>
    <row r="197" spans="1:6">
      <c r="A197" s="14">
        <v>45833</v>
      </c>
      <c r="B197" s="15">
        <v>127.52500000000001</v>
      </c>
      <c r="C197">
        <v>21465100</v>
      </c>
      <c r="D197" s="15">
        <v>128.684</v>
      </c>
      <c r="E197" s="15">
        <v>129.80000000000001</v>
      </c>
      <c r="F197" s="15">
        <v>127.381</v>
      </c>
    </row>
    <row r="198" spans="1:6">
      <c r="A198" s="14">
        <v>45832</v>
      </c>
      <c r="B198" s="15">
        <v>127.911</v>
      </c>
      <c r="C198">
        <v>26633070</v>
      </c>
      <c r="D198" s="15">
        <v>126.0545</v>
      </c>
      <c r="E198" s="15">
        <v>128.25710000000001</v>
      </c>
      <c r="F198" s="15">
        <v>125.5</v>
      </c>
    </row>
    <row r="199" spans="1:6">
      <c r="A199" s="14">
        <v>45831</v>
      </c>
      <c r="B199" s="15">
        <v>125.354</v>
      </c>
      <c r="C199">
        <v>26673180</v>
      </c>
      <c r="D199" s="15">
        <v>123.80249999999999</v>
      </c>
      <c r="E199" s="15">
        <v>125.48399999999999</v>
      </c>
      <c r="F199" s="15">
        <v>121.501</v>
      </c>
    </row>
    <row r="200" spans="1:6">
      <c r="A200" s="14">
        <v>45828</v>
      </c>
      <c r="B200" s="15">
        <v>123.14100000000001</v>
      </c>
      <c r="C200">
        <v>53481930</v>
      </c>
      <c r="D200" s="15">
        <v>123.44499999999999</v>
      </c>
      <c r="E200" s="15">
        <v>124.85</v>
      </c>
      <c r="F200" s="15">
        <v>122.4349</v>
      </c>
    </row>
    <row r="201" spans="1:6">
      <c r="A201" s="14">
        <v>45826</v>
      </c>
      <c r="B201" s="15">
        <v>122.229</v>
      </c>
      <c r="C201">
        <v>22810470</v>
      </c>
      <c r="D201" s="15">
        <v>122.999</v>
      </c>
      <c r="E201" s="15">
        <v>124.2</v>
      </c>
      <c r="F201" s="15">
        <v>122.05</v>
      </c>
    </row>
    <row r="202" spans="1:6">
      <c r="A202" s="14">
        <v>45825</v>
      </c>
      <c r="B202" s="15">
        <v>122.06699999999999</v>
      </c>
      <c r="C202">
        <v>18921260</v>
      </c>
      <c r="D202" s="15">
        <v>121.995</v>
      </c>
      <c r="E202" s="15">
        <v>123.23569999999999</v>
      </c>
      <c r="F202" s="15">
        <v>121.60899999999999</v>
      </c>
    </row>
    <row r="203" spans="1:6">
      <c r="A203" s="14">
        <v>45824</v>
      </c>
      <c r="B203" s="15">
        <v>122.535</v>
      </c>
      <c r="C203">
        <v>21127970</v>
      </c>
      <c r="D203" s="15">
        <v>121.22</v>
      </c>
      <c r="E203" s="15">
        <v>122.625</v>
      </c>
      <c r="F203" s="15">
        <v>121.22</v>
      </c>
    </row>
    <row r="204" spans="1:6">
      <c r="A204" s="14">
        <v>45821</v>
      </c>
      <c r="B204" s="15">
        <v>121.215</v>
      </c>
      <c r="C204">
        <v>22102530</v>
      </c>
      <c r="D204" s="15">
        <v>120.65900000000001</v>
      </c>
      <c r="E204" s="15">
        <v>122.062</v>
      </c>
      <c r="F204" s="15">
        <v>120.18899999999999</v>
      </c>
    </row>
    <row r="205" spans="1:6">
      <c r="A205" s="14">
        <v>45820</v>
      </c>
      <c r="B205" s="15">
        <v>121.503</v>
      </c>
      <c r="C205">
        <v>20846020</v>
      </c>
      <c r="D205" s="15">
        <v>122.259</v>
      </c>
      <c r="E205" s="15">
        <v>123</v>
      </c>
      <c r="F205" s="15">
        <v>121.1965</v>
      </c>
    </row>
    <row r="206" spans="1:6">
      <c r="A206" s="14">
        <v>45819</v>
      </c>
      <c r="B206" s="15">
        <v>121.988</v>
      </c>
      <c r="C206">
        <v>23822800</v>
      </c>
      <c r="D206" s="15">
        <v>120.26</v>
      </c>
      <c r="E206" s="15">
        <v>122.82899999999999</v>
      </c>
      <c r="F206" s="15">
        <v>119.601</v>
      </c>
    </row>
    <row r="207" spans="1:6">
      <c r="A207" s="14">
        <v>45818</v>
      </c>
      <c r="B207" s="15">
        <v>120.36199999999999</v>
      </c>
      <c r="C207">
        <v>44544470</v>
      </c>
      <c r="D207" s="15">
        <v>122.752</v>
      </c>
      <c r="E207" s="15">
        <v>122.752</v>
      </c>
      <c r="F207" s="15">
        <v>118.06100000000001</v>
      </c>
    </row>
    <row r="208" spans="1:6">
      <c r="A208" s="14">
        <v>45817</v>
      </c>
      <c r="B208" s="15">
        <v>122.446</v>
      </c>
      <c r="C208">
        <v>24031170</v>
      </c>
      <c r="D208" s="15">
        <v>123.88800000000001</v>
      </c>
      <c r="E208" s="15">
        <v>123.88800000000001</v>
      </c>
      <c r="F208" s="15">
        <v>122.157</v>
      </c>
    </row>
    <row r="209" spans="1:6">
      <c r="A209" s="14">
        <v>45814</v>
      </c>
      <c r="B209" s="15">
        <v>124.14749999999999</v>
      </c>
      <c r="C209">
        <v>25569560</v>
      </c>
      <c r="D209" s="15">
        <v>125.941</v>
      </c>
      <c r="E209" s="15">
        <v>126</v>
      </c>
      <c r="F209" s="15">
        <v>123.55500000000001</v>
      </c>
    </row>
    <row r="210" spans="1:6">
      <c r="A210" s="14">
        <v>45813</v>
      </c>
      <c r="B210" s="15">
        <v>125.05200000000001</v>
      </c>
      <c r="C210">
        <v>28217970</v>
      </c>
      <c r="D210" s="15">
        <v>124.06</v>
      </c>
      <c r="E210" s="15">
        <v>126.28100000000001</v>
      </c>
      <c r="F210" s="15">
        <v>123.729</v>
      </c>
    </row>
    <row r="211" spans="1:6">
      <c r="A211" s="14">
        <v>45812</v>
      </c>
      <c r="B211" s="15">
        <v>123.96599999999999</v>
      </c>
      <c r="C211">
        <v>23593810</v>
      </c>
      <c r="D211" s="15">
        <v>122.0735</v>
      </c>
      <c r="E211" s="15">
        <v>124.256</v>
      </c>
      <c r="F211" s="15">
        <v>121.988</v>
      </c>
    </row>
    <row r="212" spans="1:6">
      <c r="A212" s="14">
        <v>45811</v>
      </c>
      <c r="B212" s="15">
        <v>121.794</v>
      </c>
      <c r="C212">
        <v>23637620</v>
      </c>
      <c r="D212" s="15">
        <v>121.98699999999999</v>
      </c>
      <c r="E212" s="15">
        <v>122.95699999999999</v>
      </c>
      <c r="F212" s="15">
        <v>121.11799999999999</v>
      </c>
    </row>
    <row r="213" spans="1:6">
      <c r="A213" s="14">
        <v>45810</v>
      </c>
      <c r="B213" s="15">
        <v>121.898</v>
      </c>
      <c r="C213">
        <v>22942160</v>
      </c>
      <c r="D213" s="15">
        <v>120.12</v>
      </c>
      <c r="E213" s="15">
        <v>121.94</v>
      </c>
      <c r="F213" s="15">
        <v>119.625</v>
      </c>
    </row>
    <row r="214" spans="1:6">
      <c r="A214" s="14">
        <v>45807</v>
      </c>
      <c r="B214" s="15">
        <v>120.723</v>
      </c>
      <c r="C214">
        <v>46967560</v>
      </c>
      <c r="D214" s="15">
        <v>119.833</v>
      </c>
      <c r="E214" s="15">
        <v>121.181</v>
      </c>
      <c r="F214" s="15">
        <v>118.0925</v>
      </c>
    </row>
    <row r="215" spans="1:6">
      <c r="A215" s="14">
        <v>45806</v>
      </c>
      <c r="B215" s="15">
        <v>118.486</v>
      </c>
      <c r="C215">
        <v>33030790</v>
      </c>
      <c r="D215" s="15">
        <v>120.8</v>
      </c>
      <c r="E215" s="15">
        <v>120.9</v>
      </c>
      <c r="F215" s="15">
        <v>117.628</v>
      </c>
    </row>
    <row r="216" spans="1:6">
      <c r="A216" s="14">
        <v>45805</v>
      </c>
      <c r="B216" s="15">
        <v>120.855</v>
      </c>
      <c r="C216">
        <v>18558500</v>
      </c>
      <c r="D216" s="15">
        <v>121.027</v>
      </c>
      <c r="E216" s="15">
        <v>121.59099999999999</v>
      </c>
      <c r="F216" s="15">
        <v>120.602</v>
      </c>
    </row>
    <row r="217" spans="1:6">
      <c r="A217" s="14">
        <v>45804</v>
      </c>
      <c r="B217" s="15">
        <v>121.157</v>
      </c>
      <c r="C217">
        <v>29204690</v>
      </c>
      <c r="D217" s="15">
        <v>119.533</v>
      </c>
      <c r="E217" s="15">
        <v>121.17700000000001</v>
      </c>
      <c r="F217" s="15">
        <v>119.309</v>
      </c>
    </row>
    <row r="218" spans="1:6">
      <c r="A218" s="14">
        <v>45800</v>
      </c>
      <c r="B218" s="15">
        <v>118.539</v>
      </c>
      <c r="C218">
        <v>21864830</v>
      </c>
      <c r="D218" s="15">
        <v>118.4</v>
      </c>
      <c r="E218" s="15">
        <v>119.145</v>
      </c>
      <c r="F218" s="15">
        <v>117.944</v>
      </c>
    </row>
    <row r="219" spans="1:6">
      <c r="A219" s="14">
        <v>45799</v>
      </c>
      <c r="B219" s="15">
        <v>118.797</v>
      </c>
      <c r="C219">
        <v>18615880</v>
      </c>
      <c r="D219" s="15">
        <v>119.24</v>
      </c>
      <c r="E219" s="15">
        <v>119.875</v>
      </c>
      <c r="F219" s="15">
        <v>118.7208</v>
      </c>
    </row>
    <row r="220" spans="1:6">
      <c r="A220" s="14">
        <v>45798</v>
      </c>
      <c r="B220" s="15">
        <v>119.46299999999999</v>
      </c>
      <c r="C220">
        <v>29766100</v>
      </c>
      <c r="D220" s="15">
        <v>118.65</v>
      </c>
      <c r="E220" s="15">
        <v>121.122</v>
      </c>
      <c r="F220" s="15">
        <v>118.65</v>
      </c>
    </row>
    <row r="221" spans="1:6">
      <c r="A221" s="14">
        <v>45797</v>
      </c>
      <c r="B221" s="15">
        <v>119.202</v>
      </c>
      <c r="C221">
        <v>21330660</v>
      </c>
      <c r="D221" s="15">
        <v>118.679</v>
      </c>
      <c r="E221" s="15">
        <v>119.3</v>
      </c>
      <c r="F221" s="15">
        <v>117.902</v>
      </c>
    </row>
    <row r="222" spans="1:6">
      <c r="A222" s="14">
        <v>45796</v>
      </c>
      <c r="B222" s="15">
        <v>119.164</v>
      </c>
      <c r="C222">
        <v>28534150</v>
      </c>
      <c r="D222" s="15">
        <v>117.3575</v>
      </c>
      <c r="E222" s="15">
        <v>119.164</v>
      </c>
      <c r="F222" s="15">
        <v>117.17100000000001</v>
      </c>
    </row>
    <row r="223" spans="1:6">
      <c r="A223" s="14">
        <v>45793</v>
      </c>
      <c r="B223" s="15">
        <v>119.15300000000001</v>
      </c>
      <c r="C223">
        <v>46983530</v>
      </c>
      <c r="D223" s="15">
        <v>119.31399999999999</v>
      </c>
      <c r="E223" s="15">
        <v>119.65</v>
      </c>
      <c r="F223" s="15">
        <v>117.93899999999999</v>
      </c>
    </row>
    <row r="224" spans="1:6">
      <c r="A224" s="14">
        <v>45792</v>
      </c>
      <c r="B224" s="15">
        <v>117.798</v>
      </c>
      <c r="C224">
        <v>44640410</v>
      </c>
      <c r="D224" s="15">
        <v>114.774</v>
      </c>
      <c r="E224" s="15">
        <v>118.78019999999999</v>
      </c>
      <c r="F224" s="15">
        <v>114.7647</v>
      </c>
    </row>
    <row r="225" spans="1:6">
      <c r="A225" s="14">
        <v>45791</v>
      </c>
      <c r="B225" s="15">
        <v>115.099</v>
      </c>
      <c r="C225">
        <v>39101470</v>
      </c>
      <c r="D225" s="15">
        <v>112.95950000000001</v>
      </c>
      <c r="E225" s="15">
        <v>115.29</v>
      </c>
      <c r="F225" s="15">
        <v>112.84</v>
      </c>
    </row>
    <row r="226" spans="1:6">
      <c r="A226" s="14">
        <v>45790</v>
      </c>
      <c r="B226" s="15">
        <v>113.84399999999999</v>
      </c>
      <c r="C226">
        <v>39978690</v>
      </c>
      <c r="D226" s="15">
        <v>111.446</v>
      </c>
      <c r="E226" s="15">
        <v>114.788</v>
      </c>
      <c r="F226" s="15">
        <v>110.63</v>
      </c>
    </row>
    <row r="227" spans="1:6">
      <c r="A227" s="14">
        <v>45789</v>
      </c>
      <c r="B227" s="15">
        <v>111</v>
      </c>
      <c r="C227">
        <v>64790790</v>
      </c>
      <c r="D227" s="15">
        <v>112.426</v>
      </c>
      <c r="E227" s="15">
        <v>113</v>
      </c>
      <c r="F227" s="15">
        <v>110.29300000000001</v>
      </c>
    </row>
    <row r="228" spans="1:6">
      <c r="A228" s="14">
        <v>45786</v>
      </c>
      <c r="B228" s="15">
        <v>114.02200000000001</v>
      </c>
      <c r="C228">
        <v>25696330</v>
      </c>
      <c r="D228" s="15">
        <v>114.71</v>
      </c>
      <c r="E228" s="15">
        <v>115.1</v>
      </c>
      <c r="F228" s="15">
        <v>113.322</v>
      </c>
    </row>
    <row r="229" spans="1:6">
      <c r="A229" s="14">
        <v>45785</v>
      </c>
      <c r="B229" s="15">
        <v>114.443</v>
      </c>
      <c r="C229">
        <v>37608720</v>
      </c>
      <c r="D229" s="15">
        <v>116.16200000000001</v>
      </c>
      <c r="E229" s="15">
        <v>116.2294</v>
      </c>
      <c r="F229" s="15">
        <v>113.92</v>
      </c>
    </row>
    <row r="230" spans="1:6">
      <c r="A230" s="14">
        <v>45784</v>
      </c>
      <c r="B230" s="15">
        <v>115.541</v>
      </c>
      <c r="C230">
        <v>43523940</v>
      </c>
      <c r="D230" s="15">
        <v>113.9175</v>
      </c>
      <c r="E230" s="15">
        <v>116.4</v>
      </c>
      <c r="F230" s="15">
        <v>113.8</v>
      </c>
    </row>
    <row r="231" spans="1:6">
      <c r="A231" s="14">
        <v>45783</v>
      </c>
      <c r="B231" s="15">
        <v>113.76900000000001</v>
      </c>
      <c r="C231">
        <v>32566820</v>
      </c>
      <c r="D231" s="15">
        <v>112.943</v>
      </c>
      <c r="E231" s="15">
        <v>114.76600000000001</v>
      </c>
      <c r="F231" s="15">
        <v>112.64</v>
      </c>
    </row>
    <row r="232" spans="1:6">
      <c r="A232" s="14">
        <v>45782</v>
      </c>
      <c r="B232" s="15">
        <v>113.40600000000001</v>
      </c>
      <c r="C232">
        <v>56623170</v>
      </c>
      <c r="D232" s="15">
        <v>111.4795</v>
      </c>
      <c r="E232" s="15">
        <v>114.402</v>
      </c>
      <c r="F232" s="15">
        <v>110.70099999999999</v>
      </c>
    </row>
    <row r="233" spans="1:6">
      <c r="A233" s="14">
        <v>45779</v>
      </c>
      <c r="B233" s="15">
        <v>115.649</v>
      </c>
      <c r="C233">
        <v>37742820</v>
      </c>
      <c r="D233" s="15">
        <v>113.666</v>
      </c>
      <c r="E233" s="15">
        <v>115.944</v>
      </c>
      <c r="F233" s="15">
        <v>113.33199999999999</v>
      </c>
    </row>
    <row r="234" spans="1:6">
      <c r="A234" s="14">
        <v>45778</v>
      </c>
      <c r="B234" s="15">
        <v>113.34699999999999</v>
      </c>
      <c r="C234">
        <v>34994970</v>
      </c>
      <c r="D234" s="15">
        <v>112.252</v>
      </c>
      <c r="E234" s="15">
        <v>114.242</v>
      </c>
      <c r="F234" s="15">
        <v>111.18300000000001</v>
      </c>
    </row>
    <row r="235" spans="1:6">
      <c r="A235" s="14">
        <v>45777</v>
      </c>
      <c r="B235" s="15">
        <v>113.172</v>
      </c>
      <c r="C235">
        <v>42666760</v>
      </c>
      <c r="D235" s="15">
        <v>111.265</v>
      </c>
      <c r="E235" s="15">
        <v>113.32</v>
      </c>
      <c r="F235" s="15">
        <v>110.111</v>
      </c>
    </row>
    <row r="236" spans="1:6">
      <c r="A236" s="14">
        <v>45776</v>
      </c>
      <c r="B236" s="15">
        <v>112.56399999999999</v>
      </c>
      <c r="C236">
        <v>37773290</v>
      </c>
      <c r="D236" s="15">
        <v>110.392</v>
      </c>
      <c r="E236" s="15">
        <v>112.78100000000001</v>
      </c>
      <c r="F236" s="15">
        <v>109.548</v>
      </c>
    </row>
    <row r="237" spans="1:6">
      <c r="A237" s="14">
        <v>45775</v>
      </c>
      <c r="B237" s="15">
        <v>111.038</v>
      </c>
      <c r="C237">
        <v>38310880</v>
      </c>
      <c r="D237" s="15">
        <v>110</v>
      </c>
      <c r="E237" s="15">
        <v>111.4</v>
      </c>
      <c r="F237" s="15">
        <v>108.262</v>
      </c>
    </row>
    <row r="238" spans="1:6">
      <c r="A238" s="14">
        <v>45772</v>
      </c>
      <c r="B238" s="15">
        <v>110.15300000000001</v>
      </c>
      <c r="C238">
        <v>39500080</v>
      </c>
      <c r="D238" s="15">
        <v>109.70399999999999</v>
      </c>
      <c r="E238" s="15">
        <v>110.6798</v>
      </c>
      <c r="F238" s="15">
        <v>109.1</v>
      </c>
    </row>
    <row r="239" spans="1:6">
      <c r="A239" s="14">
        <v>45771</v>
      </c>
      <c r="B239" s="15">
        <v>109.687</v>
      </c>
      <c r="C239">
        <v>63818960</v>
      </c>
      <c r="D239" s="15">
        <v>104.8</v>
      </c>
      <c r="E239" s="15">
        <v>110.1</v>
      </c>
      <c r="F239" s="15">
        <v>104.702</v>
      </c>
    </row>
    <row r="240" spans="1:6">
      <c r="A240" s="14">
        <v>45770</v>
      </c>
      <c r="B240" s="15">
        <v>104.959</v>
      </c>
      <c r="C240">
        <v>64718760</v>
      </c>
      <c r="D240" s="15">
        <v>104.7225</v>
      </c>
      <c r="E240" s="15">
        <v>106.125</v>
      </c>
      <c r="F240" s="15">
        <v>103.2</v>
      </c>
    </row>
    <row r="241" spans="1:6">
      <c r="A241" s="14">
        <v>45769</v>
      </c>
      <c r="B241" s="15">
        <v>104.03400000000001</v>
      </c>
      <c r="C241">
        <v>93688730</v>
      </c>
      <c r="D241" s="15">
        <v>100.53</v>
      </c>
      <c r="E241" s="15">
        <v>106.497</v>
      </c>
      <c r="F241" s="15">
        <v>100.452</v>
      </c>
    </row>
    <row r="242" spans="1:6">
      <c r="A242" s="14">
        <v>45768</v>
      </c>
      <c r="B242" s="15">
        <v>98.790999999999997</v>
      </c>
      <c r="C242">
        <v>97757470</v>
      </c>
      <c r="D242" s="15">
        <v>98.44</v>
      </c>
      <c r="E242" s="15">
        <v>101.9</v>
      </c>
      <c r="F242" s="15">
        <v>97.305000000000007</v>
      </c>
    </row>
    <row r="243" spans="1:6">
      <c r="A243" s="14">
        <v>45764</v>
      </c>
      <c r="B243" s="15">
        <v>97.302999999999997</v>
      </c>
      <c r="C243">
        <v>88937350</v>
      </c>
      <c r="D243" s="15">
        <v>96.9</v>
      </c>
      <c r="E243" s="15">
        <v>98.470200000000006</v>
      </c>
      <c r="F243" s="15">
        <v>95.6</v>
      </c>
    </row>
    <row r="244" spans="1:6">
      <c r="A244" s="14">
        <v>45763</v>
      </c>
      <c r="B244" s="15">
        <v>96.162999999999997</v>
      </c>
      <c r="C244">
        <v>60661130</v>
      </c>
      <c r="D244" s="15">
        <v>97.628</v>
      </c>
      <c r="E244" s="15">
        <v>98.120999999999995</v>
      </c>
      <c r="F244" s="15">
        <v>94.916499999999999</v>
      </c>
    </row>
    <row r="245" spans="1:6">
      <c r="A245" s="14">
        <v>45762</v>
      </c>
      <c r="B245" s="15">
        <v>97.628</v>
      </c>
      <c r="C245">
        <v>77119820</v>
      </c>
      <c r="D245" s="15">
        <v>95</v>
      </c>
      <c r="E245" s="15">
        <v>99.344999999999999</v>
      </c>
      <c r="F245" s="15">
        <v>94.8</v>
      </c>
    </row>
    <row r="246" spans="1:6">
      <c r="A246" s="14">
        <v>45761</v>
      </c>
      <c r="B246" s="15">
        <v>93.128</v>
      </c>
      <c r="C246">
        <v>40358950</v>
      </c>
      <c r="D246" s="15">
        <v>93.27</v>
      </c>
      <c r="E246" s="15">
        <v>94.897999999999996</v>
      </c>
      <c r="F246" s="15">
        <v>91.949799999999996</v>
      </c>
    </row>
    <row r="247" spans="1:6">
      <c r="A247" s="14">
        <v>45758</v>
      </c>
      <c r="B247" s="15">
        <v>91.828999999999994</v>
      </c>
      <c r="C247">
        <v>40736380</v>
      </c>
      <c r="D247" s="15">
        <v>92</v>
      </c>
      <c r="E247" s="15">
        <v>94.486000000000004</v>
      </c>
      <c r="F247" s="15">
        <v>90.668000000000006</v>
      </c>
    </row>
    <row r="248" spans="1:6">
      <c r="A248" s="14">
        <v>45757</v>
      </c>
      <c r="B248" s="15">
        <v>92.117000000000004</v>
      </c>
      <c r="C248">
        <v>51297550</v>
      </c>
      <c r="D248" s="15">
        <v>93.194000000000003</v>
      </c>
      <c r="E248" s="15">
        <v>94.123500000000007</v>
      </c>
      <c r="F248" s="15">
        <v>89.4</v>
      </c>
    </row>
    <row r="249" spans="1:6">
      <c r="A249" s="14">
        <v>45756</v>
      </c>
      <c r="B249" s="15">
        <v>94.546999999999997</v>
      </c>
      <c r="C249">
        <v>74979740</v>
      </c>
      <c r="D249" s="15">
        <v>85.593000000000004</v>
      </c>
      <c r="E249" s="15">
        <v>95.143000000000001</v>
      </c>
      <c r="F249" s="15">
        <v>85.44</v>
      </c>
    </row>
    <row r="250" spans="1:6">
      <c r="A250" s="14">
        <v>45755</v>
      </c>
      <c r="B250" s="15">
        <v>87.04</v>
      </c>
      <c r="C250">
        <v>56253820</v>
      </c>
      <c r="D250" s="15">
        <v>91.244</v>
      </c>
      <c r="E250" s="15">
        <v>92.242000000000004</v>
      </c>
      <c r="F250" s="15">
        <v>85.77</v>
      </c>
    </row>
    <row r="251" spans="1:6">
      <c r="A251" s="14">
        <v>45754</v>
      </c>
      <c r="B251" s="15">
        <v>86.783000000000001</v>
      </c>
      <c r="C251">
        <v>66568230</v>
      </c>
      <c r="D251" s="15">
        <v>82.784499999999994</v>
      </c>
      <c r="E251" s="15">
        <v>90.674000000000007</v>
      </c>
      <c r="F251" s="15">
        <v>82.11</v>
      </c>
    </row>
    <row r="252" spans="1:6">
      <c r="A252" s="14">
        <v>45751</v>
      </c>
      <c r="B252" s="15">
        <v>85.585999999999999</v>
      </c>
      <c r="C252">
        <v>67988060</v>
      </c>
      <c r="D252" s="15">
        <v>89.65</v>
      </c>
      <c r="E252" s="15">
        <v>90.662800000000004</v>
      </c>
      <c r="F252" s="15">
        <v>85.387</v>
      </c>
    </row>
    <row r="253" spans="1:6">
      <c r="A253" s="14">
        <v>45750</v>
      </c>
      <c r="B253" s="15">
        <v>91.704999999999998</v>
      </c>
      <c r="C253">
        <v>58646220</v>
      </c>
      <c r="D253" s="15">
        <v>90.18</v>
      </c>
      <c r="E253" s="15">
        <v>94.659199999999998</v>
      </c>
      <c r="F253" s="15">
        <v>90.046999999999997</v>
      </c>
    </row>
    <row r="254" spans="1:6">
      <c r="A254" s="14">
        <v>45749</v>
      </c>
      <c r="B254" s="15">
        <v>93.552000000000007</v>
      </c>
      <c r="C254">
        <v>32568860</v>
      </c>
      <c r="D254" s="15">
        <v>92.3</v>
      </c>
      <c r="E254" s="15">
        <v>94.954800000000006</v>
      </c>
      <c r="F254" s="15">
        <v>91.611000000000004</v>
      </c>
    </row>
    <row r="255" spans="1:6">
      <c r="A255" s="14">
        <v>45748</v>
      </c>
      <c r="B255" s="15">
        <v>92.837999999999994</v>
      </c>
      <c r="C255">
        <v>35199560</v>
      </c>
      <c r="D255" s="15">
        <v>92.75</v>
      </c>
      <c r="E255" s="15">
        <v>93.228999999999999</v>
      </c>
      <c r="F255" s="15">
        <v>91.15</v>
      </c>
    </row>
    <row r="256" spans="1:6">
      <c r="A256" s="14">
        <v>45747</v>
      </c>
      <c r="B256" s="15">
        <v>93.253</v>
      </c>
      <c r="C256">
        <v>46340750</v>
      </c>
      <c r="D256" s="15">
        <v>92.052999999999997</v>
      </c>
      <c r="E256" s="15">
        <v>93.447999999999993</v>
      </c>
      <c r="F256" s="15">
        <v>90.058999999999997</v>
      </c>
    </row>
    <row r="257" spans="1:6">
      <c r="A257" s="14">
        <v>45744</v>
      </c>
      <c r="B257" s="15">
        <v>93.385000000000005</v>
      </c>
      <c r="C257">
        <v>44227170</v>
      </c>
      <c r="D257" s="15">
        <v>97.2</v>
      </c>
      <c r="E257" s="15">
        <v>97.498000000000005</v>
      </c>
      <c r="F257" s="15">
        <v>92.923000000000002</v>
      </c>
    </row>
    <row r="258" spans="1:6">
      <c r="A258" s="14">
        <v>45743</v>
      </c>
      <c r="B258" s="15">
        <v>97.671999999999997</v>
      </c>
      <c r="C258">
        <v>30472370</v>
      </c>
      <c r="D258" s="15">
        <v>97.421999999999997</v>
      </c>
      <c r="E258" s="15">
        <v>98.9</v>
      </c>
      <c r="F258" s="15">
        <v>96.636600000000001</v>
      </c>
    </row>
    <row r="259" spans="1:6">
      <c r="A259" s="14">
        <v>45742</v>
      </c>
      <c r="B259" s="15">
        <v>97.064999999999998</v>
      </c>
      <c r="C259">
        <v>35347070</v>
      </c>
      <c r="D259" s="15">
        <v>99.381</v>
      </c>
      <c r="E259" s="15">
        <v>99.679000000000002</v>
      </c>
      <c r="F259" s="15">
        <v>96.632000000000005</v>
      </c>
    </row>
    <row r="260" spans="1:6">
      <c r="A260" s="14">
        <v>45741</v>
      </c>
      <c r="B260" s="15">
        <v>99.727999999999994</v>
      </c>
      <c r="C260">
        <v>37822450</v>
      </c>
      <c r="D260" s="15">
        <v>97.817999999999998</v>
      </c>
      <c r="E260" s="15">
        <v>99.87</v>
      </c>
      <c r="F260" s="15">
        <v>97.710999999999999</v>
      </c>
    </row>
    <row r="261" spans="1:6">
      <c r="A261" s="14">
        <v>45740</v>
      </c>
      <c r="B261" s="15">
        <v>97.198999999999998</v>
      </c>
      <c r="C261">
        <v>46778710</v>
      </c>
      <c r="D261" s="15">
        <v>96.966999999999999</v>
      </c>
      <c r="E261" s="15">
        <v>97.7</v>
      </c>
      <c r="F261" s="15">
        <v>95.155000000000001</v>
      </c>
    </row>
    <row r="262" spans="1:6">
      <c r="A262" s="14">
        <v>45737</v>
      </c>
      <c r="B262" s="15">
        <v>96.028999999999996</v>
      </c>
      <c r="C262">
        <v>59054290</v>
      </c>
      <c r="D262" s="15">
        <v>94.163499999999999</v>
      </c>
      <c r="E262" s="15">
        <v>96.365300000000005</v>
      </c>
      <c r="F262" s="15">
        <v>94.094999999999999</v>
      </c>
    </row>
    <row r="263" spans="1:6">
      <c r="A263" s="14">
        <v>45736</v>
      </c>
      <c r="B263" s="15">
        <v>95.084000000000003</v>
      </c>
      <c r="C263">
        <v>44663050</v>
      </c>
      <c r="D263" s="15">
        <v>95.001000000000005</v>
      </c>
      <c r="E263" s="15">
        <v>96.7</v>
      </c>
      <c r="F263" s="15">
        <v>94.55</v>
      </c>
    </row>
    <row r="264" spans="1:6">
      <c r="A264" s="14">
        <v>45735</v>
      </c>
      <c r="B264" s="15">
        <v>95.948999999999998</v>
      </c>
      <c r="C264">
        <v>66623610</v>
      </c>
      <c r="D264" s="15">
        <v>93.576999999999998</v>
      </c>
      <c r="E264" s="15">
        <v>96.8</v>
      </c>
      <c r="F264" s="15">
        <v>92.4</v>
      </c>
    </row>
    <row r="265" spans="1:6">
      <c r="A265" s="14">
        <v>45734</v>
      </c>
      <c r="B265" s="15">
        <v>92.998000000000005</v>
      </c>
      <c r="C265">
        <v>60094000</v>
      </c>
      <c r="D265" s="15">
        <v>94</v>
      </c>
      <c r="E265" s="15">
        <v>94.825000000000003</v>
      </c>
      <c r="F265" s="15">
        <v>91.63</v>
      </c>
    </row>
    <row r="266" spans="1:6">
      <c r="A266" s="14">
        <v>45733</v>
      </c>
      <c r="B266" s="15">
        <v>95.001999999999995</v>
      </c>
      <c r="C266">
        <v>75431460</v>
      </c>
      <c r="D266" s="15">
        <v>93.995000000000005</v>
      </c>
      <c r="E266" s="15">
        <v>96.763000000000005</v>
      </c>
      <c r="F266" s="15">
        <v>93.441999999999993</v>
      </c>
    </row>
    <row r="267" spans="1:6">
      <c r="A267" s="14">
        <v>45730</v>
      </c>
      <c r="B267" s="15">
        <v>91.8</v>
      </c>
      <c r="C267">
        <v>52006840</v>
      </c>
      <c r="D267" s="15">
        <v>90.146000000000001</v>
      </c>
      <c r="E267" s="15">
        <v>91.962500000000006</v>
      </c>
      <c r="F267" s="15">
        <v>90.1</v>
      </c>
    </row>
    <row r="268" spans="1:6">
      <c r="A268" s="14">
        <v>45729</v>
      </c>
      <c r="B268" s="15">
        <v>89.016999999999996</v>
      </c>
      <c r="C268">
        <v>50016980</v>
      </c>
      <c r="D268" s="15">
        <v>91.3</v>
      </c>
      <c r="E268" s="15">
        <v>92.188900000000004</v>
      </c>
      <c r="F268" s="15">
        <v>88.751000000000005</v>
      </c>
    </row>
    <row r="269" spans="1:6">
      <c r="A269" s="14">
        <v>45728</v>
      </c>
      <c r="B269" s="15">
        <v>91.968000000000004</v>
      </c>
      <c r="C269">
        <v>68658370</v>
      </c>
      <c r="D269" s="15">
        <v>91.46</v>
      </c>
      <c r="E269" s="15">
        <v>92.718000000000004</v>
      </c>
      <c r="F269" s="15">
        <v>90.1</v>
      </c>
    </row>
    <row r="270" spans="1:6">
      <c r="A270" s="14">
        <v>45727</v>
      </c>
      <c r="B270" s="15">
        <v>89.51</v>
      </c>
      <c r="C270">
        <v>73989340</v>
      </c>
      <c r="D270" s="15">
        <v>86.741</v>
      </c>
      <c r="E270" s="15">
        <v>91.067999999999998</v>
      </c>
      <c r="F270" s="15">
        <v>86.6</v>
      </c>
    </row>
    <row r="271" spans="1:6">
      <c r="A271" s="14">
        <v>45726</v>
      </c>
      <c r="B271" s="15">
        <v>86.668000000000006</v>
      </c>
      <c r="C271">
        <v>69953090</v>
      </c>
      <c r="D271" s="15">
        <v>87.507000000000005</v>
      </c>
      <c r="E271" s="15">
        <v>88.126999999999995</v>
      </c>
      <c r="F271" s="15">
        <v>85.45</v>
      </c>
    </row>
    <row r="272" spans="1:6">
      <c r="A272" s="14">
        <v>45723</v>
      </c>
      <c r="B272" s="15">
        <v>89.111000000000004</v>
      </c>
      <c r="C272">
        <v>77374880</v>
      </c>
      <c r="D272" s="15">
        <v>89.763999999999996</v>
      </c>
      <c r="E272" s="15">
        <v>90.488600000000005</v>
      </c>
      <c r="F272" s="15">
        <v>85.807000000000002</v>
      </c>
    </row>
    <row r="273" spans="1:6">
      <c r="A273" s="14">
        <v>45722</v>
      </c>
      <c r="B273" s="15">
        <v>90.635999999999996</v>
      </c>
      <c r="C273">
        <v>78525590</v>
      </c>
      <c r="D273" s="15">
        <v>97.299000000000007</v>
      </c>
      <c r="E273" s="15">
        <v>97.369</v>
      </c>
      <c r="F273" s="15">
        <v>89.9</v>
      </c>
    </row>
    <row r="274" spans="1:6">
      <c r="A274" s="14">
        <v>45721</v>
      </c>
      <c r="B274" s="15">
        <v>99.091999999999999</v>
      </c>
      <c r="C274">
        <v>38079350</v>
      </c>
      <c r="D274" s="15">
        <v>97.361999999999995</v>
      </c>
      <c r="E274" s="15">
        <v>99.56</v>
      </c>
      <c r="F274" s="15">
        <v>96.947999999999993</v>
      </c>
    </row>
    <row r="275" spans="1:6">
      <c r="A275" s="14">
        <v>45720</v>
      </c>
      <c r="B275" s="15">
        <v>97.257999999999996</v>
      </c>
      <c r="C275">
        <v>43928140</v>
      </c>
      <c r="D275" s="15">
        <v>97.161000000000001</v>
      </c>
      <c r="E275" s="15">
        <v>98.631299999999996</v>
      </c>
      <c r="F275" s="15">
        <v>94.820999999999998</v>
      </c>
    </row>
    <row r="276" spans="1:6">
      <c r="A276" s="14">
        <v>45719</v>
      </c>
      <c r="B276" s="15">
        <v>97.37</v>
      </c>
      <c r="C276">
        <v>39074470</v>
      </c>
      <c r="D276" s="15">
        <v>98.3</v>
      </c>
      <c r="E276" s="15">
        <v>99.492999999999995</v>
      </c>
      <c r="F276" s="15">
        <v>96.480999999999995</v>
      </c>
    </row>
    <row r="277" spans="1:6">
      <c r="A277" s="14">
        <v>45716</v>
      </c>
      <c r="B277" s="15">
        <v>98.055999999999997</v>
      </c>
      <c r="C277">
        <v>47174090</v>
      </c>
      <c r="D277" s="15">
        <v>96.956000000000003</v>
      </c>
      <c r="E277" s="15">
        <v>98.227000000000004</v>
      </c>
      <c r="F277" s="15">
        <v>95.816999999999993</v>
      </c>
    </row>
    <row r="278" spans="1:6">
      <c r="A278" s="14">
        <v>45715</v>
      </c>
      <c r="B278" s="15">
        <v>96.307000000000002</v>
      </c>
      <c r="C278">
        <v>37665660</v>
      </c>
      <c r="D278" s="15">
        <v>99.5</v>
      </c>
      <c r="E278" s="15">
        <v>100.07259999999999</v>
      </c>
      <c r="F278" s="15">
        <v>96.182500000000005</v>
      </c>
    </row>
    <row r="279" spans="1:6">
      <c r="A279" s="14">
        <v>45714</v>
      </c>
      <c r="B279" s="15">
        <v>99.006</v>
      </c>
      <c r="C279">
        <v>33972050</v>
      </c>
      <c r="D279" s="15">
        <v>97.76</v>
      </c>
      <c r="E279" s="15">
        <v>100.089</v>
      </c>
      <c r="F279" s="15">
        <v>97.69</v>
      </c>
    </row>
    <row r="280" spans="1:6">
      <c r="A280" s="14">
        <v>45713</v>
      </c>
      <c r="B280" s="15">
        <v>97.724000000000004</v>
      </c>
      <c r="C280">
        <v>47383040</v>
      </c>
      <c r="D280" s="15">
        <v>98.94</v>
      </c>
      <c r="E280" s="15">
        <v>99.44</v>
      </c>
      <c r="F280" s="15">
        <v>95.5</v>
      </c>
    </row>
    <row r="281" spans="1:6">
      <c r="A281" s="14">
        <v>45712</v>
      </c>
      <c r="B281" s="15">
        <v>98.846999999999994</v>
      </c>
      <c r="C281">
        <v>44262270</v>
      </c>
      <c r="D281" s="15">
        <v>100.8</v>
      </c>
      <c r="E281" s="15">
        <v>101.517</v>
      </c>
      <c r="F281" s="15">
        <v>98.447999999999993</v>
      </c>
    </row>
    <row r="282" spans="1:6">
      <c r="A282" s="14">
        <v>45709</v>
      </c>
      <c r="B282" s="15">
        <v>100.315</v>
      </c>
      <c r="C282">
        <v>37387100</v>
      </c>
      <c r="D282" s="15">
        <v>102.94199999999999</v>
      </c>
      <c r="E282" s="15">
        <v>103.238</v>
      </c>
      <c r="F282" s="15">
        <v>99.938999999999993</v>
      </c>
    </row>
    <row r="283" spans="1:6">
      <c r="A283" s="14">
        <v>45708</v>
      </c>
      <c r="B283" s="15">
        <v>102.45399999999999</v>
      </c>
      <c r="C283">
        <v>31118310</v>
      </c>
      <c r="D283" s="15">
        <v>104.2</v>
      </c>
      <c r="E283" s="15">
        <v>104.5</v>
      </c>
      <c r="F283" s="15">
        <v>101.5594</v>
      </c>
    </row>
    <row r="284" spans="1:6">
      <c r="A284" s="14">
        <v>45707</v>
      </c>
      <c r="B284" s="15">
        <v>104.333</v>
      </c>
      <c r="C284">
        <v>26000480</v>
      </c>
      <c r="D284" s="15">
        <v>103.518</v>
      </c>
      <c r="E284" s="15">
        <v>104.5</v>
      </c>
      <c r="F284" s="15">
        <v>102.45099999999999</v>
      </c>
    </row>
    <row r="285" spans="1:6">
      <c r="A285" s="14">
        <v>45706</v>
      </c>
      <c r="B285" s="15">
        <v>103.58499999999999</v>
      </c>
      <c r="C285">
        <v>42293390</v>
      </c>
      <c r="D285" s="15">
        <v>106</v>
      </c>
      <c r="E285" s="15">
        <v>106.2</v>
      </c>
      <c r="F285" s="15">
        <v>102.3749</v>
      </c>
    </row>
    <row r="286" spans="1:6">
      <c r="A286" s="14">
        <v>45702</v>
      </c>
      <c r="B286" s="15">
        <v>105.86</v>
      </c>
      <c r="C286">
        <v>31454300</v>
      </c>
      <c r="D286" s="15">
        <v>104.495</v>
      </c>
      <c r="E286" s="15">
        <v>106.45</v>
      </c>
      <c r="F286" s="15">
        <v>104.169</v>
      </c>
    </row>
    <row r="287" spans="1:6">
      <c r="A287" s="14">
        <v>45701</v>
      </c>
      <c r="B287" s="15">
        <v>104.369</v>
      </c>
      <c r="C287">
        <v>34760680</v>
      </c>
      <c r="D287" s="15">
        <v>102.66249999999999</v>
      </c>
      <c r="E287" s="15">
        <v>104.599</v>
      </c>
      <c r="F287" s="15">
        <v>102.51</v>
      </c>
    </row>
    <row r="288" spans="1:6">
      <c r="A288" s="14">
        <v>45700</v>
      </c>
      <c r="B288" s="15">
        <v>102.73099999999999</v>
      </c>
      <c r="C288">
        <v>33889660</v>
      </c>
      <c r="D288" s="15">
        <v>100.54900000000001</v>
      </c>
      <c r="E288" s="15">
        <v>102.774</v>
      </c>
      <c r="F288" s="15">
        <v>99.834699999999998</v>
      </c>
    </row>
    <row r="289" spans="1:6">
      <c r="A289" s="14">
        <v>45699</v>
      </c>
      <c r="B289" s="15">
        <v>100.80800000000001</v>
      </c>
      <c r="C289">
        <v>33317970</v>
      </c>
      <c r="D289" s="15">
        <v>102.07899999999999</v>
      </c>
      <c r="E289" s="15">
        <v>102.26900000000001</v>
      </c>
      <c r="F289" s="15">
        <v>100.295</v>
      </c>
    </row>
    <row r="290" spans="1:6">
      <c r="A290" s="14">
        <v>45698</v>
      </c>
      <c r="B290" s="15">
        <v>102.76</v>
      </c>
      <c r="C290">
        <v>32965660</v>
      </c>
      <c r="D290" s="15">
        <v>102.30500000000001</v>
      </c>
      <c r="E290" s="15">
        <v>103.285</v>
      </c>
      <c r="F290" s="15">
        <v>101.58799999999999</v>
      </c>
    </row>
    <row r="291" spans="1:6">
      <c r="A291" s="14">
        <v>45695</v>
      </c>
      <c r="B291" s="15">
        <v>101.393</v>
      </c>
      <c r="C291">
        <v>32128530</v>
      </c>
      <c r="D291" s="15">
        <v>101.7</v>
      </c>
      <c r="E291" s="15">
        <v>102.776</v>
      </c>
      <c r="F291" s="15">
        <v>100.56699999999999</v>
      </c>
    </row>
    <row r="292" spans="1:6">
      <c r="A292" s="14">
        <v>45694</v>
      </c>
      <c r="B292" s="15">
        <v>101.568</v>
      </c>
      <c r="C292">
        <v>31342930</v>
      </c>
      <c r="D292" s="15">
        <v>100.78700000000001</v>
      </c>
      <c r="E292" s="15">
        <v>101.63500000000001</v>
      </c>
      <c r="F292" s="15">
        <v>100.261</v>
      </c>
    </row>
    <row r="293" spans="1:6">
      <c r="A293" s="14">
        <v>45693</v>
      </c>
      <c r="B293" s="15">
        <v>101.111</v>
      </c>
      <c r="C293">
        <v>39977330</v>
      </c>
      <c r="D293" s="15">
        <v>98.772999999999996</v>
      </c>
      <c r="E293" s="15">
        <v>101.1825</v>
      </c>
      <c r="F293" s="15">
        <v>98.668000000000006</v>
      </c>
    </row>
    <row r="294" spans="1:6">
      <c r="A294" s="14">
        <v>45692</v>
      </c>
      <c r="B294" s="15">
        <v>99.486999999999995</v>
      </c>
      <c r="C294">
        <v>60001370</v>
      </c>
      <c r="D294" s="15">
        <v>98.046999999999997</v>
      </c>
      <c r="E294" s="15">
        <v>100.8</v>
      </c>
      <c r="F294" s="15">
        <v>97.850999999999999</v>
      </c>
    </row>
    <row r="295" spans="1:6">
      <c r="A295" s="14">
        <v>45691</v>
      </c>
      <c r="B295" s="15">
        <v>97.894000000000005</v>
      </c>
      <c r="C295">
        <v>37241970</v>
      </c>
      <c r="D295" s="15">
        <v>97.3</v>
      </c>
      <c r="E295" s="15">
        <v>98.768900000000002</v>
      </c>
      <c r="F295" s="15">
        <v>96.4375</v>
      </c>
    </row>
    <row r="296" spans="1:6">
      <c r="A296" s="14">
        <v>45688</v>
      </c>
      <c r="B296" s="15">
        <v>97.676000000000002</v>
      </c>
      <c r="C296">
        <v>36187180</v>
      </c>
      <c r="D296" s="15">
        <v>97.4</v>
      </c>
      <c r="E296" s="15">
        <v>99.028899999999993</v>
      </c>
      <c r="F296" s="15">
        <v>97.4</v>
      </c>
    </row>
    <row r="297" spans="1:6">
      <c r="A297" s="14">
        <v>45687</v>
      </c>
      <c r="B297" s="15">
        <v>97.323999999999998</v>
      </c>
      <c r="C297">
        <v>38678250</v>
      </c>
      <c r="D297" s="15">
        <v>98.674999999999997</v>
      </c>
      <c r="E297" s="15">
        <v>99.459000000000003</v>
      </c>
      <c r="F297" s="15">
        <v>97.001000000000005</v>
      </c>
    </row>
    <row r="298" spans="1:6">
      <c r="A298" s="14">
        <v>45686</v>
      </c>
      <c r="B298" s="15">
        <v>97.814999999999998</v>
      </c>
      <c r="C298">
        <v>29307280</v>
      </c>
      <c r="D298" s="15">
        <v>98</v>
      </c>
      <c r="E298" s="15">
        <v>98.763999999999996</v>
      </c>
      <c r="F298" s="15">
        <v>96.823499999999996</v>
      </c>
    </row>
    <row r="299" spans="1:6">
      <c r="A299" s="14">
        <v>45685</v>
      </c>
      <c r="B299" s="15">
        <v>97.183000000000007</v>
      </c>
      <c r="C299">
        <v>34339720</v>
      </c>
      <c r="D299" s="15">
        <v>96.671000000000006</v>
      </c>
      <c r="E299" s="15">
        <v>97.793400000000005</v>
      </c>
      <c r="F299" s="15">
        <v>95.73</v>
      </c>
    </row>
    <row r="300" spans="1:6">
      <c r="A300" s="14">
        <v>45684</v>
      </c>
      <c r="B300" s="15">
        <v>97.188999999999993</v>
      </c>
      <c r="C300">
        <v>46342040</v>
      </c>
      <c r="D300" s="15">
        <v>97.11</v>
      </c>
      <c r="E300" s="15">
        <v>98.227000000000004</v>
      </c>
      <c r="F300" s="15">
        <v>96.025999999999996</v>
      </c>
    </row>
    <row r="301" spans="1:6">
      <c r="A301" s="14">
        <v>45681</v>
      </c>
      <c r="B301" s="15">
        <v>97.759</v>
      </c>
      <c r="C301">
        <v>45503970</v>
      </c>
      <c r="D301" s="15">
        <v>98.441000000000003</v>
      </c>
      <c r="E301" s="15">
        <v>98.628</v>
      </c>
      <c r="F301" s="15">
        <v>96.768000000000001</v>
      </c>
    </row>
    <row r="302" spans="1:6">
      <c r="A302" s="14">
        <v>45680</v>
      </c>
      <c r="B302" s="15">
        <v>98.486000000000004</v>
      </c>
      <c r="C302">
        <v>77521370</v>
      </c>
      <c r="D302" s="15">
        <v>95.781000000000006</v>
      </c>
      <c r="E302" s="15">
        <v>98.5</v>
      </c>
      <c r="F302" s="15">
        <v>95.39</v>
      </c>
    </row>
    <row r="303" spans="1:6">
      <c r="A303" s="14">
        <v>45679</v>
      </c>
      <c r="B303" s="15">
        <v>95.399000000000001</v>
      </c>
      <c r="C303">
        <v>142732100</v>
      </c>
      <c r="D303" s="15">
        <v>99.802499999999995</v>
      </c>
      <c r="E303" s="15">
        <v>99.9</v>
      </c>
      <c r="F303" s="15">
        <v>95.075999999999993</v>
      </c>
    </row>
    <row r="304" spans="1:6">
      <c r="A304" s="14">
        <v>45678</v>
      </c>
      <c r="B304" s="15">
        <v>86.968000000000004</v>
      </c>
      <c r="C304">
        <v>98513510</v>
      </c>
      <c r="D304" s="15">
        <v>86.352999999999994</v>
      </c>
      <c r="E304" s="15">
        <v>91.64</v>
      </c>
      <c r="F304" s="15">
        <v>85.474500000000006</v>
      </c>
    </row>
    <row r="305" spans="1:6">
      <c r="A305" s="14">
        <v>45674</v>
      </c>
      <c r="B305" s="15">
        <v>85.81</v>
      </c>
      <c r="C305">
        <v>36175650</v>
      </c>
      <c r="D305" s="15">
        <v>85.978999999999999</v>
      </c>
      <c r="E305" s="15">
        <v>86.5</v>
      </c>
      <c r="F305" s="15">
        <v>85.212999999999994</v>
      </c>
    </row>
    <row r="306" spans="1:6">
      <c r="A306" s="14">
        <v>45673</v>
      </c>
      <c r="B306" s="15">
        <v>84.236999999999995</v>
      </c>
      <c r="C306">
        <v>40285370</v>
      </c>
      <c r="D306" s="15">
        <v>86.096000000000004</v>
      </c>
      <c r="E306" s="15">
        <v>86.897999999999996</v>
      </c>
      <c r="F306" s="15">
        <v>84.201999999999998</v>
      </c>
    </row>
    <row r="307" spans="1:6">
      <c r="A307" s="14">
        <v>45672</v>
      </c>
      <c r="B307" s="15">
        <v>84.825999999999993</v>
      </c>
      <c r="C307">
        <v>31813830</v>
      </c>
      <c r="D307" s="15">
        <v>83.644000000000005</v>
      </c>
      <c r="E307" s="15">
        <v>85.084000000000003</v>
      </c>
      <c r="F307" s="15">
        <v>83.040999999999997</v>
      </c>
    </row>
    <row r="308" spans="1:6">
      <c r="A308" s="14">
        <v>45671</v>
      </c>
      <c r="B308" s="15">
        <v>82.84</v>
      </c>
      <c r="C308">
        <v>30376500</v>
      </c>
      <c r="D308" s="15">
        <v>84.32</v>
      </c>
      <c r="E308" s="15">
        <v>84.4893</v>
      </c>
      <c r="F308" s="15">
        <v>82.351900000000001</v>
      </c>
    </row>
    <row r="309" spans="1:6">
      <c r="A309" s="14">
        <v>45670</v>
      </c>
      <c r="B309" s="15">
        <v>84.028999999999996</v>
      </c>
      <c r="C309">
        <v>30245170</v>
      </c>
      <c r="D309" s="15">
        <v>83.152500000000003</v>
      </c>
      <c r="E309" s="15">
        <v>84.706999999999994</v>
      </c>
      <c r="F309" s="15">
        <v>82.914000000000001</v>
      </c>
    </row>
    <row r="310" spans="1:6">
      <c r="A310" s="14">
        <v>45667</v>
      </c>
      <c r="B310" s="15">
        <v>83.769000000000005</v>
      </c>
      <c r="C310">
        <v>48033120</v>
      </c>
      <c r="D310" s="15">
        <v>86.64</v>
      </c>
      <c r="E310" s="15">
        <v>86.641000000000005</v>
      </c>
      <c r="F310" s="15">
        <v>83.44</v>
      </c>
    </row>
    <row r="311" spans="1:6">
      <c r="A311" s="14">
        <v>45665</v>
      </c>
      <c r="B311" s="15">
        <v>87.5</v>
      </c>
      <c r="C311">
        <v>23479490</v>
      </c>
      <c r="D311" s="15">
        <v>88</v>
      </c>
      <c r="E311" s="15">
        <v>88.621499999999997</v>
      </c>
      <c r="F311" s="15">
        <v>87.3</v>
      </c>
    </row>
    <row r="312" spans="1:6">
      <c r="A312" s="14">
        <v>45664</v>
      </c>
      <c r="B312" s="15">
        <v>87.918999999999997</v>
      </c>
      <c r="C312">
        <v>26498230</v>
      </c>
      <c r="D312" s="15">
        <v>87.938000000000002</v>
      </c>
      <c r="E312" s="15">
        <v>88.8</v>
      </c>
      <c r="F312" s="15">
        <v>86.911000000000001</v>
      </c>
    </row>
    <row r="313" spans="1:6">
      <c r="A313" s="14">
        <v>45663</v>
      </c>
      <c r="B313" s="15">
        <v>88.179000000000002</v>
      </c>
      <c r="C313">
        <v>34576560</v>
      </c>
      <c r="D313" s="15">
        <v>88.876000000000005</v>
      </c>
      <c r="E313" s="15">
        <v>89.283000000000001</v>
      </c>
      <c r="F313" s="15">
        <v>87.168999999999997</v>
      </c>
    </row>
    <row r="314" spans="1:6">
      <c r="A314" s="14">
        <v>45660</v>
      </c>
      <c r="B314" s="15">
        <v>88.105000000000004</v>
      </c>
      <c r="C314">
        <v>29700190</v>
      </c>
      <c r="D314" s="15">
        <v>89.313000000000002</v>
      </c>
      <c r="E314" s="15">
        <v>89.882999999999996</v>
      </c>
      <c r="F314" s="15">
        <v>87.989000000000004</v>
      </c>
    </row>
    <row r="315" spans="1:6">
      <c r="A315" s="14">
        <v>45659</v>
      </c>
      <c r="B315" s="15">
        <v>88.673000000000002</v>
      </c>
      <c r="C315">
        <v>23156850</v>
      </c>
      <c r="D315" s="15">
        <v>89.55</v>
      </c>
      <c r="E315" s="15">
        <v>89.858000000000004</v>
      </c>
      <c r="F315" s="15">
        <v>87.7</v>
      </c>
    </row>
    <row r="316" spans="1:6">
      <c r="A316" s="14">
        <v>45657</v>
      </c>
      <c r="B316" s="15">
        <v>89.132000000000005</v>
      </c>
      <c r="C316">
        <v>18758970</v>
      </c>
      <c r="D316" s="15">
        <v>90.18</v>
      </c>
      <c r="E316" s="15">
        <v>90.268000000000001</v>
      </c>
      <c r="F316" s="15">
        <v>88.947000000000003</v>
      </c>
    </row>
    <row r="317" spans="1:6">
      <c r="A317" s="14">
        <v>45656</v>
      </c>
      <c r="B317" s="15">
        <v>90.043000000000006</v>
      </c>
      <c r="C317">
        <v>22029700</v>
      </c>
      <c r="D317" s="15">
        <v>89.450999999999993</v>
      </c>
      <c r="E317" s="15">
        <v>90.822999999999993</v>
      </c>
      <c r="F317" s="15">
        <v>88.971000000000004</v>
      </c>
    </row>
    <row r="318" spans="1:6">
      <c r="A318" s="14">
        <v>45653</v>
      </c>
      <c r="B318" s="15">
        <v>90.754999999999995</v>
      </c>
      <c r="C318">
        <v>32261580</v>
      </c>
      <c r="D318" s="15">
        <v>91.600999999999999</v>
      </c>
      <c r="E318" s="15">
        <v>91.813000000000002</v>
      </c>
      <c r="F318" s="15">
        <v>89.45</v>
      </c>
    </row>
    <row r="319" spans="1:6">
      <c r="A319" s="14">
        <v>45652</v>
      </c>
      <c r="B319" s="15">
        <v>92.414000000000001</v>
      </c>
      <c r="C319">
        <v>23424180</v>
      </c>
      <c r="D319" s="15">
        <v>92.84</v>
      </c>
      <c r="E319" s="15">
        <v>93.049000000000007</v>
      </c>
      <c r="F319" s="15">
        <v>91.53</v>
      </c>
    </row>
    <row r="320" spans="1:6">
      <c r="A320" s="14">
        <v>45650</v>
      </c>
      <c r="B320" s="15">
        <v>93.212000000000003</v>
      </c>
      <c r="C320">
        <v>23202930</v>
      </c>
      <c r="D320" s="15">
        <v>91.5</v>
      </c>
      <c r="E320" s="15">
        <v>93.584999999999994</v>
      </c>
      <c r="F320" s="15">
        <v>91.17</v>
      </c>
    </row>
    <row r="321" spans="1:6">
      <c r="A321" s="14">
        <v>45649</v>
      </c>
      <c r="B321" s="15">
        <v>91.144999999999996</v>
      </c>
      <c r="C321">
        <v>23393750</v>
      </c>
      <c r="D321" s="15">
        <v>91.341999999999999</v>
      </c>
      <c r="E321" s="15">
        <v>91.5</v>
      </c>
      <c r="F321" s="15">
        <v>89.91</v>
      </c>
    </row>
    <row r="322" spans="1:6">
      <c r="A322" s="14">
        <v>45646</v>
      </c>
      <c r="B322" s="15">
        <v>90.905000000000001</v>
      </c>
      <c r="C322">
        <v>45305190</v>
      </c>
      <c r="D322" s="15">
        <v>89.320999999999998</v>
      </c>
      <c r="E322" s="15">
        <v>91.992400000000004</v>
      </c>
      <c r="F322" s="15">
        <v>89.048699999999997</v>
      </c>
    </row>
    <row r="323" spans="1:6">
      <c r="A323" s="14">
        <v>45645</v>
      </c>
      <c r="B323" s="15">
        <v>90.203999999999994</v>
      </c>
      <c r="C323">
        <v>28155120</v>
      </c>
      <c r="D323" s="15">
        <v>90.817999999999998</v>
      </c>
      <c r="E323" s="15">
        <v>91.262200000000007</v>
      </c>
      <c r="F323" s="15">
        <v>89.9</v>
      </c>
    </row>
    <row r="324" spans="1:6">
      <c r="A324" s="14">
        <v>45644</v>
      </c>
      <c r="B324" s="15">
        <v>88.954999999999998</v>
      </c>
      <c r="C324">
        <v>29381940</v>
      </c>
      <c r="D324" s="15">
        <v>91.912999999999997</v>
      </c>
      <c r="E324" s="15">
        <v>92.244</v>
      </c>
      <c r="F324" s="15">
        <v>88.656000000000006</v>
      </c>
    </row>
    <row r="325" spans="1:6">
      <c r="A325" s="14">
        <v>45643</v>
      </c>
      <c r="B325" s="15">
        <v>91.912999999999997</v>
      </c>
      <c r="C325">
        <v>24594560</v>
      </c>
      <c r="D325" s="15">
        <v>92.153999999999996</v>
      </c>
      <c r="E325" s="15">
        <v>92.844999999999999</v>
      </c>
      <c r="F325" s="15">
        <v>91.641999999999996</v>
      </c>
    </row>
    <row r="326" spans="1:6">
      <c r="A326" s="14">
        <v>45642</v>
      </c>
      <c r="B326" s="15">
        <v>92.108000000000004</v>
      </c>
      <c r="C326">
        <v>26748920</v>
      </c>
      <c r="D326" s="15">
        <v>92.394000000000005</v>
      </c>
      <c r="E326" s="15">
        <v>92.894000000000005</v>
      </c>
      <c r="F326" s="15">
        <v>91.95</v>
      </c>
    </row>
    <row r="327" spans="1:6">
      <c r="A327" s="14">
        <v>45639</v>
      </c>
      <c r="B327" s="15">
        <v>91.887</v>
      </c>
      <c r="C327">
        <v>24858290</v>
      </c>
      <c r="D327" s="15">
        <v>91.680999999999997</v>
      </c>
      <c r="E327" s="15">
        <v>92.555000000000007</v>
      </c>
      <c r="F327" s="15">
        <v>90.960999999999999</v>
      </c>
    </row>
    <row r="328" spans="1:6">
      <c r="A328" s="14">
        <v>45638</v>
      </c>
      <c r="B328" s="15">
        <v>92.555000000000007</v>
      </c>
      <c r="C328">
        <v>24861970</v>
      </c>
      <c r="D328" s="15">
        <v>93.334999999999994</v>
      </c>
      <c r="E328" s="15">
        <v>93.408900000000003</v>
      </c>
      <c r="F328" s="15">
        <v>92.26</v>
      </c>
    </row>
    <row r="329" spans="1:6">
      <c r="A329" s="14">
        <v>45637</v>
      </c>
      <c r="B329" s="15">
        <v>93.656000000000006</v>
      </c>
      <c r="C329">
        <v>35016910</v>
      </c>
      <c r="D329" s="15">
        <v>92.471000000000004</v>
      </c>
      <c r="E329" s="15">
        <v>94.174999999999997</v>
      </c>
      <c r="F329" s="15">
        <v>92.308000000000007</v>
      </c>
    </row>
    <row r="330" spans="1:6">
      <c r="A330" s="14">
        <v>45636</v>
      </c>
      <c r="B330" s="15">
        <v>91.334999999999994</v>
      </c>
      <c r="C330">
        <v>23885750</v>
      </c>
      <c r="D330" s="15">
        <v>91.376000000000005</v>
      </c>
      <c r="E330" s="15">
        <v>92.287999999999997</v>
      </c>
      <c r="F330" s="15">
        <v>90.957999999999998</v>
      </c>
    </row>
    <row r="331" spans="1:6">
      <c r="A331" s="14">
        <v>45635</v>
      </c>
      <c r="B331" s="15">
        <v>91.369</v>
      </c>
      <c r="C331">
        <v>33500820</v>
      </c>
      <c r="D331" s="15">
        <v>92.8</v>
      </c>
      <c r="E331" s="15">
        <v>93.03</v>
      </c>
      <c r="F331" s="15">
        <v>90.259</v>
      </c>
    </row>
    <row r="332" spans="1:6">
      <c r="A332" s="14">
        <v>45632</v>
      </c>
      <c r="B332" s="15">
        <v>93.474000000000004</v>
      </c>
      <c r="C332">
        <v>29553830</v>
      </c>
      <c r="D332" s="15">
        <v>91.522999999999996</v>
      </c>
      <c r="E332" s="15">
        <v>93.527000000000001</v>
      </c>
      <c r="F332" s="15">
        <v>91.271000000000001</v>
      </c>
    </row>
    <row r="333" spans="1:6">
      <c r="A333" s="14">
        <v>45631</v>
      </c>
      <c r="B333" s="15">
        <v>91.787000000000006</v>
      </c>
      <c r="C333">
        <v>28353070</v>
      </c>
      <c r="D333" s="15">
        <v>91.784999999999997</v>
      </c>
      <c r="E333" s="15">
        <v>92.7</v>
      </c>
      <c r="F333" s="15">
        <v>91.110699999999994</v>
      </c>
    </row>
    <row r="334" spans="1:6">
      <c r="A334" s="14">
        <v>45630</v>
      </c>
      <c r="B334" s="15">
        <v>91.105999999999995</v>
      </c>
      <c r="C334">
        <v>26896290</v>
      </c>
      <c r="D334" s="15">
        <v>89.805000000000007</v>
      </c>
      <c r="E334" s="15">
        <v>91.596999999999994</v>
      </c>
      <c r="F334" s="15">
        <v>89.805000000000007</v>
      </c>
    </row>
    <row r="335" spans="1:6">
      <c r="A335" s="14">
        <v>45629</v>
      </c>
      <c r="B335" s="15">
        <v>90.216999999999999</v>
      </c>
      <c r="C335">
        <v>24016340</v>
      </c>
      <c r="D335" s="15">
        <v>89.436000000000007</v>
      </c>
      <c r="E335" s="15">
        <v>90.269000000000005</v>
      </c>
      <c r="F335" s="15">
        <v>88.802499999999995</v>
      </c>
    </row>
    <row r="336" spans="1:6">
      <c r="A336" s="14">
        <v>45628</v>
      </c>
      <c r="B336" s="15">
        <v>89.774000000000001</v>
      </c>
      <c r="C336">
        <v>23889660</v>
      </c>
      <c r="D336" s="15">
        <v>88.751000000000005</v>
      </c>
      <c r="E336" s="15">
        <v>90.233999999999995</v>
      </c>
      <c r="F336" s="15">
        <v>88.412000000000006</v>
      </c>
    </row>
    <row r="337" spans="1:6">
      <c r="A337" s="14">
        <v>45625</v>
      </c>
      <c r="B337" s="15">
        <v>88.680999999999997</v>
      </c>
      <c r="C337">
        <v>20272370</v>
      </c>
      <c r="D337" s="15">
        <v>88.216999999999999</v>
      </c>
      <c r="E337" s="15">
        <v>89.241</v>
      </c>
      <c r="F337" s="15">
        <v>87.668000000000006</v>
      </c>
    </row>
    <row r="338" spans="1:6">
      <c r="A338" s="14">
        <v>45623</v>
      </c>
      <c r="B338" s="15">
        <v>87.733999999999995</v>
      </c>
      <c r="C338">
        <v>25782220</v>
      </c>
      <c r="D338" s="15">
        <v>87.206000000000003</v>
      </c>
      <c r="E338" s="15">
        <v>88.094999999999999</v>
      </c>
      <c r="F338" s="15">
        <v>85.891000000000005</v>
      </c>
    </row>
    <row r="339" spans="1:6">
      <c r="A339" s="14">
        <v>45622</v>
      </c>
      <c r="B339" s="15">
        <v>87.26</v>
      </c>
      <c r="C339">
        <v>31382590</v>
      </c>
      <c r="D339" s="15">
        <v>86.748999999999995</v>
      </c>
      <c r="E339" s="15">
        <v>88.635999999999996</v>
      </c>
      <c r="F339" s="15">
        <v>86.724999999999994</v>
      </c>
    </row>
    <row r="340" spans="1:6">
      <c r="A340" s="14">
        <v>45621</v>
      </c>
      <c r="B340" s="15">
        <v>86.558999999999997</v>
      </c>
      <c r="C340">
        <v>60142030</v>
      </c>
      <c r="D340" s="15">
        <v>90.204999999999998</v>
      </c>
      <c r="E340" s="15">
        <v>90.204999999999998</v>
      </c>
      <c r="F340" s="15">
        <v>86.421999999999997</v>
      </c>
    </row>
    <row r="341" spans="1:6">
      <c r="A341" s="14">
        <v>45618</v>
      </c>
      <c r="B341" s="15">
        <v>89.778999999999996</v>
      </c>
      <c r="C341">
        <v>32140200</v>
      </c>
      <c r="D341" s="15">
        <v>89.6</v>
      </c>
      <c r="E341" s="15">
        <v>90.6</v>
      </c>
      <c r="F341" s="15">
        <v>89.3</v>
      </c>
    </row>
    <row r="342" spans="1:6">
      <c r="A342" s="14">
        <v>45617</v>
      </c>
      <c r="B342" s="15">
        <v>89.748000000000005</v>
      </c>
      <c r="C342">
        <v>45112630</v>
      </c>
      <c r="D342" s="15">
        <v>88.393000000000001</v>
      </c>
      <c r="E342" s="15">
        <v>90.8</v>
      </c>
      <c r="F342" s="15">
        <v>87.724000000000004</v>
      </c>
    </row>
    <row r="343" spans="1:6">
      <c r="A343" s="14">
        <v>45616</v>
      </c>
      <c r="B343" s="15">
        <v>88.385000000000005</v>
      </c>
      <c r="C343">
        <v>40938430</v>
      </c>
      <c r="D343" s="15">
        <v>87.998000000000005</v>
      </c>
      <c r="E343" s="15">
        <v>89.06</v>
      </c>
      <c r="F343" s="15">
        <v>86.84</v>
      </c>
    </row>
    <row r="344" spans="1:6">
      <c r="A344" s="14">
        <v>45615</v>
      </c>
      <c r="B344" s="15">
        <v>87.132000000000005</v>
      </c>
      <c r="C344">
        <v>38142270</v>
      </c>
      <c r="D344" s="15">
        <v>83.974999999999994</v>
      </c>
      <c r="E344" s="15">
        <v>87.448999999999998</v>
      </c>
      <c r="F344" s="15">
        <v>83.915999999999997</v>
      </c>
    </row>
    <row r="345" spans="1:6">
      <c r="A345" s="14">
        <v>45614</v>
      </c>
      <c r="B345" s="15">
        <v>84.704999999999998</v>
      </c>
      <c r="C345">
        <v>40840810</v>
      </c>
      <c r="D345" s="15">
        <v>81.55</v>
      </c>
      <c r="E345" s="15">
        <v>84.844999999999999</v>
      </c>
      <c r="F345" s="15">
        <v>80.933000000000007</v>
      </c>
    </row>
    <row r="346" spans="1:6">
      <c r="A346" s="14">
        <v>45611</v>
      </c>
      <c r="B346" s="15">
        <v>82.396000000000001</v>
      </c>
      <c r="C346">
        <v>36737200</v>
      </c>
      <c r="D346" s="15">
        <v>83.203999999999994</v>
      </c>
      <c r="E346" s="15">
        <v>83.203999999999994</v>
      </c>
      <c r="F346" s="15">
        <v>81.649000000000001</v>
      </c>
    </row>
    <row r="347" spans="1:6">
      <c r="A347" s="14">
        <v>45610</v>
      </c>
      <c r="B347" s="15">
        <v>83.725999999999999</v>
      </c>
      <c r="C347">
        <v>30382310</v>
      </c>
      <c r="D347" s="15">
        <v>83.367000000000004</v>
      </c>
      <c r="E347" s="15">
        <v>84.1</v>
      </c>
      <c r="F347" s="15">
        <v>83.001999999999995</v>
      </c>
    </row>
    <row r="348" spans="1:6">
      <c r="A348" s="14">
        <v>45609</v>
      </c>
      <c r="B348" s="15">
        <v>83.046999999999997</v>
      </c>
      <c r="C348">
        <v>27677720</v>
      </c>
      <c r="D348" s="15">
        <v>82.261499999999998</v>
      </c>
      <c r="E348" s="15">
        <v>83.698999999999998</v>
      </c>
      <c r="F348" s="15">
        <v>82.053700000000006</v>
      </c>
    </row>
    <row r="349" spans="1:6">
      <c r="A349" s="14">
        <v>45608</v>
      </c>
      <c r="B349" s="15">
        <v>81.95</v>
      </c>
      <c r="C349">
        <v>28140640</v>
      </c>
      <c r="D349" s="15">
        <v>80.75</v>
      </c>
      <c r="E349" s="15">
        <v>82.037000000000006</v>
      </c>
      <c r="F349" s="15">
        <v>80.375</v>
      </c>
    </row>
    <row r="350" spans="1:6">
      <c r="A350" s="14">
        <v>45607</v>
      </c>
      <c r="B350" s="15">
        <v>80.543999999999997</v>
      </c>
      <c r="C350">
        <v>23991500</v>
      </c>
      <c r="D350" s="15">
        <v>79.59</v>
      </c>
      <c r="E350" s="15">
        <v>80.682299999999998</v>
      </c>
      <c r="F350" s="15">
        <v>79.5565</v>
      </c>
    </row>
    <row r="351" spans="1:6">
      <c r="A351" s="14">
        <v>45604</v>
      </c>
      <c r="B351" s="15">
        <v>79.504000000000005</v>
      </c>
      <c r="C351">
        <v>19106260</v>
      </c>
      <c r="D351" s="15">
        <v>79.736000000000004</v>
      </c>
      <c r="E351" s="15">
        <v>79.906000000000006</v>
      </c>
      <c r="F351" s="15">
        <v>78.864999999999995</v>
      </c>
    </row>
    <row r="352" spans="1:6">
      <c r="A352" s="14">
        <v>45603</v>
      </c>
      <c r="B352" s="15">
        <v>79.653999999999996</v>
      </c>
      <c r="C352">
        <v>32950740</v>
      </c>
      <c r="D352" s="15">
        <v>78.137</v>
      </c>
      <c r="E352" s="15">
        <v>79.822000000000003</v>
      </c>
      <c r="F352" s="15">
        <v>77.994</v>
      </c>
    </row>
    <row r="353" spans="1:6">
      <c r="A353" s="14">
        <v>45602</v>
      </c>
      <c r="B353" s="15">
        <v>78.021000000000001</v>
      </c>
      <c r="C353">
        <v>36908170</v>
      </c>
      <c r="D353" s="15">
        <v>77.150000000000006</v>
      </c>
      <c r="E353" s="15">
        <v>78.149000000000001</v>
      </c>
      <c r="F353" s="15">
        <v>75.738</v>
      </c>
    </row>
    <row r="354" spans="1:6">
      <c r="A354" s="14">
        <v>45601</v>
      </c>
      <c r="B354" s="15">
        <v>76.391000000000005</v>
      </c>
      <c r="C354">
        <v>22006450</v>
      </c>
      <c r="D354" s="15">
        <v>75.734999999999999</v>
      </c>
      <c r="E354" s="15">
        <v>76.753</v>
      </c>
      <c r="F354" s="15">
        <v>75.626999999999995</v>
      </c>
    </row>
    <row r="355" spans="1:6">
      <c r="A355" s="14">
        <v>45600</v>
      </c>
      <c r="B355" s="15">
        <v>75.551000000000002</v>
      </c>
      <c r="C355">
        <v>19021940</v>
      </c>
      <c r="D355" s="15">
        <v>75.313999999999993</v>
      </c>
      <c r="E355" s="15">
        <v>76.248000000000005</v>
      </c>
      <c r="F355" s="15">
        <v>74.968999999999994</v>
      </c>
    </row>
    <row r="356" spans="1:6">
      <c r="A356" s="14">
        <v>45597</v>
      </c>
      <c r="B356" s="15">
        <v>75.61</v>
      </c>
      <c r="C356">
        <v>29968290</v>
      </c>
      <c r="D356" s="15">
        <v>75.347999999999999</v>
      </c>
      <c r="E356" s="15">
        <v>76.38</v>
      </c>
      <c r="F356" s="15">
        <v>74.777000000000001</v>
      </c>
    </row>
    <row r="357" spans="1:6">
      <c r="A357" s="14">
        <v>45596</v>
      </c>
      <c r="B357" s="15">
        <v>75.602999999999994</v>
      </c>
      <c r="C357">
        <v>30577090</v>
      </c>
      <c r="D357" s="15">
        <v>75.393000000000001</v>
      </c>
      <c r="E357" s="15">
        <v>76.078999999999994</v>
      </c>
      <c r="F357" s="15">
        <v>75.222999999999999</v>
      </c>
    </row>
    <row r="358" spans="1:6">
      <c r="A358" s="14">
        <v>45595</v>
      </c>
      <c r="B358" s="15">
        <v>75.373999999999995</v>
      </c>
      <c r="C358">
        <v>17220020</v>
      </c>
      <c r="D358" s="15">
        <v>75.808000000000007</v>
      </c>
      <c r="E358" s="15">
        <v>75.978999999999999</v>
      </c>
      <c r="F358" s="15">
        <v>75.227800000000002</v>
      </c>
    </row>
    <row r="359" spans="1:6">
      <c r="A359" s="14">
        <v>45594</v>
      </c>
      <c r="B359" s="15">
        <v>75.944000000000003</v>
      </c>
      <c r="C359">
        <v>36604330</v>
      </c>
      <c r="D359" s="15">
        <v>75.113</v>
      </c>
      <c r="E359" s="15">
        <v>76.388000000000005</v>
      </c>
      <c r="F359" s="15">
        <v>74.801000000000002</v>
      </c>
    </row>
    <row r="360" spans="1:6">
      <c r="A360" s="14">
        <v>45593</v>
      </c>
      <c r="B360" s="15">
        <v>74.912000000000006</v>
      </c>
      <c r="C360">
        <v>28624050</v>
      </c>
      <c r="D360" s="15">
        <v>75.867999999999995</v>
      </c>
      <c r="E360" s="15">
        <v>75.867999999999995</v>
      </c>
      <c r="F360" s="15">
        <v>74.787999999999997</v>
      </c>
    </row>
    <row r="361" spans="1:6">
      <c r="A361" s="14">
        <v>45590</v>
      </c>
      <c r="B361" s="15">
        <v>75.468000000000004</v>
      </c>
      <c r="C361">
        <v>28194730</v>
      </c>
      <c r="D361" s="15">
        <v>75.617000000000004</v>
      </c>
      <c r="E361" s="15">
        <v>76.849999999999994</v>
      </c>
      <c r="F361" s="15">
        <v>75.352999999999994</v>
      </c>
    </row>
    <row r="362" spans="1:6">
      <c r="A362" s="14">
        <v>45589</v>
      </c>
      <c r="B362" s="15">
        <v>75.454999999999998</v>
      </c>
      <c r="C362">
        <v>26429620</v>
      </c>
      <c r="D362" s="15">
        <v>75.197000000000003</v>
      </c>
      <c r="E362" s="15">
        <v>75.581999999999994</v>
      </c>
      <c r="F362" s="15">
        <v>74.625</v>
      </c>
    </row>
    <row r="363" spans="1:6">
      <c r="A363" s="14">
        <v>45588</v>
      </c>
      <c r="B363" s="15">
        <v>74.929000000000002</v>
      </c>
      <c r="C363">
        <v>37490070</v>
      </c>
      <c r="D363" s="15">
        <v>76.283000000000001</v>
      </c>
      <c r="E363" s="15">
        <v>76.379000000000005</v>
      </c>
      <c r="F363" s="15">
        <v>74.426000000000002</v>
      </c>
    </row>
    <row r="364" spans="1:6">
      <c r="A364" s="14">
        <v>45587</v>
      </c>
      <c r="B364" s="15">
        <v>76.424000000000007</v>
      </c>
      <c r="C364">
        <v>29872520</v>
      </c>
      <c r="D364" s="15">
        <v>76.527000000000001</v>
      </c>
      <c r="E364" s="15">
        <v>76.97</v>
      </c>
      <c r="F364" s="15">
        <v>76.111999999999995</v>
      </c>
    </row>
    <row r="365" spans="1:6">
      <c r="A365" s="14">
        <v>45586</v>
      </c>
      <c r="B365" s="15">
        <v>77.206999999999994</v>
      </c>
      <c r="C365">
        <v>60570930</v>
      </c>
      <c r="D365" s="15">
        <v>76.575999999999993</v>
      </c>
      <c r="E365" s="15">
        <v>77.3</v>
      </c>
      <c r="F365" s="15">
        <v>75.66</v>
      </c>
    </row>
    <row r="366" spans="1:6">
      <c r="A366" s="14">
        <v>45583</v>
      </c>
      <c r="B366" s="15">
        <v>76.388999999999996</v>
      </c>
      <c r="C366">
        <v>159741200</v>
      </c>
      <c r="D366" s="15">
        <v>73.763999999999996</v>
      </c>
      <c r="E366" s="15">
        <v>76.628100000000003</v>
      </c>
      <c r="F366" s="15">
        <v>73.623000000000005</v>
      </c>
    </row>
    <row r="367" spans="1:6">
      <c r="A367" s="14">
        <v>45582</v>
      </c>
      <c r="B367" s="15">
        <v>68.765000000000001</v>
      </c>
      <c r="C367">
        <v>89266720</v>
      </c>
      <c r="D367" s="15">
        <v>70.435000000000002</v>
      </c>
      <c r="E367" s="15">
        <v>70.441199999999995</v>
      </c>
      <c r="F367" s="15">
        <v>67.787999999999997</v>
      </c>
    </row>
    <row r="368" spans="1:6">
      <c r="A368" s="14">
        <v>45581</v>
      </c>
      <c r="B368" s="15">
        <v>70.2</v>
      </c>
      <c r="C368">
        <v>24942760</v>
      </c>
      <c r="D368" s="15">
        <v>70.343000000000004</v>
      </c>
      <c r="E368" s="15">
        <v>70.558999999999997</v>
      </c>
      <c r="F368" s="15">
        <v>69.781999999999996</v>
      </c>
    </row>
    <row r="369" spans="1:6">
      <c r="A369" s="14">
        <v>45580</v>
      </c>
      <c r="B369" s="15">
        <v>70.597999999999999</v>
      </c>
      <c r="C369">
        <v>29327520</v>
      </c>
      <c r="D369" s="15">
        <v>71.251000000000005</v>
      </c>
      <c r="E369" s="15">
        <v>71.34</v>
      </c>
      <c r="F369" s="15">
        <v>69.978099999999998</v>
      </c>
    </row>
    <row r="370" spans="1:6">
      <c r="A370" s="14">
        <v>45579</v>
      </c>
      <c r="B370" s="15">
        <v>71.3</v>
      </c>
      <c r="C370">
        <v>27970710</v>
      </c>
      <c r="D370" s="15">
        <v>72.5</v>
      </c>
      <c r="E370" s="15">
        <v>72.662000000000006</v>
      </c>
      <c r="F370" s="15">
        <v>71.131100000000004</v>
      </c>
    </row>
    <row r="371" spans="1:6">
      <c r="A371" s="14">
        <v>45576</v>
      </c>
      <c r="B371" s="15">
        <v>72.278999999999996</v>
      </c>
      <c r="C371">
        <v>22995250</v>
      </c>
      <c r="D371" s="15">
        <v>73.489999999999995</v>
      </c>
      <c r="E371" s="15">
        <v>73.599999999999994</v>
      </c>
      <c r="F371" s="15">
        <v>72.122</v>
      </c>
    </row>
    <row r="372" spans="1:6">
      <c r="A372" s="14">
        <v>45575</v>
      </c>
      <c r="B372" s="15">
        <v>73.028999999999996</v>
      </c>
      <c r="C372">
        <v>27678620</v>
      </c>
      <c r="D372" s="15">
        <v>72.328999999999994</v>
      </c>
      <c r="E372" s="15">
        <v>73.385000000000005</v>
      </c>
      <c r="F372" s="15">
        <v>72.25</v>
      </c>
    </row>
    <row r="373" spans="1:6">
      <c r="A373" s="14">
        <v>45574</v>
      </c>
      <c r="B373" s="15">
        <v>72.742999999999995</v>
      </c>
      <c r="C373">
        <v>19810700</v>
      </c>
      <c r="D373" s="15">
        <v>71.924999999999997</v>
      </c>
      <c r="E373" s="15">
        <v>72.858999999999995</v>
      </c>
      <c r="F373" s="15">
        <v>71.887</v>
      </c>
    </row>
    <row r="374" spans="1:6">
      <c r="A374" s="14">
        <v>45573</v>
      </c>
      <c r="B374" s="15">
        <v>72.176000000000002</v>
      </c>
      <c r="C374">
        <v>31874020</v>
      </c>
      <c r="D374" s="15">
        <v>70.388000000000005</v>
      </c>
      <c r="E374" s="15">
        <v>72.506</v>
      </c>
      <c r="F374" s="15">
        <v>70.354600000000005</v>
      </c>
    </row>
    <row r="375" spans="1:6">
      <c r="A375" s="14">
        <v>45572</v>
      </c>
      <c r="B375" s="15">
        <v>70.191999999999993</v>
      </c>
      <c r="C375">
        <v>33605200</v>
      </c>
      <c r="D375" s="15">
        <v>71.475499999999997</v>
      </c>
      <c r="E375" s="15">
        <v>71.587999999999994</v>
      </c>
      <c r="F375" s="15">
        <v>69.643000000000001</v>
      </c>
    </row>
    <row r="376" spans="1:6">
      <c r="A376" s="14">
        <v>45569</v>
      </c>
      <c r="B376" s="15">
        <v>71.97</v>
      </c>
      <c r="C376">
        <v>22301390</v>
      </c>
      <c r="D376" s="15">
        <v>71.331999999999994</v>
      </c>
      <c r="E376" s="15">
        <v>72.100999999999999</v>
      </c>
      <c r="F376" s="15">
        <v>70.882000000000005</v>
      </c>
    </row>
    <row r="377" spans="1:6">
      <c r="A377" s="14">
        <v>45568</v>
      </c>
      <c r="B377" s="15">
        <v>70.680000000000007</v>
      </c>
      <c r="C377">
        <v>22564490</v>
      </c>
      <c r="D377" s="15">
        <v>70.426000000000002</v>
      </c>
      <c r="E377" s="15">
        <v>70.881</v>
      </c>
      <c r="F377" s="15">
        <v>70</v>
      </c>
    </row>
    <row r="378" spans="1:6">
      <c r="A378" s="14">
        <v>45567</v>
      </c>
      <c r="B378" s="15">
        <v>71.108999999999995</v>
      </c>
      <c r="C378">
        <v>17581670</v>
      </c>
      <c r="D378" s="15">
        <v>70.613</v>
      </c>
      <c r="E378" s="15">
        <v>71.620999999999995</v>
      </c>
      <c r="F378" s="15">
        <v>70.468800000000002</v>
      </c>
    </row>
    <row r="379" spans="1:6">
      <c r="A379" s="14">
        <v>45566</v>
      </c>
      <c r="B379" s="15">
        <v>70.613</v>
      </c>
      <c r="C379">
        <v>28134820</v>
      </c>
      <c r="D379" s="15">
        <v>71.364000000000004</v>
      </c>
      <c r="E379" s="15">
        <v>71.775999999999996</v>
      </c>
      <c r="F379" s="15">
        <v>69.858999999999995</v>
      </c>
    </row>
    <row r="380" spans="1:6">
      <c r="A380" s="14">
        <v>45565</v>
      </c>
      <c r="B380" s="15">
        <v>70.927000000000007</v>
      </c>
      <c r="C380">
        <v>17115080</v>
      </c>
      <c r="D380" s="15">
        <v>70.7</v>
      </c>
      <c r="E380" s="15">
        <v>71.120999999999995</v>
      </c>
      <c r="F380" s="15">
        <v>70.281899999999993</v>
      </c>
    </row>
    <row r="381" spans="1:6">
      <c r="A381" s="14">
        <v>45562</v>
      </c>
      <c r="B381" s="15">
        <v>70.734999999999999</v>
      </c>
      <c r="C381">
        <v>23956130</v>
      </c>
      <c r="D381" s="15">
        <v>70.835999999999999</v>
      </c>
      <c r="E381" s="15">
        <v>71.070999999999998</v>
      </c>
      <c r="F381" s="15">
        <v>70.125100000000003</v>
      </c>
    </row>
    <row r="382" spans="1:6">
      <c r="A382" s="14">
        <v>45561</v>
      </c>
      <c r="B382" s="15">
        <v>71.143000000000001</v>
      </c>
      <c r="C382">
        <v>28329620</v>
      </c>
      <c r="D382" s="15">
        <v>72.472999999999999</v>
      </c>
      <c r="E382" s="15">
        <v>72.525999999999996</v>
      </c>
      <c r="F382" s="15">
        <v>70.171999999999997</v>
      </c>
    </row>
    <row r="383" spans="1:6">
      <c r="A383" s="14">
        <v>45560</v>
      </c>
      <c r="B383" s="15">
        <v>72.156000000000006</v>
      </c>
      <c r="C383">
        <v>22597750</v>
      </c>
      <c r="D383" s="15">
        <v>72.099999999999994</v>
      </c>
      <c r="E383" s="15">
        <v>72.512</v>
      </c>
      <c r="F383" s="15">
        <v>71.620999999999995</v>
      </c>
    </row>
    <row r="384" spans="1:6">
      <c r="A384" s="14">
        <v>45559</v>
      </c>
      <c r="B384" s="15">
        <v>72.225999999999999</v>
      </c>
      <c r="C384">
        <v>35657310</v>
      </c>
      <c r="D384" s="15">
        <v>70.662499999999994</v>
      </c>
      <c r="E384" s="15">
        <v>72.244</v>
      </c>
      <c r="F384" s="15">
        <v>70.444999999999993</v>
      </c>
    </row>
    <row r="385" spans="1:6">
      <c r="A385" s="14">
        <v>45558</v>
      </c>
      <c r="B385" s="15">
        <v>70.537000000000006</v>
      </c>
      <c r="C385">
        <v>32243440</v>
      </c>
      <c r="D385" s="15">
        <v>70.239000000000004</v>
      </c>
      <c r="E385" s="15">
        <v>71.224999999999994</v>
      </c>
      <c r="F385" s="15">
        <v>69.915999999999997</v>
      </c>
    </row>
    <row r="386" spans="1:6">
      <c r="A386" s="14">
        <v>45555</v>
      </c>
      <c r="B386" s="15">
        <v>70.102999999999994</v>
      </c>
      <c r="C386">
        <v>39980620</v>
      </c>
      <c r="D386" s="15">
        <v>70.555000000000007</v>
      </c>
      <c r="E386" s="15">
        <v>70.667299999999997</v>
      </c>
      <c r="F386" s="15">
        <v>69.631</v>
      </c>
    </row>
    <row r="387" spans="1:6">
      <c r="A387" s="14">
        <v>45554</v>
      </c>
      <c r="B387" s="15">
        <v>70.432000000000002</v>
      </c>
      <c r="C387">
        <v>42284800</v>
      </c>
      <c r="D387" s="15">
        <v>70.5</v>
      </c>
      <c r="E387" s="15">
        <v>71.566000000000003</v>
      </c>
      <c r="F387" s="15">
        <v>69.537000000000006</v>
      </c>
    </row>
    <row r="388" spans="1:6">
      <c r="A388" s="14">
        <v>45553</v>
      </c>
      <c r="B388" s="15">
        <v>69.046999999999997</v>
      </c>
      <c r="C388">
        <v>29844110</v>
      </c>
      <c r="D388" s="15">
        <v>70.754999999999995</v>
      </c>
      <c r="E388" s="15">
        <v>70.754999999999995</v>
      </c>
      <c r="F388" s="15">
        <v>68.8</v>
      </c>
    </row>
    <row r="389" spans="1:6">
      <c r="A389" s="14">
        <v>45552</v>
      </c>
      <c r="B389" s="15">
        <v>70.691000000000003</v>
      </c>
      <c r="C389">
        <v>22986300</v>
      </c>
      <c r="D389" s="15">
        <v>70.081999999999994</v>
      </c>
      <c r="E389" s="15">
        <v>70.763000000000005</v>
      </c>
      <c r="F389" s="15">
        <v>69.837000000000003</v>
      </c>
    </row>
    <row r="390" spans="1:6">
      <c r="A390" s="14">
        <v>45551</v>
      </c>
      <c r="B390" s="15">
        <v>69.650000000000006</v>
      </c>
      <c r="C390">
        <v>18437450</v>
      </c>
      <c r="D390" s="15">
        <v>70</v>
      </c>
      <c r="E390" s="15">
        <v>70.302000000000007</v>
      </c>
      <c r="F390" s="15">
        <v>68.863200000000006</v>
      </c>
    </row>
    <row r="391" spans="1:6">
      <c r="A391" s="14">
        <v>45548</v>
      </c>
      <c r="B391" s="15">
        <v>69.706000000000003</v>
      </c>
      <c r="C391">
        <v>22764820</v>
      </c>
      <c r="D391" s="15">
        <v>68.001000000000005</v>
      </c>
      <c r="E391" s="15">
        <v>69.963999999999999</v>
      </c>
      <c r="F391" s="15">
        <v>68</v>
      </c>
    </row>
    <row r="392" spans="1:6">
      <c r="A392" s="14">
        <v>45547</v>
      </c>
      <c r="B392" s="15">
        <v>68.680000000000007</v>
      </c>
      <c r="C392">
        <v>25884370</v>
      </c>
      <c r="D392" s="15">
        <v>68.492000000000004</v>
      </c>
      <c r="E392" s="15">
        <v>69.488</v>
      </c>
      <c r="F392" s="15">
        <v>68.22</v>
      </c>
    </row>
    <row r="393" spans="1:6">
      <c r="A393" s="14">
        <v>45546</v>
      </c>
      <c r="B393" s="15">
        <v>68.147000000000006</v>
      </c>
      <c r="C393">
        <v>23919240</v>
      </c>
      <c r="D393" s="15">
        <v>67.745999999999995</v>
      </c>
      <c r="E393" s="15">
        <v>68.296999999999997</v>
      </c>
      <c r="F393" s="15">
        <v>66.08</v>
      </c>
    </row>
    <row r="394" spans="1:6">
      <c r="A394" s="14">
        <v>45545</v>
      </c>
      <c r="B394" s="15">
        <v>67.361999999999995</v>
      </c>
      <c r="C394">
        <v>20791820</v>
      </c>
      <c r="D394" s="15">
        <v>67.686999999999998</v>
      </c>
      <c r="E394" s="15">
        <v>68.058999999999997</v>
      </c>
      <c r="F394" s="15">
        <v>66.580500000000001</v>
      </c>
    </row>
    <row r="395" spans="1:6">
      <c r="A395" s="14">
        <v>45544</v>
      </c>
      <c r="B395" s="15">
        <v>67.542000000000002</v>
      </c>
      <c r="C395">
        <v>26831110</v>
      </c>
      <c r="D395" s="15">
        <v>67.400000000000006</v>
      </c>
      <c r="E395" s="15">
        <v>68.349999999999994</v>
      </c>
      <c r="F395" s="15">
        <v>67.213999999999999</v>
      </c>
    </row>
    <row r="396" spans="1:6">
      <c r="A396" s="14">
        <v>45541</v>
      </c>
      <c r="B396" s="15">
        <v>66.576999999999998</v>
      </c>
      <c r="C396">
        <v>29912650</v>
      </c>
      <c r="D396" s="15">
        <v>68.186000000000007</v>
      </c>
      <c r="E396" s="15">
        <v>68.315200000000004</v>
      </c>
      <c r="F396" s="15">
        <v>66.233999999999995</v>
      </c>
    </row>
    <row r="397" spans="1:6">
      <c r="A397" s="14">
        <v>45540</v>
      </c>
      <c r="B397" s="15">
        <v>68.361999999999995</v>
      </c>
      <c r="C397">
        <v>18100720</v>
      </c>
      <c r="D397" s="15">
        <v>67.313999999999993</v>
      </c>
      <c r="E397" s="15">
        <v>68.730999999999995</v>
      </c>
      <c r="F397" s="15">
        <v>67.186000000000007</v>
      </c>
    </row>
    <row r="398" spans="1:6">
      <c r="A398" s="14">
        <v>45539</v>
      </c>
      <c r="B398" s="15">
        <v>67.968000000000004</v>
      </c>
      <c r="C398">
        <v>17853370</v>
      </c>
      <c r="D398" s="15">
        <v>67.331000000000003</v>
      </c>
      <c r="E398" s="15">
        <v>68.465000000000003</v>
      </c>
      <c r="F398" s="15">
        <v>67.305999999999997</v>
      </c>
    </row>
    <row r="399" spans="1:6">
      <c r="A399" s="14">
        <v>45538</v>
      </c>
      <c r="B399" s="15">
        <v>67.531999999999996</v>
      </c>
      <c r="C399">
        <v>31609640</v>
      </c>
      <c r="D399" s="15">
        <v>70.010000000000005</v>
      </c>
      <c r="E399" s="15">
        <v>70.385999999999996</v>
      </c>
      <c r="F399" s="15">
        <v>67.100999999999999</v>
      </c>
    </row>
    <row r="400" spans="1:6">
      <c r="A400" s="14">
        <v>45534</v>
      </c>
      <c r="B400" s="15">
        <v>70.135000000000005</v>
      </c>
      <c r="C400">
        <v>32667230</v>
      </c>
      <c r="D400" s="15">
        <v>70.036000000000001</v>
      </c>
      <c r="E400" s="15">
        <v>70.186000000000007</v>
      </c>
      <c r="F400" s="15">
        <v>68.816000000000003</v>
      </c>
    </row>
    <row r="401" spans="1:6">
      <c r="A401" s="14">
        <v>45533</v>
      </c>
      <c r="B401" s="15">
        <v>69.248000000000005</v>
      </c>
      <c r="C401">
        <v>21869740</v>
      </c>
      <c r="D401" s="15">
        <v>69</v>
      </c>
      <c r="E401" s="15">
        <v>69.98</v>
      </c>
      <c r="F401" s="15">
        <v>68.606999999999999</v>
      </c>
    </row>
    <row r="402" spans="1:6">
      <c r="A402" s="14">
        <v>45532</v>
      </c>
      <c r="B402" s="15">
        <v>68.384</v>
      </c>
      <c r="C402">
        <v>24305830</v>
      </c>
      <c r="D402" s="15">
        <v>69.582999999999998</v>
      </c>
      <c r="E402" s="15">
        <v>69.667000000000002</v>
      </c>
      <c r="F402" s="15">
        <v>67.709999999999994</v>
      </c>
    </row>
    <row r="403" spans="1:6">
      <c r="A403" s="14">
        <v>45531</v>
      </c>
      <c r="B403" s="15">
        <v>69.572000000000003</v>
      </c>
      <c r="C403">
        <v>31648780</v>
      </c>
      <c r="D403" s="15">
        <v>68.852999999999994</v>
      </c>
      <c r="E403" s="15">
        <v>70.789000000000001</v>
      </c>
      <c r="F403" s="15">
        <v>68.691999999999993</v>
      </c>
    </row>
    <row r="404" spans="1:6">
      <c r="A404" s="14">
        <v>45530</v>
      </c>
      <c r="B404" s="15">
        <v>68.843999999999994</v>
      </c>
      <c r="C404">
        <v>13541540</v>
      </c>
      <c r="D404" s="15">
        <v>68.725999999999999</v>
      </c>
      <c r="E404" s="15">
        <v>69.058999999999997</v>
      </c>
      <c r="F404" s="15">
        <v>68.163799999999995</v>
      </c>
    </row>
    <row r="405" spans="1:6">
      <c r="A405" s="14">
        <v>45527</v>
      </c>
      <c r="B405" s="15">
        <v>68.673000000000002</v>
      </c>
      <c r="C405">
        <v>23544500</v>
      </c>
      <c r="D405" s="15">
        <v>69.412999999999997</v>
      </c>
      <c r="E405" s="15">
        <v>69.606999999999999</v>
      </c>
      <c r="F405" s="15">
        <v>67.863</v>
      </c>
    </row>
    <row r="406" spans="1:6">
      <c r="A406" s="14">
        <v>45526</v>
      </c>
      <c r="B406" s="15">
        <v>68.896000000000001</v>
      </c>
      <c r="C406">
        <v>27293890</v>
      </c>
      <c r="D406" s="15">
        <v>69.099999999999994</v>
      </c>
      <c r="E406" s="15">
        <v>70.150000000000006</v>
      </c>
      <c r="F406" s="15">
        <v>68.623999999999995</v>
      </c>
    </row>
    <row r="407" spans="1:6">
      <c r="A407" s="14">
        <v>45525</v>
      </c>
      <c r="B407" s="15">
        <v>69.712000000000003</v>
      </c>
      <c r="C407">
        <v>22353430</v>
      </c>
      <c r="D407" s="15">
        <v>69.7</v>
      </c>
      <c r="E407" s="15">
        <v>70.099999999999994</v>
      </c>
      <c r="F407" s="15">
        <v>69.138000000000005</v>
      </c>
    </row>
    <row r="408" spans="1:6">
      <c r="A408" s="14">
        <v>45524</v>
      </c>
      <c r="B408" s="15">
        <v>69.853999999999999</v>
      </c>
      <c r="C408">
        <v>48131180</v>
      </c>
      <c r="D408" s="15">
        <v>68.885999999999996</v>
      </c>
      <c r="E408" s="15">
        <v>71.132999999999996</v>
      </c>
      <c r="F408" s="15">
        <v>68.8245</v>
      </c>
    </row>
    <row r="409" spans="1:6">
      <c r="A409" s="14">
        <v>45523</v>
      </c>
      <c r="B409" s="15">
        <v>68.852999999999994</v>
      </c>
      <c r="C409">
        <v>30162270</v>
      </c>
      <c r="D409" s="15">
        <v>67.406999999999996</v>
      </c>
      <c r="E409" s="15">
        <v>68.884</v>
      </c>
      <c r="F409" s="15">
        <v>67.290999999999997</v>
      </c>
    </row>
    <row r="410" spans="1:6">
      <c r="A410" s="14">
        <v>45520</v>
      </c>
      <c r="B410" s="15">
        <v>67.406999999999996</v>
      </c>
      <c r="C410">
        <v>35110140</v>
      </c>
      <c r="D410" s="15">
        <v>66.942999999999998</v>
      </c>
      <c r="E410" s="15">
        <v>68.022999999999996</v>
      </c>
      <c r="F410" s="15">
        <v>66.536000000000001</v>
      </c>
    </row>
    <row r="411" spans="1:6">
      <c r="A411" s="14">
        <v>45519</v>
      </c>
      <c r="B411" s="15">
        <v>66.322000000000003</v>
      </c>
      <c r="C411">
        <v>32101730</v>
      </c>
      <c r="D411" s="15">
        <v>66.849000000000004</v>
      </c>
      <c r="E411" s="15">
        <v>67.319000000000003</v>
      </c>
      <c r="F411" s="15">
        <v>65.98</v>
      </c>
    </row>
    <row r="412" spans="1:6">
      <c r="A412" s="14">
        <v>45518</v>
      </c>
      <c r="B412" s="15">
        <v>66.168000000000006</v>
      </c>
      <c r="C412">
        <v>40143440</v>
      </c>
      <c r="D412" s="15">
        <v>64.87</v>
      </c>
      <c r="E412" s="15">
        <v>66.356999999999999</v>
      </c>
      <c r="F412" s="15">
        <v>64.87</v>
      </c>
    </row>
    <row r="413" spans="1:6">
      <c r="A413" s="14">
        <v>45517</v>
      </c>
      <c r="B413" s="15">
        <v>64.802000000000007</v>
      </c>
      <c r="C413">
        <v>26395710</v>
      </c>
      <c r="D413" s="15">
        <v>63.856000000000002</v>
      </c>
      <c r="E413" s="15">
        <v>65.096999999999994</v>
      </c>
      <c r="F413" s="15">
        <v>63.55</v>
      </c>
    </row>
    <row r="414" spans="1:6">
      <c r="A414" s="14">
        <v>45516</v>
      </c>
      <c r="B414" s="15">
        <v>63.314</v>
      </c>
      <c r="C414">
        <v>23317120</v>
      </c>
      <c r="D414" s="15">
        <v>63.1</v>
      </c>
      <c r="E414" s="15">
        <v>63.9</v>
      </c>
      <c r="F414" s="15">
        <v>62.707000000000001</v>
      </c>
    </row>
    <row r="415" spans="1:6">
      <c r="A415" s="14">
        <v>45513</v>
      </c>
      <c r="B415" s="15">
        <v>63.393999999999998</v>
      </c>
      <c r="C415">
        <v>19808360</v>
      </c>
      <c r="D415" s="15">
        <v>62.298999999999999</v>
      </c>
      <c r="E415" s="15">
        <v>63.661999999999999</v>
      </c>
      <c r="F415" s="15">
        <v>62.298999999999999</v>
      </c>
    </row>
    <row r="416" spans="1:6">
      <c r="A416" s="14">
        <v>45512</v>
      </c>
      <c r="B416" s="15">
        <v>63.034999999999997</v>
      </c>
      <c r="C416">
        <v>32835420</v>
      </c>
      <c r="D416" s="15">
        <v>62.198999999999998</v>
      </c>
      <c r="E416" s="15">
        <v>63.228999999999999</v>
      </c>
      <c r="F416" s="15">
        <v>61.601999999999997</v>
      </c>
    </row>
    <row r="417" spans="1:6">
      <c r="A417" s="14">
        <v>45511</v>
      </c>
      <c r="B417" s="15">
        <v>61.148000000000003</v>
      </c>
      <c r="C417">
        <v>31877910</v>
      </c>
      <c r="D417" s="15">
        <v>61.606499999999997</v>
      </c>
      <c r="E417" s="15">
        <v>63.2</v>
      </c>
      <c r="F417" s="15">
        <v>61.064</v>
      </c>
    </row>
    <row r="418" spans="1:6">
      <c r="A418" s="14">
        <v>45510</v>
      </c>
      <c r="B418" s="15">
        <v>60.957000000000001</v>
      </c>
      <c r="C418">
        <v>43190570</v>
      </c>
      <c r="D418" s="15">
        <v>60.061999999999998</v>
      </c>
      <c r="E418" s="15">
        <v>62.244999999999997</v>
      </c>
      <c r="F418" s="15">
        <v>60.061999999999998</v>
      </c>
    </row>
    <row r="419" spans="1:6">
      <c r="A419" s="14">
        <v>45509</v>
      </c>
      <c r="B419" s="15">
        <v>59.854999999999997</v>
      </c>
      <c r="C419">
        <v>40442350</v>
      </c>
      <c r="D419" s="15">
        <v>58.704000000000001</v>
      </c>
      <c r="E419" s="15">
        <v>60.456299999999999</v>
      </c>
      <c r="F419" s="15">
        <v>58.704000000000001</v>
      </c>
    </row>
    <row r="420" spans="1:6">
      <c r="A420" s="14">
        <v>45506</v>
      </c>
      <c r="B420" s="15">
        <v>61.363999999999997</v>
      </c>
      <c r="C420">
        <v>35230030</v>
      </c>
      <c r="D420" s="15">
        <v>62.097999999999999</v>
      </c>
      <c r="E420" s="15">
        <v>62.527000000000001</v>
      </c>
      <c r="F420" s="15">
        <v>60.835000000000001</v>
      </c>
    </row>
    <row r="421" spans="1:6">
      <c r="A421" s="14">
        <v>45505</v>
      </c>
      <c r="B421" s="15">
        <v>62.484999999999999</v>
      </c>
      <c r="C421">
        <v>37205730</v>
      </c>
      <c r="D421" s="15">
        <v>62.924999999999997</v>
      </c>
      <c r="E421" s="15">
        <v>64.671000000000006</v>
      </c>
      <c r="F421" s="15">
        <v>61.761000000000003</v>
      </c>
    </row>
    <row r="422" spans="1:6">
      <c r="A422" s="14">
        <v>45504</v>
      </c>
      <c r="B422" s="15">
        <v>62.835000000000001</v>
      </c>
      <c r="C422">
        <v>31348770</v>
      </c>
      <c r="D422" s="15">
        <v>62.656999999999996</v>
      </c>
      <c r="E422" s="15">
        <v>63.36</v>
      </c>
      <c r="F422" s="15">
        <v>62.258000000000003</v>
      </c>
    </row>
    <row r="423" spans="1:6">
      <c r="A423" s="14">
        <v>45503</v>
      </c>
      <c r="B423" s="15">
        <v>62.258000000000003</v>
      </c>
      <c r="C423">
        <v>34966090</v>
      </c>
      <c r="D423" s="15">
        <v>63.017000000000003</v>
      </c>
      <c r="E423" s="15">
        <v>63.469000000000001</v>
      </c>
      <c r="F423" s="15">
        <v>61.7</v>
      </c>
    </row>
    <row r="424" spans="1:6">
      <c r="A424" s="14">
        <v>45502</v>
      </c>
      <c r="B424" s="15">
        <v>62.695999999999998</v>
      </c>
      <c r="C424">
        <v>24005370</v>
      </c>
      <c r="D424" s="15">
        <v>63.460999999999999</v>
      </c>
      <c r="E424" s="15">
        <v>63.460999999999999</v>
      </c>
      <c r="F424" s="15">
        <v>62.393000000000001</v>
      </c>
    </row>
    <row r="425" spans="1:6">
      <c r="A425" s="14">
        <v>45499</v>
      </c>
      <c r="B425" s="15">
        <v>63.137</v>
      </c>
      <c r="C425">
        <v>31206590</v>
      </c>
      <c r="D425" s="15">
        <v>64.5</v>
      </c>
      <c r="E425" s="15">
        <v>64.698999999999998</v>
      </c>
      <c r="F425" s="15">
        <v>62.976999999999997</v>
      </c>
    </row>
    <row r="426" spans="1:6">
      <c r="A426" s="14">
        <v>45498</v>
      </c>
      <c r="B426" s="15">
        <v>63.408999999999999</v>
      </c>
      <c r="C426">
        <v>45545390</v>
      </c>
      <c r="D426" s="15">
        <v>64.099999999999994</v>
      </c>
      <c r="E426" s="15">
        <v>64.998000000000005</v>
      </c>
      <c r="F426" s="15">
        <v>62.17</v>
      </c>
    </row>
    <row r="427" spans="1:6">
      <c r="A427" s="14">
        <v>45497</v>
      </c>
      <c r="B427" s="15">
        <v>63.598999999999997</v>
      </c>
      <c r="C427">
        <v>48881630</v>
      </c>
      <c r="D427" s="15">
        <v>63.573999999999998</v>
      </c>
      <c r="E427" s="15">
        <v>65.242000000000004</v>
      </c>
      <c r="F427" s="15">
        <v>63.267400000000002</v>
      </c>
    </row>
    <row r="428" spans="1:6">
      <c r="A428" s="14">
        <v>45496</v>
      </c>
      <c r="B428" s="15">
        <v>64.275999999999996</v>
      </c>
      <c r="C428">
        <v>24635790</v>
      </c>
      <c r="D428" s="15">
        <v>64.75</v>
      </c>
      <c r="E428" s="15">
        <v>64.991</v>
      </c>
      <c r="F428" s="15">
        <v>64.099999999999994</v>
      </c>
    </row>
    <row r="429" spans="1:6">
      <c r="A429" s="14">
        <v>45495</v>
      </c>
      <c r="B429" s="15">
        <v>64.75</v>
      </c>
      <c r="C429">
        <v>52190770</v>
      </c>
      <c r="D429" s="15">
        <v>63.95</v>
      </c>
      <c r="E429" s="15">
        <v>65.629000000000005</v>
      </c>
      <c r="F429" s="15">
        <v>63.26</v>
      </c>
    </row>
    <row r="430" spans="1:6">
      <c r="A430" s="14">
        <v>45492</v>
      </c>
      <c r="B430" s="15">
        <v>63.334000000000003</v>
      </c>
      <c r="C430">
        <v>98156310</v>
      </c>
      <c r="D430" s="15">
        <v>66.063999999999993</v>
      </c>
      <c r="E430" s="15">
        <v>67.897000000000006</v>
      </c>
      <c r="F430" s="15">
        <v>62.911999999999999</v>
      </c>
    </row>
    <row r="431" spans="1:6">
      <c r="A431" s="14">
        <v>45491</v>
      </c>
      <c r="B431" s="15">
        <v>64.304000000000002</v>
      </c>
      <c r="C431">
        <v>75757630</v>
      </c>
      <c r="D431" s="15">
        <v>65.66</v>
      </c>
      <c r="E431" s="15">
        <v>65.703999999999994</v>
      </c>
      <c r="F431" s="15">
        <v>63.916499999999999</v>
      </c>
    </row>
    <row r="432" spans="1:6">
      <c r="A432" s="14">
        <v>45490</v>
      </c>
      <c r="B432" s="15">
        <v>64.745999999999995</v>
      </c>
      <c r="C432">
        <v>40172770</v>
      </c>
      <c r="D432" s="15">
        <v>65</v>
      </c>
      <c r="E432" s="15">
        <v>65.045000000000002</v>
      </c>
      <c r="F432" s="15">
        <v>63.947000000000003</v>
      </c>
    </row>
    <row r="433" spans="1:6">
      <c r="A433" s="14">
        <v>45489</v>
      </c>
      <c r="B433" s="15">
        <v>65.632000000000005</v>
      </c>
      <c r="C433">
        <v>26857060</v>
      </c>
      <c r="D433" s="15">
        <v>66.180000000000007</v>
      </c>
      <c r="E433" s="15">
        <v>66.367500000000007</v>
      </c>
      <c r="F433" s="15">
        <v>64.912999999999997</v>
      </c>
    </row>
    <row r="434" spans="1:6">
      <c r="A434" s="14">
        <v>45488</v>
      </c>
      <c r="B434" s="15">
        <v>65.644999999999996</v>
      </c>
      <c r="C434">
        <v>32087630</v>
      </c>
      <c r="D434" s="15">
        <v>64.75</v>
      </c>
      <c r="E434" s="15">
        <v>66.754000000000005</v>
      </c>
      <c r="F434" s="15">
        <v>64.662999999999997</v>
      </c>
    </row>
    <row r="435" spans="1:6">
      <c r="A435" s="14">
        <v>45485</v>
      </c>
      <c r="B435" s="15">
        <v>64.760000000000005</v>
      </c>
      <c r="C435">
        <v>33551970</v>
      </c>
      <c r="D435" s="15">
        <v>65.275000000000006</v>
      </c>
      <c r="E435" s="15">
        <v>65.591999999999999</v>
      </c>
      <c r="F435" s="15">
        <v>64.370800000000003</v>
      </c>
    </row>
    <row r="436" spans="1:6">
      <c r="A436" s="14">
        <v>45484</v>
      </c>
      <c r="B436" s="15">
        <v>65.275000000000006</v>
      </c>
      <c r="C436">
        <v>51119280</v>
      </c>
      <c r="D436" s="15">
        <v>67.248500000000007</v>
      </c>
      <c r="E436" s="15">
        <v>67.248500000000007</v>
      </c>
      <c r="F436" s="15">
        <v>64.744</v>
      </c>
    </row>
    <row r="437" spans="1:6">
      <c r="A437" s="14">
        <v>45483</v>
      </c>
      <c r="B437" s="15">
        <v>67.765000000000001</v>
      </c>
      <c r="C437">
        <v>26519280</v>
      </c>
      <c r="D437" s="15">
        <v>68.501999999999995</v>
      </c>
      <c r="E437" s="15">
        <v>68.721999999999994</v>
      </c>
      <c r="F437" s="15">
        <v>67.316000000000003</v>
      </c>
    </row>
    <row r="438" spans="1:6">
      <c r="A438" s="14">
        <v>45482</v>
      </c>
      <c r="B438" s="15">
        <v>68.573999999999998</v>
      </c>
      <c r="C438">
        <v>25994740</v>
      </c>
      <c r="D438" s="15">
        <v>69</v>
      </c>
      <c r="E438" s="15">
        <v>69.527000000000001</v>
      </c>
      <c r="F438" s="15">
        <v>68.471999999999994</v>
      </c>
    </row>
    <row r="439" spans="1:6">
      <c r="A439" s="14">
        <v>45481</v>
      </c>
      <c r="B439" s="15">
        <v>68.573999999999998</v>
      </c>
      <c r="C439">
        <v>19307860</v>
      </c>
      <c r="D439" s="15">
        <v>68.7</v>
      </c>
      <c r="E439" s="15">
        <v>68.885999999999996</v>
      </c>
      <c r="F439" s="15">
        <v>68.148499999999999</v>
      </c>
    </row>
    <row r="440" spans="1:6">
      <c r="A440" s="14">
        <v>45478</v>
      </c>
      <c r="B440" s="15">
        <v>69.064999999999998</v>
      </c>
      <c r="C440">
        <v>26590650</v>
      </c>
      <c r="D440" s="15">
        <v>68.251000000000005</v>
      </c>
      <c r="E440" s="15">
        <v>69.748999999999995</v>
      </c>
      <c r="F440" s="15">
        <v>67.722999999999999</v>
      </c>
    </row>
    <row r="441" spans="1:6">
      <c r="A441" s="14">
        <v>45476</v>
      </c>
      <c r="B441" s="15">
        <v>68.251000000000005</v>
      </c>
      <c r="C441">
        <v>14035450</v>
      </c>
      <c r="D441" s="15">
        <v>67.748000000000005</v>
      </c>
      <c r="E441" s="15">
        <v>68.375</v>
      </c>
      <c r="F441" s="15">
        <v>67.55</v>
      </c>
    </row>
    <row r="442" spans="1:6">
      <c r="A442" s="14">
        <v>45475</v>
      </c>
      <c r="B442" s="15">
        <v>67.957999999999998</v>
      </c>
      <c r="C442">
        <v>24114260</v>
      </c>
      <c r="D442" s="15">
        <v>67.353999999999999</v>
      </c>
      <c r="E442" s="15">
        <v>68.174000000000007</v>
      </c>
      <c r="F442" s="15">
        <v>67.007000000000005</v>
      </c>
    </row>
    <row r="443" spans="1:6">
      <c r="A443" s="14">
        <v>45474</v>
      </c>
      <c r="B443" s="15">
        <v>67.361000000000004</v>
      </c>
      <c r="C443">
        <v>22128260</v>
      </c>
      <c r="D443" s="15">
        <v>67.489000000000004</v>
      </c>
      <c r="E443" s="15">
        <v>67.501999999999995</v>
      </c>
      <c r="F443" s="15">
        <v>66.378</v>
      </c>
    </row>
    <row r="444" spans="1:6">
      <c r="A444" s="14">
        <v>45471</v>
      </c>
      <c r="B444" s="15">
        <v>67.488</v>
      </c>
      <c r="C444">
        <v>34123910</v>
      </c>
      <c r="D444" s="15">
        <v>67.900000000000006</v>
      </c>
      <c r="E444" s="15">
        <v>68.7</v>
      </c>
      <c r="F444" s="15">
        <v>67.308000000000007</v>
      </c>
    </row>
    <row r="445" spans="1:6">
      <c r="A445" s="14">
        <v>45470</v>
      </c>
      <c r="B445" s="15">
        <v>68.433999999999997</v>
      </c>
      <c r="C445">
        <v>24048490</v>
      </c>
      <c r="D445" s="15">
        <v>67.935000000000002</v>
      </c>
      <c r="E445" s="15">
        <v>68.856999999999999</v>
      </c>
      <c r="F445" s="15">
        <v>67.813999999999993</v>
      </c>
    </row>
    <row r="446" spans="1:6">
      <c r="A446" s="14">
        <v>45469</v>
      </c>
      <c r="B446" s="15">
        <v>67.769000000000005</v>
      </c>
      <c r="C446">
        <v>35458150</v>
      </c>
      <c r="D446" s="15">
        <v>67.241</v>
      </c>
      <c r="E446" s="15">
        <v>68.296000000000006</v>
      </c>
      <c r="F446" s="15">
        <v>67.001999999999995</v>
      </c>
    </row>
    <row r="447" spans="1:6">
      <c r="A447" s="14">
        <v>45468</v>
      </c>
      <c r="B447" s="15">
        <v>67.241</v>
      </c>
      <c r="C447">
        <v>22787680</v>
      </c>
      <c r="D447" s="15">
        <v>67.343999999999994</v>
      </c>
      <c r="E447" s="15">
        <v>67.366500000000002</v>
      </c>
      <c r="F447" s="15">
        <v>66.23</v>
      </c>
    </row>
    <row r="448" spans="1:6">
      <c r="A448" s="14">
        <v>45467</v>
      </c>
      <c r="B448" s="15">
        <v>66.902000000000001</v>
      </c>
      <c r="C448">
        <v>39163350</v>
      </c>
      <c r="D448" s="15">
        <v>68.5</v>
      </c>
      <c r="E448" s="15">
        <v>68.55</v>
      </c>
      <c r="F448" s="15">
        <v>66.45</v>
      </c>
    </row>
    <row r="449" spans="1:6">
      <c r="A449" s="14">
        <v>45464</v>
      </c>
      <c r="B449" s="15">
        <v>68.611999999999995</v>
      </c>
      <c r="C449">
        <v>45570860</v>
      </c>
      <c r="D449" s="15">
        <v>68.325999999999993</v>
      </c>
      <c r="E449" s="15">
        <v>68.69</v>
      </c>
      <c r="F449" s="15">
        <v>67.81</v>
      </c>
    </row>
    <row r="450" spans="1:6">
      <c r="A450" s="14">
        <v>45463</v>
      </c>
      <c r="B450" s="15">
        <v>67.903000000000006</v>
      </c>
      <c r="C450">
        <v>25850890</v>
      </c>
      <c r="D450" s="15">
        <v>68.180000000000007</v>
      </c>
      <c r="E450" s="15">
        <v>68.988</v>
      </c>
      <c r="F450" s="15">
        <v>67.372</v>
      </c>
    </row>
    <row r="451" spans="1:6">
      <c r="A451" s="14">
        <v>45461</v>
      </c>
      <c r="B451" s="15">
        <v>68.566999999999993</v>
      </c>
      <c r="C451">
        <v>29437750</v>
      </c>
      <c r="D451" s="15">
        <v>67.563000000000002</v>
      </c>
      <c r="E451" s="15">
        <v>68.706000000000003</v>
      </c>
      <c r="F451" s="15">
        <v>67.463999999999999</v>
      </c>
    </row>
    <row r="452" spans="1:6">
      <c r="A452" s="14">
        <v>45460</v>
      </c>
      <c r="B452" s="15">
        <v>67.582999999999998</v>
      </c>
      <c r="C452">
        <v>36311840</v>
      </c>
      <c r="D452" s="15">
        <v>66.911000000000001</v>
      </c>
      <c r="E452" s="15">
        <v>68.271000000000001</v>
      </c>
      <c r="F452" s="15">
        <v>66.510999999999996</v>
      </c>
    </row>
    <row r="453" spans="1:6">
      <c r="A453" s="14">
        <v>45457</v>
      </c>
      <c r="B453" s="15">
        <v>66.938000000000002</v>
      </c>
      <c r="C453">
        <v>44471160</v>
      </c>
      <c r="D453" s="15">
        <v>65.504999999999995</v>
      </c>
      <c r="E453" s="15">
        <v>67.558000000000007</v>
      </c>
      <c r="F453" s="15">
        <v>65.263999999999996</v>
      </c>
    </row>
    <row r="454" spans="1:6">
      <c r="A454" s="14">
        <v>45456</v>
      </c>
      <c r="B454" s="15">
        <v>65.325999999999993</v>
      </c>
      <c r="C454">
        <v>18635870</v>
      </c>
      <c r="D454" s="15">
        <v>64.400000000000006</v>
      </c>
      <c r="E454" s="15">
        <v>65.525000000000006</v>
      </c>
      <c r="F454" s="15">
        <v>64.234999999999999</v>
      </c>
    </row>
    <row r="455" spans="1:6">
      <c r="A455" s="14">
        <v>45455</v>
      </c>
      <c r="B455" s="15">
        <v>65.006</v>
      </c>
      <c r="C455">
        <v>20943810</v>
      </c>
      <c r="D455" s="15">
        <v>65.221000000000004</v>
      </c>
      <c r="E455" s="15">
        <v>65.578000000000003</v>
      </c>
      <c r="F455" s="15">
        <v>64.311000000000007</v>
      </c>
    </row>
    <row r="456" spans="1:6">
      <c r="A456" s="14">
        <v>45454</v>
      </c>
      <c r="B456" s="15">
        <v>64.855000000000004</v>
      </c>
      <c r="C456">
        <v>21674170</v>
      </c>
      <c r="D456" s="15">
        <v>64.072000000000003</v>
      </c>
      <c r="E456" s="15">
        <v>65.019000000000005</v>
      </c>
      <c r="F456" s="15">
        <v>64.052000000000007</v>
      </c>
    </row>
    <row r="457" spans="1:6">
      <c r="A457" s="14">
        <v>45453</v>
      </c>
      <c r="B457" s="15">
        <v>64.45</v>
      </c>
      <c r="C457">
        <v>20667590</v>
      </c>
      <c r="D457" s="15">
        <v>64.100999999999999</v>
      </c>
      <c r="E457" s="15">
        <v>64.478999999999999</v>
      </c>
      <c r="F457" s="15">
        <v>63.558999999999997</v>
      </c>
    </row>
    <row r="458" spans="1:6">
      <c r="A458" s="14">
        <v>45450</v>
      </c>
      <c r="B458" s="15">
        <v>64.147000000000006</v>
      </c>
      <c r="C458">
        <v>18766310</v>
      </c>
      <c r="D458" s="15">
        <v>64.938000000000002</v>
      </c>
      <c r="E458" s="15">
        <v>65.040000000000006</v>
      </c>
      <c r="F458" s="15">
        <v>64.024000000000001</v>
      </c>
    </row>
    <row r="459" spans="1:6">
      <c r="A459" s="14">
        <v>45449</v>
      </c>
      <c r="B459" s="15">
        <v>64.852000000000004</v>
      </c>
      <c r="C459">
        <v>24666640</v>
      </c>
      <c r="D459" s="15">
        <v>64.489000000000004</v>
      </c>
      <c r="E459" s="15">
        <v>65.799000000000007</v>
      </c>
      <c r="F459" s="15">
        <v>64.423699999999997</v>
      </c>
    </row>
    <row r="460" spans="1:6">
      <c r="A460" s="14">
        <v>45448</v>
      </c>
      <c r="B460" s="15">
        <v>65.027000000000001</v>
      </c>
      <c r="C460">
        <v>26826140</v>
      </c>
      <c r="D460" s="15">
        <v>63.402000000000001</v>
      </c>
      <c r="E460" s="15">
        <v>65.125</v>
      </c>
      <c r="F460" s="15">
        <v>62.825000000000003</v>
      </c>
    </row>
    <row r="461" spans="1:6">
      <c r="A461" s="14">
        <v>45447</v>
      </c>
      <c r="B461" s="15">
        <v>63.161999999999999</v>
      </c>
      <c r="C461">
        <v>30081510</v>
      </c>
      <c r="D461" s="15">
        <v>63.378</v>
      </c>
      <c r="E461" s="15">
        <v>63.523000000000003</v>
      </c>
      <c r="F461" s="15">
        <v>62.643999999999998</v>
      </c>
    </row>
    <row r="462" spans="1:6">
      <c r="A462" s="14">
        <v>45446</v>
      </c>
      <c r="B462" s="15">
        <v>63.378999999999998</v>
      </c>
      <c r="C462">
        <v>23235060</v>
      </c>
      <c r="D462" s="15">
        <v>64.521500000000003</v>
      </c>
      <c r="E462" s="15">
        <v>64.677999999999997</v>
      </c>
      <c r="F462" s="15">
        <v>62.726999999999997</v>
      </c>
    </row>
    <row r="463" spans="1:6">
      <c r="A463" s="14">
        <v>45443</v>
      </c>
      <c r="B463" s="15">
        <v>64.162000000000006</v>
      </c>
      <c r="C463">
        <v>40710230</v>
      </c>
      <c r="D463" s="15">
        <v>64.400999999999996</v>
      </c>
      <c r="E463" s="15">
        <v>64.858000000000004</v>
      </c>
      <c r="F463" s="15">
        <v>62.83</v>
      </c>
    </row>
    <row r="464" spans="1:6">
      <c r="A464" s="14">
        <v>45442</v>
      </c>
      <c r="B464" s="15">
        <v>64.766000000000005</v>
      </c>
      <c r="C464">
        <v>23933540</v>
      </c>
      <c r="D464" s="15">
        <v>65.352000000000004</v>
      </c>
      <c r="E464" s="15">
        <v>65.649000000000001</v>
      </c>
      <c r="F464" s="15">
        <v>64.472999999999999</v>
      </c>
    </row>
    <row r="465" spans="1:6">
      <c r="A465" s="14">
        <v>45441</v>
      </c>
      <c r="B465" s="15">
        <v>65.462000000000003</v>
      </c>
      <c r="C465">
        <v>36959350</v>
      </c>
      <c r="D465" s="15">
        <v>64.412999999999997</v>
      </c>
      <c r="E465" s="15">
        <v>66.424999999999997</v>
      </c>
      <c r="F465" s="15">
        <v>64.388999999999996</v>
      </c>
    </row>
    <row r="466" spans="1:6">
      <c r="A466" s="14">
        <v>45440</v>
      </c>
      <c r="B466" s="15">
        <v>64.900000000000006</v>
      </c>
      <c r="C466">
        <v>26094510</v>
      </c>
      <c r="D466" s="15">
        <v>64.704999999999998</v>
      </c>
      <c r="E466" s="15">
        <v>64.974999999999994</v>
      </c>
      <c r="F466" s="15">
        <v>64.302999999999997</v>
      </c>
    </row>
    <row r="467" spans="1:6">
      <c r="A467" s="14">
        <v>45436</v>
      </c>
      <c r="B467" s="15">
        <v>64.674999999999997</v>
      </c>
      <c r="C467">
        <v>26152600</v>
      </c>
      <c r="D467" s="15">
        <v>63.94</v>
      </c>
      <c r="E467" s="15">
        <v>65.2</v>
      </c>
      <c r="F467" s="15">
        <v>63.76</v>
      </c>
    </row>
    <row r="468" spans="1:6">
      <c r="A468" s="14">
        <v>45435</v>
      </c>
      <c r="B468" s="15">
        <v>63.567</v>
      </c>
      <c r="C468">
        <v>23139390</v>
      </c>
      <c r="D468" s="15">
        <v>64.233999999999995</v>
      </c>
      <c r="E468" s="15">
        <v>64.271000000000001</v>
      </c>
      <c r="F468" s="15">
        <v>63</v>
      </c>
    </row>
    <row r="469" spans="1:6">
      <c r="A469" s="14">
        <v>45434</v>
      </c>
      <c r="B469" s="15">
        <v>64.046999999999997</v>
      </c>
      <c r="C469">
        <v>21761740</v>
      </c>
      <c r="D469" s="15">
        <v>64.713999999999999</v>
      </c>
      <c r="E469" s="15">
        <v>64.924999999999997</v>
      </c>
      <c r="F469" s="15">
        <v>63.811999999999998</v>
      </c>
    </row>
    <row r="470" spans="1:6">
      <c r="A470" s="14">
        <v>45433</v>
      </c>
      <c r="B470" s="15">
        <v>65.061000000000007</v>
      </c>
      <c r="C470">
        <v>29201550</v>
      </c>
      <c r="D470" s="15">
        <v>63.676000000000002</v>
      </c>
      <c r="E470" s="15">
        <v>65.087999999999994</v>
      </c>
      <c r="F470" s="15">
        <v>63.421999999999997</v>
      </c>
    </row>
    <row r="471" spans="1:6">
      <c r="A471" s="14">
        <v>45432</v>
      </c>
      <c r="B471" s="15">
        <v>64.081999999999994</v>
      </c>
      <c r="C471">
        <v>38578530</v>
      </c>
      <c r="D471" s="15">
        <v>62.04</v>
      </c>
      <c r="E471" s="15">
        <v>64.436999999999998</v>
      </c>
      <c r="F471" s="15">
        <v>61.951999999999998</v>
      </c>
    </row>
    <row r="472" spans="1:6">
      <c r="A472" s="14">
        <v>45429</v>
      </c>
      <c r="B472" s="15">
        <v>62.11</v>
      </c>
      <c r="C472">
        <v>37827080</v>
      </c>
      <c r="D472" s="15">
        <v>61.7</v>
      </c>
      <c r="E472" s="15">
        <v>62.579000000000001</v>
      </c>
      <c r="F472" s="15">
        <v>61.471400000000003</v>
      </c>
    </row>
    <row r="473" spans="1:6">
      <c r="A473" s="14">
        <v>45428</v>
      </c>
      <c r="B473" s="15">
        <v>61.052</v>
      </c>
      <c r="C473">
        <v>30563500</v>
      </c>
      <c r="D473" s="15">
        <v>61.575000000000003</v>
      </c>
      <c r="E473" s="15">
        <v>61.834000000000003</v>
      </c>
      <c r="F473" s="15">
        <v>60.908999999999999</v>
      </c>
    </row>
    <row r="474" spans="1:6">
      <c r="A474" s="14">
        <v>45427</v>
      </c>
      <c r="B474" s="15">
        <v>61.351999999999997</v>
      </c>
      <c r="C474">
        <v>56706070</v>
      </c>
      <c r="D474" s="15">
        <v>61.856999999999999</v>
      </c>
      <c r="E474" s="15">
        <v>62.41</v>
      </c>
      <c r="F474" s="15">
        <v>60.91</v>
      </c>
    </row>
    <row r="475" spans="1:6">
      <c r="A475" s="14">
        <v>45426</v>
      </c>
      <c r="B475" s="15">
        <v>61.366</v>
      </c>
      <c r="C475">
        <v>27923580</v>
      </c>
      <c r="D475" s="15">
        <v>61.517000000000003</v>
      </c>
      <c r="E475" s="15">
        <v>62.148000000000003</v>
      </c>
      <c r="F475" s="15">
        <v>60.84</v>
      </c>
    </row>
    <row r="476" spans="1:6">
      <c r="A476" s="14">
        <v>45425</v>
      </c>
      <c r="B476" s="15">
        <v>61.658999999999999</v>
      </c>
      <c r="C476">
        <v>20861970</v>
      </c>
      <c r="D476" s="15">
        <v>61.43</v>
      </c>
      <c r="E476" s="15">
        <v>61.821899999999999</v>
      </c>
      <c r="F476" s="15">
        <v>60.683</v>
      </c>
    </row>
    <row r="477" spans="1:6">
      <c r="A477" s="14">
        <v>45422</v>
      </c>
      <c r="B477" s="15">
        <v>61.087000000000003</v>
      </c>
      <c r="C477">
        <v>26535860</v>
      </c>
      <c r="D477" s="15">
        <v>61.9</v>
      </c>
      <c r="E477" s="15">
        <v>62.398000000000003</v>
      </c>
      <c r="F477" s="15">
        <v>60.506</v>
      </c>
    </row>
    <row r="478" spans="1:6">
      <c r="A478" s="14">
        <v>45421</v>
      </c>
      <c r="B478" s="15">
        <v>61.209000000000003</v>
      </c>
      <c r="C478">
        <v>20653750</v>
      </c>
      <c r="D478" s="15">
        <v>61.44</v>
      </c>
      <c r="E478" s="15">
        <v>61.572000000000003</v>
      </c>
      <c r="F478" s="15">
        <v>60.575000000000003</v>
      </c>
    </row>
    <row r="479" spans="1:6">
      <c r="A479" s="14">
        <v>45420</v>
      </c>
      <c r="B479" s="15">
        <v>60.947000000000003</v>
      </c>
      <c r="C479">
        <v>30939040</v>
      </c>
      <c r="D479" s="15">
        <v>60.162999999999997</v>
      </c>
      <c r="E479" s="15">
        <v>61.822000000000003</v>
      </c>
      <c r="F479" s="15">
        <v>60.162999999999997</v>
      </c>
    </row>
    <row r="480" spans="1:6">
      <c r="A480" s="14">
        <v>45419</v>
      </c>
      <c r="B480" s="15">
        <v>60.6</v>
      </c>
      <c r="C480">
        <v>36140920</v>
      </c>
      <c r="D480" s="15">
        <v>59.628</v>
      </c>
      <c r="E480" s="15">
        <v>60.604999999999997</v>
      </c>
      <c r="F480" s="15">
        <v>59.131999999999998</v>
      </c>
    </row>
    <row r="481" spans="1:6">
      <c r="A481" s="14">
        <v>45418</v>
      </c>
      <c r="B481" s="15">
        <v>59.697000000000003</v>
      </c>
      <c r="C481">
        <v>36863370</v>
      </c>
      <c r="D481" s="15">
        <v>58.182000000000002</v>
      </c>
      <c r="E481" s="15">
        <v>59.734000000000002</v>
      </c>
      <c r="F481" s="15">
        <v>58.024999999999999</v>
      </c>
    </row>
    <row r="482" spans="1:6">
      <c r="A482" s="14">
        <v>45415</v>
      </c>
      <c r="B482" s="15">
        <v>57.933999999999997</v>
      </c>
      <c r="C482">
        <v>33075240</v>
      </c>
      <c r="D482" s="15">
        <v>56.6</v>
      </c>
      <c r="E482" s="15">
        <v>58.026000000000003</v>
      </c>
      <c r="F482" s="15">
        <v>56.515999999999998</v>
      </c>
    </row>
    <row r="483" spans="1:6">
      <c r="A483" s="14">
        <v>45414</v>
      </c>
      <c r="B483" s="15">
        <v>56.515000000000001</v>
      </c>
      <c r="C483">
        <v>30682280</v>
      </c>
      <c r="D483" s="15">
        <v>55.601999999999997</v>
      </c>
      <c r="E483" s="15">
        <v>56.545999999999999</v>
      </c>
      <c r="F483" s="15">
        <v>55.558999999999997</v>
      </c>
    </row>
    <row r="484" spans="1:6">
      <c r="A484" s="14">
        <v>45413</v>
      </c>
      <c r="B484" s="15">
        <v>55.170999999999999</v>
      </c>
      <c r="C484">
        <v>34732330</v>
      </c>
      <c r="D484" s="15">
        <v>54.783999999999999</v>
      </c>
      <c r="E484" s="15">
        <v>56.039000000000001</v>
      </c>
      <c r="F484" s="15">
        <v>54.424999999999997</v>
      </c>
    </row>
    <row r="485" spans="1:6">
      <c r="A485" s="14">
        <v>45412</v>
      </c>
      <c r="B485" s="15">
        <v>55.064</v>
      </c>
      <c r="C485">
        <v>33614920</v>
      </c>
      <c r="D485" s="15">
        <v>56</v>
      </c>
      <c r="E485" s="15">
        <v>56</v>
      </c>
      <c r="F485" s="15">
        <v>54.9375</v>
      </c>
    </row>
    <row r="486" spans="1:6">
      <c r="A486" s="14">
        <v>45411</v>
      </c>
      <c r="B486" s="15">
        <v>55.948999999999998</v>
      </c>
      <c r="C486">
        <v>25088820</v>
      </c>
      <c r="D486" s="15">
        <v>55.917999999999999</v>
      </c>
      <c r="E486" s="15">
        <v>55.963999999999999</v>
      </c>
      <c r="F486" s="15">
        <v>55.423999999999999</v>
      </c>
    </row>
    <row r="487" spans="1:6">
      <c r="A487" s="14">
        <v>45408</v>
      </c>
      <c r="B487" s="15">
        <v>56.122999999999998</v>
      </c>
      <c r="C487">
        <v>43325930</v>
      </c>
      <c r="D487" s="15">
        <v>55.820999999999998</v>
      </c>
      <c r="E487" s="15">
        <v>56.292000000000002</v>
      </c>
      <c r="F487" s="15">
        <v>55.319000000000003</v>
      </c>
    </row>
    <row r="488" spans="1:6">
      <c r="A488" s="14">
        <v>45407</v>
      </c>
      <c r="B488" s="15">
        <v>56.48</v>
      </c>
      <c r="C488">
        <v>38071010</v>
      </c>
      <c r="D488" s="15">
        <v>54.945999999999998</v>
      </c>
      <c r="E488" s="15">
        <v>56.654000000000003</v>
      </c>
      <c r="F488" s="15">
        <v>54.570500000000003</v>
      </c>
    </row>
    <row r="489" spans="1:6">
      <c r="A489" s="14">
        <v>45406</v>
      </c>
      <c r="B489" s="15">
        <v>55.512</v>
      </c>
      <c r="C489">
        <v>53553120</v>
      </c>
      <c r="D489" s="15">
        <v>57.430999999999997</v>
      </c>
      <c r="E489" s="15">
        <v>57.6907</v>
      </c>
      <c r="F489" s="15">
        <v>55.13</v>
      </c>
    </row>
    <row r="490" spans="1:6">
      <c r="A490" s="14">
        <v>45405</v>
      </c>
      <c r="B490" s="15">
        <v>57.774999999999999</v>
      </c>
      <c r="C490">
        <v>49755200</v>
      </c>
      <c r="D490" s="15">
        <v>55.649000000000001</v>
      </c>
      <c r="E490" s="15">
        <v>57.920999999999999</v>
      </c>
      <c r="F490" s="15">
        <v>55.527999999999999</v>
      </c>
    </row>
    <row r="491" spans="1:6">
      <c r="A491" s="14">
        <v>45404</v>
      </c>
      <c r="B491" s="15">
        <v>55.46</v>
      </c>
      <c r="C491">
        <v>85976510</v>
      </c>
      <c r="D491" s="15">
        <v>55.066000000000003</v>
      </c>
      <c r="E491" s="15">
        <v>55.860999999999997</v>
      </c>
      <c r="F491" s="15">
        <v>54.201000000000001</v>
      </c>
    </row>
    <row r="492" spans="1:6">
      <c r="A492" s="14">
        <v>45401</v>
      </c>
      <c r="B492" s="15">
        <v>55.503999999999998</v>
      </c>
      <c r="C492">
        <v>164497000</v>
      </c>
      <c r="D492" s="15">
        <v>56.787999999999997</v>
      </c>
      <c r="E492" s="15">
        <v>57.9</v>
      </c>
      <c r="F492" s="15">
        <v>55.216000000000001</v>
      </c>
    </row>
    <row r="493" spans="1:6">
      <c r="A493" s="14">
        <v>45400</v>
      </c>
      <c r="B493" s="15">
        <v>61.055999999999997</v>
      </c>
      <c r="C493">
        <v>84684070</v>
      </c>
      <c r="D493" s="15">
        <v>61.21</v>
      </c>
      <c r="E493" s="15">
        <v>62.133000000000003</v>
      </c>
      <c r="F493" s="15">
        <v>60.543500000000002</v>
      </c>
    </row>
    <row r="494" spans="1:6">
      <c r="A494" s="14">
        <v>45399</v>
      </c>
      <c r="B494" s="15">
        <v>61.369</v>
      </c>
      <c r="C494">
        <v>33122220</v>
      </c>
      <c r="D494" s="15">
        <v>62.097000000000001</v>
      </c>
      <c r="E494" s="15">
        <v>62.097000000000001</v>
      </c>
      <c r="F494" s="15">
        <v>60.771000000000001</v>
      </c>
    </row>
    <row r="495" spans="1:6">
      <c r="A495" s="14">
        <v>45398</v>
      </c>
      <c r="B495" s="15">
        <v>61.752000000000002</v>
      </c>
      <c r="C495">
        <v>35191220</v>
      </c>
      <c r="D495" s="15">
        <v>60.75</v>
      </c>
      <c r="E495" s="15">
        <v>62.244999999999997</v>
      </c>
      <c r="F495" s="15">
        <v>60.75</v>
      </c>
    </row>
    <row r="496" spans="1:6">
      <c r="A496" s="14">
        <v>45397</v>
      </c>
      <c r="B496" s="15">
        <v>60.715000000000003</v>
      </c>
      <c r="C496">
        <v>30853940</v>
      </c>
      <c r="D496" s="15">
        <v>63.017000000000003</v>
      </c>
      <c r="E496" s="15">
        <v>63.017000000000003</v>
      </c>
      <c r="F496" s="15">
        <v>60.387099999999997</v>
      </c>
    </row>
    <row r="497" spans="1:6">
      <c r="A497" s="14">
        <v>45394</v>
      </c>
      <c r="B497" s="15">
        <v>62.283000000000001</v>
      </c>
      <c r="C497">
        <v>29592690</v>
      </c>
      <c r="D497" s="15">
        <v>62.823</v>
      </c>
      <c r="E497" s="15">
        <v>63.311999999999998</v>
      </c>
      <c r="F497" s="15">
        <v>61.891500000000001</v>
      </c>
    </row>
    <row r="498" spans="1:6">
      <c r="A498" s="14">
        <v>45393</v>
      </c>
      <c r="B498" s="15">
        <v>62.878</v>
      </c>
      <c r="C498">
        <v>26626620</v>
      </c>
      <c r="D498" s="15">
        <v>62.442</v>
      </c>
      <c r="E498" s="15">
        <v>63.165999999999997</v>
      </c>
      <c r="F498" s="15">
        <v>61.723999999999997</v>
      </c>
    </row>
    <row r="499" spans="1:6">
      <c r="A499" s="14">
        <v>45392</v>
      </c>
      <c r="B499" s="15">
        <v>61.857999999999997</v>
      </c>
      <c r="C499">
        <v>28062480</v>
      </c>
      <c r="D499" s="15">
        <v>61.097000000000001</v>
      </c>
      <c r="E499" s="15">
        <v>62.014000000000003</v>
      </c>
      <c r="F499" s="15">
        <v>60.933999999999997</v>
      </c>
    </row>
    <row r="500" spans="1:6">
      <c r="A500" s="14">
        <v>45391</v>
      </c>
      <c r="B500" s="15">
        <v>61.82</v>
      </c>
      <c r="C500">
        <v>21466350</v>
      </c>
      <c r="D500" s="15">
        <v>63.198999999999998</v>
      </c>
      <c r="E500" s="15">
        <v>63.198999999999998</v>
      </c>
      <c r="F500" s="15">
        <v>61.563499999999998</v>
      </c>
    </row>
    <row r="501" spans="1:6">
      <c r="A501" s="14">
        <v>45390</v>
      </c>
      <c r="B501" s="15">
        <v>62.841000000000001</v>
      </c>
      <c r="C501">
        <v>21457310</v>
      </c>
      <c r="D501" s="15">
        <v>63.639000000000003</v>
      </c>
      <c r="E501" s="15">
        <v>63.9</v>
      </c>
      <c r="F501" s="15">
        <v>62.811</v>
      </c>
    </row>
    <row r="502" spans="1:6">
      <c r="A502" s="14">
        <v>45387</v>
      </c>
      <c r="B502" s="15">
        <v>63.618000000000002</v>
      </c>
      <c r="C502">
        <v>33788420</v>
      </c>
      <c r="D502" s="15">
        <v>62.491999999999997</v>
      </c>
      <c r="E502" s="15">
        <v>63.790999999999997</v>
      </c>
      <c r="F502" s="15">
        <v>62.271000000000001</v>
      </c>
    </row>
    <row r="503" spans="1:6">
      <c r="A503" s="14">
        <v>45386</v>
      </c>
      <c r="B503" s="15">
        <v>61.713999999999999</v>
      </c>
      <c r="C503">
        <v>30643490</v>
      </c>
      <c r="D503" s="15">
        <v>63.320999999999998</v>
      </c>
      <c r="E503" s="15">
        <v>63.8</v>
      </c>
      <c r="F503" s="15">
        <v>61.658000000000001</v>
      </c>
    </row>
    <row r="504" spans="1:6">
      <c r="A504" s="14">
        <v>45385</v>
      </c>
      <c r="B504" s="15">
        <v>63.008000000000003</v>
      </c>
      <c r="C504">
        <v>29312310</v>
      </c>
      <c r="D504" s="15">
        <v>61.274500000000003</v>
      </c>
      <c r="E504" s="15">
        <v>63.040999999999997</v>
      </c>
      <c r="F504" s="15">
        <v>61.15</v>
      </c>
    </row>
    <row r="505" spans="1:6">
      <c r="A505" s="14">
        <v>45384</v>
      </c>
      <c r="B505" s="15">
        <v>61.420999999999999</v>
      </c>
      <c r="C505">
        <v>20292170</v>
      </c>
      <c r="D505" s="15">
        <v>61.1</v>
      </c>
      <c r="E505" s="15">
        <v>61.503</v>
      </c>
      <c r="F505" s="15">
        <v>60.551000000000002</v>
      </c>
    </row>
    <row r="506" spans="1:6">
      <c r="A506" s="14">
        <v>45383</v>
      </c>
      <c r="B506" s="15">
        <v>61.430999999999997</v>
      </c>
      <c r="C506">
        <v>21159250</v>
      </c>
      <c r="D506" s="15">
        <v>60.8</v>
      </c>
      <c r="E506" s="15">
        <v>61.511000000000003</v>
      </c>
      <c r="F506" s="15">
        <v>60.557099999999998</v>
      </c>
    </row>
    <row r="507" spans="1:6">
      <c r="A507" s="14">
        <v>45379</v>
      </c>
      <c r="B507" s="15">
        <v>60.732999999999997</v>
      </c>
      <c r="C507">
        <v>37088030</v>
      </c>
      <c r="D507" s="15">
        <v>61.499000000000002</v>
      </c>
      <c r="E507" s="15">
        <v>61.5</v>
      </c>
      <c r="F507" s="15">
        <v>60.158999999999999</v>
      </c>
    </row>
    <row r="508" spans="1:6">
      <c r="A508" s="14">
        <v>45378</v>
      </c>
      <c r="B508" s="15">
        <v>61.353000000000002</v>
      </c>
      <c r="C508">
        <v>26282670</v>
      </c>
      <c r="D508" s="15">
        <v>62.901000000000003</v>
      </c>
      <c r="E508" s="15">
        <v>63.134999999999998</v>
      </c>
      <c r="F508" s="15">
        <v>61.073</v>
      </c>
    </row>
    <row r="509" spans="1:6">
      <c r="A509" s="14">
        <v>45377</v>
      </c>
      <c r="B509" s="15">
        <v>62.923999999999999</v>
      </c>
      <c r="C509">
        <v>28044530</v>
      </c>
      <c r="D509" s="15">
        <v>62.52</v>
      </c>
      <c r="E509" s="15">
        <v>63.439</v>
      </c>
      <c r="F509" s="15">
        <v>61.918399999999998</v>
      </c>
    </row>
    <row r="510" spans="1:6">
      <c r="A510" s="14">
        <v>45376</v>
      </c>
      <c r="B510" s="15">
        <v>62.746000000000002</v>
      </c>
      <c r="C510">
        <v>18032640</v>
      </c>
      <c r="D510" s="15">
        <v>62.79</v>
      </c>
      <c r="E510" s="15">
        <v>63.045999999999999</v>
      </c>
      <c r="F510" s="15">
        <v>62.316000000000003</v>
      </c>
    </row>
    <row r="511" spans="1:6">
      <c r="A511" s="14">
        <v>45373</v>
      </c>
      <c r="B511" s="15">
        <v>62.801000000000002</v>
      </c>
      <c r="C511">
        <v>21356880</v>
      </c>
      <c r="D511" s="15">
        <v>62.415999999999997</v>
      </c>
      <c r="E511" s="15">
        <v>62.905000000000001</v>
      </c>
      <c r="F511" s="15">
        <v>62.1</v>
      </c>
    </row>
    <row r="512" spans="1:6">
      <c r="A512" s="14">
        <v>45372</v>
      </c>
      <c r="B512" s="15">
        <v>62.271000000000001</v>
      </c>
      <c r="C512">
        <v>25076710</v>
      </c>
      <c r="D512" s="15">
        <v>63.064999999999998</v>
      </c>
      <c r="E512" s="15">
        <v>63.436199999999999</v>
      </c>
      <c r="F512" s="15">
        <v>62.232999999999997</v>
      </c>
    </row>
    <row r="513" spans="1:6">
      <c r="A513" s="14">
        <v>45371</v>
      </c>
      <c r="B513" s="15">
        <v>62.768999999999998</v>
      </c>
      <c r="C513">
        <v>26395090</v>
      </c>
      <c r="D513" s="15">
        <v>61.994999999999997</v>
      </c>
      <c r="E513" s="15">
        <v>62.950499999999998</v>
      </c>
      <c r="F513" s="15">
        <v>61.834000000000003</v>
      </c>
    </row>
    <row r="514" spans="1:6">
      <c r="A514" s="14">
        <v>45370</v>
      </c>
      <c r="B514" s="15">
        <v>62.073999999999998</v>
      </c>
      <c r="C514">
        <v>21426130</v>
      </c>
      <c r="D514" s="15">
        <v>61.561999999999998</v>
      </c>
      <c r="E514" s="15">
        <v>62.128</v>
      </c>
      <c r="F514" s="15">
        <v>60.8</v>
      </c>
    </row>
    <row r="515" spans="1:6">
      <c r="A515" s="14">
        <v>45369</v>
      </c>
      <c r="B515" s="15">
        <v>61.838999999999999</v>
      </c>
      <c r="C515">
        <v>33442440</v>
      </c>
      <c r="D515" s="15">
        <v>61.356000000000002</v>
      </c>
      <c r="E515" s="15">
        <v>62.741</v>
      </c>
      <c r="F515" s="15">
        <v>61.044800000000002</v>
      </c>
    </row>
    <row r="516" spans="1:6">
      <c r="A516" s="14">
        <v>45366</v>
      </c>
      <c r="B516" s="15">
        <v>60.588000000000001</v>
      </c>
      <c r="C516">
        <v>66716290</v>
      </c>
      <c r="D516" s="15">
        <v>62.292000000000002</v>
      </c>
      <c r="E516" s="15">
        <v>62.292000000000002</v>
      </c>
      <c r="F516" s="15">
        <v>60.381999999999998</v>
      </c>
    </row>
    <row r="517" spans="1:6">
      <c r="A517" s="14">
        <v>45365</v>
      </c>
      <c r="B517" s="15">
        <v>61.301000000000002</v>
      </c>
      <c r="C517">
        <v>31204520</v>
      </c>
      <c r="D517" s="15">
        <v>61.5</v>
      </c>
      <c r="E517" s="15">
        <v>62.08</v>
      </c>
      <c r="F517" s="15">
        <v>60.734999999999999</v>
      </c>
    </row>
    <row r="518" spans="1:6">
      <c r="A518" s="14">
        <v>45364</v>
      </c>
      <c r="B518" s="15">
        <v>60.945</v>
      </c>
      <c r="C518">
        <v>21920940</v>
      </c>
      <c r="D518" s="15">
        <v>61.337000000000003</v>
      </c>
      <c r="E518" s="15">
        <v>61.484999999999999</v>
      </c>
      <c r="F518" s="15">
        <v>60.720999999999997</v>
      </c>
    </row>
    <row r="519" spans="1:6">
      <c r="A519" s="14">
        <v>45363</v>
      </c>
      <c r="B519" s="15">
        <v>61.107999999999997</v>
      </c>
      <c r="C519">
        <v>28216310</v>
      </c>
      <c r="D519" s="15">
        <v>60.021000000000001</v>
      </c>
      <c r="E519" s="15">
        <v>61.53</v>
      </c>
      <c r="F519" s="15">
        <v>59.627000000000002</v>
      </c>
    </row>
    <row r="520" spans="1:6">
      <c r="A520" s="14">
        <v>45362</v>
      </c>
      <c r="B520" s="15">
        <v>60.093000000000004</v>
      </c>
      <c r="C520">
        <v>25009400</v>
      </c>
      <c r="D520" s="15">
        <v>60.808</v>
      </c>
      <c r="E520" s="15">
        <v>61.1</v>
      </c>
      <c r="F520" s="15">
        <v>60.036999999999999</v>
      </c>
    </row>
    <row r="521" spans="1:6">
      <c r="A521" s="14">
        <v>45359</v>
      </c>
      <c r="B521" s="15">
        <v>60.481999999999999</v>
      </c>
      <c r="C521">
        <v>27772430</v>
      </c>
      <c r="D521" s="15">
        <v>60.826999999999998</v>
      </c>
      <c r="E521" s="15">
        <v>61.609000000000002</v>
      </c>
      <c r="F521" s="15">
        <v>60.084000000000003</v>
      </c>
    </row>
    <row r="522" spans="1:6">
      <c r="A522" s="14">
        <v>45358</v>
      </c>
      <c r="B522" s="15">
        <v>60.850999999999999</v>
      </c>
      <c r="C522">
        <v>27428050</v>
      </c>
      <c r="D522" s="15">
        <v>59.933999999999997</v>
      </c>
      <c r="E522" s="15">
        <v>61.052999999999997</v>
      </c>
      <c r="F522" s="15">
        <v>59.59</v>
      </c>
    </row>
    <row r="523" spans="1:6">
      <c r="A523" s="14">
        <v>45357</v>
      </c>
      <c r="B523" s="15">
        <v>59.768999999999998</v>
      </c>
      <c r="C523">
        <v>24695920</v>
      </c>
      <c r="D523" s="15">
        <v>60.298999999999999</v>
      </c>
      <c r="E523" s="15">
        <v>60.792999999999999</v>
      </c>
      <c r="F523" s="15">
        <v>59.355600000000003</v>
      </c>
    </row>
    <row r="524" spans="1:6">
      <c r="A524" s="14">
        <v>45356</v>
      </c>
      <c r="B524" s="15">
        <v>59.85</v>
      </c>
      <c r="C524">
        <v>38495630</v>
      </c>
      <c r="D524" s="15">
        <v>61.01</v>
      </c>
      <c r="E524" s="15">
        <v>61.091000000000001</v>
      </c>
      <c r="F524" s="15">
        <v>59.2</v>
      </c>
    </row>
    <row r="525" spans="1:6">
      <c r="A525" s="14">
        <v>45355</v>
      </c>
      <c r="B525" s="15">
        <v>61.582999999999998</v>
      </c>
      <c r="C525">
        <v>30203060</v>
      </c>
      <c r="D525" s="15">
        <v>62.155999999999999</v>
      </c>
      <c r="E525" s="15">
        <v>62.442</v>
      </c>
      <c r="F525" s="15">
        <v>61.508000000000003</v>
      </c>
    </row>
    <row r="526" spans="1:6">
      <c r="A526" s="14">
        <v>45352</v>
      </c>
      <c r="B526" s="15">
        <v>61.933999999999997</v>
      </c>
      <c r="C526">
        <v>42703050</v>
      </c>
      <c r="D526" s="15">
        <v>59.981000000000002</v>
      </c>
      <c r="E526" s="15">
        <v>62.027999999999999</v>
      </c>
      <c r="F526" s="15">
        <v>59.95</v>
      </c>
    </row>
    <row r="527" spans="1:6">
      <c r="A527" s="14">
        <v>45351</v>
      </c>
      <c r="B527" s="15">
        <v>60.292000000000002</v>
      </c>
      <c r="C527">
        <v>35720820</v>
      </c>
      <c r="D527" s="15">
        <v>60.424999999999997</v>
      </c>
      <c r="E527" s="15">
        <v>60.451599999999999</v>
      </c>
      <c r="F527" s="15">
        <v>59.515999999999998</v>
      </c>
    </row>
    <row r="528" spans="1:6">
      <c r="A528" s="14">
        <v>45350</v>
      </c>
      <c r="B528" s="15">
        <v>59.648000000000003</v>
      </c>
      <c r="C528">
        <v>26052420</v>
      </c>
      <c r="D528" s="15">
        <v>59.579000000000001</v>
      </c>
      <c r="E528" s="15">
        <v>59.817</v>
      </c>
      <c r="F528" s="15">
        <v>59.000999999999998</v>
      </c>
    </row>
    <row r="529" spans="1:6">
      <c r="A529" s="14">
        <v>45349</v>
      </c>
      <c r="B529" s="15">
        <v>60.167000000000002</v>
      </c>
      <c r="C529">
        <v>44893550</v>
      </c>
      <c r="D529" s="15">
        <v>59.5</v>
      </c>
      <c r="E529" s="15">
        <v>60.536000000000001</v>
      </c>
      <c r="F529" s="15">
        <v>59.232999999999997</v>
      </c>
    </row>
    <row r="530" spans="1:6">
      <c r="A530" s="14">
        <v>45348</v>
      </c>
      <c r="B530" s="15">
        <v>58.765000000000001</v>
      </c>
      <c r="C530">
        <v>23937120</v>
      </c>
      <c r="D530" s="15">
        <v>58.356000000000002</v>
      </c>
      <c r="E530" s="15">
        <v>59.075000000000003</v>
      </c>
      <c r="F530" s="15">
        <v>58.326999999999998</v>
      </c>
    </row>
    <row r="531" spans="1:6">
      <c r="A531" s="14">
        <v>45345</v>
      </c>
      <c r="B531" s="15">
        <v>58.356000000000002</v>
      </c>
      <c r="C531">
        <v>25688520</v>
      </c>
      <c r="D531" s="15">
        <v>58.64</v>
      </c>
      <c r="E531" s="15">
        <v>59.243000000000002</v>
      </c>
      <c r="F531" s="15">
        <v>57.981999999999999</v>
      </c>
    </row>
    <row r="532" spans="1:6">
      <c r="A532" s="14">
        <v>45344</v>
      </c>
      <c r="B532" s="15">
        <v>58.847000000000001</v>
      </c>
      <c r="C532">
        <v>35265970</v>
      </c>
      <c r="D532" s="15">
        <v>58.274999999999999</v>
      </c>
      <c r="E532" s="15">
        <v>59.085000000000001</v>
      </c>
      <c r="F532" s="15">
        <v>57.888500000000001</v>
      </c>
    </row>
    <row r="533" spans="1:6">
      <c r="A533" s="14">
        <v>45343</v>
      </c>
      <c r="B533" s="15">
        <v>57.335000000000001</v>
      </c>
      <c r="C533">
        <v>22811430</v>
      </c>
      <c r="D533" s="15">
        <v>57.350999999999999</v>
      </c>
      <c r="E533" s="15">
        <v>57.577500000000001</v>
      </c>
      <c r="F533" s="15">
        <v>56.731999999999999</v>
      </c>
    </row>
    <row r="534" spans="1:6">
      <c r="A534" s="14">
        <v>45342</v>
      </c>
      <c r="B534" s="15">
        <v>57.512999999999998</v>
      </c>
      <c r="C534">
        <v>31242360</v>
      </c>
      <c r="D534" s="15">
        <v>58.018000000000001</v>
      </c>
      <c r="E534" s="15">
        <v>58.6</v>
      </c>
      <c r="F534" s="15">
        <v>56.966000000000001</v>
      </c>
    </row>
    <row r="535" spans="1:6">
      <c r="A535" s="14">
        <v>45338</v>
      </c>
      <c r="B535" s="15">
        <v>58.395000000000003</v>
      </c>
      <c r="C535">
        <v>43256890</v>
      </c>
      <c r="D535" s="15">
        <v>59.695</v>
      </c>
      <c r="E535" s="15">
        <v>59.7</v>
      </c>
      <c r="F535" s="15">
        <v>57.746000000000002</v>
      </c>
    </row>
    <row r="536" spans="1:6">
      <c r="A536" s="14">
        <v>45337</v>
      </c>
      <c r="B536" s="15">
        <v>59.345999999999997</v>
      </c>
      <c r="C536">
        <v>52209380</v>
      </c>
      <c r="D536" s="15">
        <v>58.191000000000003</v>
      </c>
      <c r="E536" s="15">
        <v>59.377000000000002</v>
      </c>
      <c r="F536" s="15">
        <v>58.031999999999996</v>
      </c>
    </row>
    <row r="537" spans="1:6">
      <c r="A537" s="14">
        <v>45336</v>
      </c>
      <c r="B537" s="15">
        <v>57.933</v>
      </c>
      <c r="C537">
        <v>56342260</v>
      </c>
      <c r="D537" s="15">
        <v>56.725999999999999</v>
      </c>
      <c r="E537" s="15">
        <v>58.1248</v>
      </c>
      <c r="F537" s="15">
        <v>56.433999999999997</v>
      </c>
    </row>
    <row r="538" spans="1:6">
      <c r="A538" s="14">
        <v>45335</v>
      </c>
      <c r="B538" s="15">
        <v>55.451999999999998</v>
      </c>
      <c r="C538">
        <v>35114530</v>
      </c>
      <c r="D538" s="15">
        <v>55.08</v>
      </c>
      <c r="E538" s="15">
        <v>55.92</v>
      </c>
      <c r="F538" s="15">
        <v>54.9</v>
      </c>
    </row>
    <row r="539" spans="1:6">
      <c r="A539" s="14">
        <v>45334</v>
      </c>
      <c r="B539" s="15">
        <v>55.784999999999997</v>
      </c>
      <c r="C539">
        <v>36084870</v>
      </c>
      <c r="D539" s="15">
        <v>56.036000000000001</v>
      </c>
      <c r="E539" s="15">
        <v>56.844000000000001</v>
      </c>
      <c r="F539" s="15">
        <v>55.7</v>
      </c>
    </row>
    <row r="540" spans="1:6">
      <c r="A540" s="14">
        <v>45331</v>
      </c>
      <c r="B540" s="15">
        <v>56.131999999999998</v>
      </c>
      <c r="C540">
        <v>30556980</v>
      </c>
      <c r="D540" s="15">
        <v>56.5</v>
      </c>
      <c r="E540" s="15">
        <v>56.6</v>
      </c>
      <c r="F540" s="15">
        <v>55.81</v>
      </c>
    </row>
    <row r="541" spans="1:6">
      <c r="A541" s="14">
        <v>45330</v>
      </c>
      <c r="B541" s="15">
        <v>55.853000000000002</v>
      </c>
      <c r="C541">
        <v>31754680</v>
      </c>
      <c r="D541" s="15">
        <v>56.055</v>
      </c>
      <c r="E541" s="15">
        <v>56.37</v>
      </c>
      <c r="F541" s="15">
        <v>55.573999999999998</v>
      </c>
    </row>
    <row r="542" spans="1:6">
      <c r="A542" s="14">
        <v>45329</v>
      </c>
      <c r="B542" s="15">
        <v>55.93</v>
      </c>
      <c r="C542">
        <v>43735910</v>
      </c>
      <c r="D542" s="15">
        <v>55.816000000000003</v>
      </c>
      <c r="E542" s="15">
        <v>56.78</v>
      </c>
      <c r="F542" s="15">
        <v>55.497999999999998</v>
      </c>
    </row>
    <row r="543" spans="1:6">
      <c r="A543" s="14">
        <v>45328</v>
      </c>
      <c r="B543" s="15">
        <v>55.588000000000001</v>
      </c>
      <c r="C543">
        <v>28403000</v>
      </c>
      <c r="D543" s="15">
        <v>56.411999999999999</v>
      </c>
      <c r="E543" s="15">
        <v>56.634</v>
      </c>
      <c r="F543" s="15">
        <v>55.436999999999998</v>
      </c>
    </row>
    <row r="544" spans="1:6">
      <c r="A544" s="14">
        <v>45327</v>
      </c>
      <c r="B544" s="15">
        <v>56.206000000000003</v>
      </c>
      <c r="C544">
        <v>41430990</v>
      </c>
      <c r="D544" s="15">
        <v>56.247</v>
      </c>
      <c r="E544" s="15">
        <v>57.575000000000003</v>
      </c>
      <c r="F544" s="15">
        <v>55.719499999999996</v>
      </c>
    </row>
    <row r="545" spans="1:6">
      <c r="A545" s="14">
        <v>45324</v>
      </c>
      <c r="B545" s="15">
        <v>56.463999999999999</v>
      </c>
      <c r="C545">
        <v>40328430</v>
      </c>
      <c r="D545" s="15">
        <v>56.451999999999998</v>
      </c>
      <c r="E545" s="15">
        <v>56.78</v>
      </c>
      <c r="F545" s="15">
        <v>56.237000000000002</v>
      </c>
    </row>
    <row r="546" spans="1:6">
      <c r="A546" s="14">
        <v>45323</v>
      </c>
      <c r="B546" s="15">
        <v>56.750999999999998</v>
      </c>
      <c r="C546">
        <v>31740020</v>
      </c>
      <c r="D546" s="15">
        <v>56.701999999999998</v>
      </c>
      <c r="E546" s="15">
        <v>57.265999999999998</v>
      </c>
      <c r="F546" s="15">
        <v>56.383000000000003</v>
      </c>
    </row>
    <row r="547" spans="1:6">
      <c r="A547" s="14">
        <v>45322</v>
      </c>
      <c r="B547" s="15">
        <v>56.411000000000001</v>
      </c>
      <c r="C547">
        <v>48575990</v>
      </c>
      <c r="D547" s="15">
        <v>56.284999999999997</v>
      </c>
      <c r="E547" s="15">
        <v>57.215000000000003</v>
      </c>
      <c r="F547" s="15">
        <v>56.204500000000003</v>
      </c>
    </row>
    <row r="548" spans="1:6">
      <c r="A548" s="14">
        <v>45321</v>
      </c>
      <c r="B548" s="15">
        <v>56.284999999999997</v>
      </c>
      <c r="C548">
        <v>61817980</v>
      </c>
      <c r="D548" s="15">
        <v>56.731999999999999</v>
      </c>
      <c r="E548" s="15">
        <v>57.088000000000001</v>
      </c>
      <c r="F548" s="15">
        <v>56.082000000000001</v>
      </c>
    </row>
    <row r="549" spans="1:6">
      <c r="A549" s="14">
        <v>45320</v>
      </c>
      <c r="B549" s="15">
        <v>57.579000000000001</v>
      </c>
      <c r="C549">
        <v>69053900</v>
      </c>
      <c r="D549" s="15">
        <v>57.134999999999998</v>
      </c>
      <c r="E549" s="15">
        <v>57.854999999999997</v>
      </c>
      <c r="F549" s="15">
        <v>56.268000000000001</v>
      </c>
    </row>
    <row r="550" spans="1:6">
      <c r="A550" s="14">
        <v>45317</v>
      </c>
      <c r="B550" s="15">
        <v>57.042000000000002</v>
      </c>
      <c r="C550">
        <v>127705700</v>
      </c>
      <c r="D550" s="15">
        <v>56.180999999999997</v>
      </c>
      <c r="E550" s="15">
        <v>57.963999999999999</v>
      </c>
      <c r="F550" s="15">
        <v>55.843200000000003</v>
      </c>
    </row>
    <row r="551" spans="1:6">
      <c r="A551" s="14">
        <v>45316</v>
      </c>
      <c r="B551" s="15">
        <v>56.2</v>
      </c>
      <c r="C551">
        <v>94519150</v>
      </c>
      <c r="D551" s="15">
        <v>55.195</v>
      </c>
      <c r="E551" s="15">
        <v>56.345999999999997</v>
      </c>
      <c r="F551" s="15">
        <v>54.845999999999997</v>
      </c>
    </row>
    <row r="552" spans="1:6">
      <c r="A552" s="14">
        <v>45315</v>
      </c>
      <c r="B552" s="15">
        <v>54.487000000000002</v>
      </c>
      <c r="C552">
        <v>264328000</v>
      </c>
      <c r="D552" s="15">
        <v>53.774999999999999</v>
      </c>
      <c r="E552" s="15">
        <v>56.25</v>
      </c>
      <c r="F552" s="15">
        <v>53.707000000000001</v>
      </c>
    </row>
    <row r="553" spans="1:6">
      <c r="A553" s="14">
        <v>45314</v>
      </c>
      <c r="B553" s="15">
        <v>49.219000000000001</v>
      </c>
      <c r="C553">
        <v>155060200</v>
      </c>
      <c r="D553" s="15">
        <v>49.2</v>
      </c>
      <c r="E553" s="15">
        <v>49.896000000000001</v>
      </c>
      <c r="F553" s="15">
        <v>48.14</v>
      </c>
    </row>
    <row r="554" spans="1:6">
      <c r="A554" s="14">
        <v>45313</v>
      </c>
      <c r="B554" s="15">
        <v>48.570999999999998</v>
      </c>
      <c r="C554">
        <v>52123090</v>
      </c>
      <c r="D554" s="15">
        <v>48.755000000000003</v>
      </c>
      <c r="E554" s="15">
        <v>48.98</v>
      </c>
      <c r="F554" s="15">
        <v>47.99</v>
      </c>
    </row>
    <row r="555" spans="1:6">
      <c r="A555" s="14">
        <v>45310</v>
      </c>
      <c r="B555" s="15">
        <v>48.295000000000002</v>
      </c>
      <c r="C555">
        <v>56723510</v>
      </c>
      <c r="D555" s="15">
        <v>48.497999999999998</v>
      </c>
      <c r="E555" s="15">
        <v>48.567</v>
      </c>
      <c r="F555" s="15">
        <v>47.606000000000002</v>
      </c>
    </row>
    <row r="556" spans="1:6">
      <c r="A556" s="14">
        <v>45309</v>
      </c>
      <c r="B556" s="15">
        <v>48.530999999999999</v>
      </c>
      <c r="C556">
        <v>40543990</v>
      </c>
      <c r="D556" s="15">
        <v>48.003</v>
      </c>
      <c r="E556" s="15">
        <v>48.576999999999998</v>
      </c>
      <c r="F556" s="15">
        <v>47.802</v>
      </c>
    </row>
    <row r="557" spans="1:6">
      <c r="A557" s="14">
        <v>45308</v>
      </c>
      <c r="B557" s="15">
        <v>48.033000000000001</v>
      </c>
      <c r="C557">
        <v>48945930</v>
      </c>
      <c r="D557" s="15">
        <v>48.45</v>
      </c>
      <c r="E557" s="15">
        <v>48.621000000000002</v>
      </c>
      <c r="F557" s="15">
        <v>47.526400000000002</v>
      </c>
    </row>
    <row r="558" spans="1:6">
      <c r="A558" s="14">
        <v>45307</v>
      </c>
      <c r="B558" s="15">
        <v>48.124000000000002</v>
      </c>
      <c r="C558">
        <v>46789740</v>
      </c>
      <c r="D558" s="15">
        <v>49</v>
      </c>
      <c r="E558" s="15">
        <v>49.414999999999999</v>
      </c>
      <c r="F558" s="15">
        <v>47.802</v>
      </c>
    </row>
    <row r="559" spans="1:6">
      <c r="A559" s="14">
        <v>45303</v>
      </c>
      <c r="B559" s="15">
        <v>49.216000000000001</v>
      </c>
      <c r="C559">
        <v>50037180</v>
      </c>
      <c r="D559" s="15">
        <v>50.051000000000002</v>
      </c>
      <c r="E559" s="15">
        <v>50.079000000000001</v>
      </c>
      <c r="F559" s="15">
        <v>49.061</v>
      </c>
    </row>
    <row r="560" spans="1:6">
      <c r="A560" s="14">
        <v>45302</v>
      </c>
      <c r="B560" s="15">
        <v>49.222999999999999</v>
      </c>
      <c r="C560">
        <v>79932650</v>
      </c>
      <c r="D560" s="15">
        <v>49.253999999999998</v>
      </c>
      <c r="E560" s="15">
        <v>50.341000000000001</v>
      </c>
      <c r="F560" s="15">
        <v>48.381999999999998</v>
      </c>
    </row>
    <row r="561" spans="1:6">
      <c r="A561" s="14">
        <v>45301</v>
      </c>
      <c r="B561" s="15">
        <v>47.832999999999998</v>
      </c>
      <c r="C561">
        <v>43424480</v>
      </c>
      <c r="D561" s="15">
        <v>48.16</v>
      </c>
      <c r="E561" s="15">
        <v>48.7</v>
      </c>
      <c r="F561" s="15">
        <v>47.295000000000002</v>
      </c>
    </row>
    <row r="562" spans="1:6">
      <c r="A562" s="14">
        <v>45300</v>
      </c>
      <c r="B562" s="15">
        <v>48.209000000000003</v>
      </c>
      <c r="C562">
        <v>35267570</v>
      </c>
      <c r="D562" s="15">
        <v>47.552999999999997</v>
      </c>
      <c r="E562" s="15">
        <v>48.508499999999998</v>
      </c>
      <c r="F562" s="15">
        <v>47.38</v>
      </c>
    </row>
    <row r="563" spans="1:6">
      <c r="A563" s="14">
        <v>45299</v>
      </c>
      <c r="B563" s="15">
        <v>48.503</v>
      </c>
      <c r="C563">
        <v>36757750</v>
      </c>
      <c r="D563" s="15">
        <v>47.389000000000003</v>
      </c>
      <c r="E563" s="15">
        <v>48.524000000000001</v>
      </c>
      <c r="F563" s="15">
        <v>47.365000000000002</v>
      </c>
    </row>
    <row r="564" spans="1:6">
      <c r="A564" s="14">
        <v>45296</v>
      </c>
      <c r="B564" s="15">
        <v>47.405999999999999</v>
      </c>
      <c r="C564">
        <v>26312500</v>
      </c>
      <c r="D564" s="15">
        <v>47.65</v>
      </c>
      <c r="E564" s="15">
        <v>47.954500000000003</v>
      </c>
      <c r="F564" s="15">
        <v>47.180399999999999</v>
      </c>
    </row>
    <row r="565" spans="1:6">
      <c r="A565" s="14">
        <v>45295</v>
      </c>
      <c r="B565" s="15">
        <v>47.466999999999999</v>
      </c>
      <c r="C565">
        <v>36365130</v>
      </c>
      <c r="D565" s="15">
        <v>47.298000000000002</v>
      </c>
      <c r="E565" s="15">
        <v>48.073900000000002</v>
      </c>
      <c r="F565" s="15">
        <v>46.652999999999999</v>
      </c>
    </row>
    <row r="566" spans="1:6">
      <c r="A566" s="14">
        <v>45294</v>
      </c>
      <c r="B566" s="15">
        <v>47.026000000000003</v>
      </c>
      <c r="C566">
        <v>34436940</v>
      </c>
      <c r="D566" s="15">
        <v>46.731999999999999</v>
      </c>
      <c r="E566" s="15">
        <v>47.505000000000003</v>
      </c>
      <c r="F566" s="15">
        <v>46.577300000000001</v>
      </c>
    </row>
    <row r="567" spans="1:6">
      <c r="A567" s="14">
        <v>45293</v>
      </c>
      <c r="B567" s="15">
        <v>46.85</v>
      </c>
      <c r="C567">
        <v>50494230</v>
      </c>
      <c r="D567" s="15">
        <v>48.3185</v>
      </c>
      <c r="E567" s="15">
        <v>48.465000000000003</v>
      </c>
      <c r="F567" s="15">
        <v>46.186</v>
      </c>
    </row>
    <row r="568" spans="1:6">
      <c r="A568" s="14">
        <v>45289</v>
      </c>
      <c r="B568" s="15">
        <v>48.688000000000002</v>
      </c>
      <c r="C568">
        <v>27405550</v>
      </c>
      <c r="D568" s="15">
        <v>49.036999999999999</v>
      </c>
      <c r="E568" s="15">
        <v>49.222999999999999</v>
      </c>
      <c r="F568" s="15">
        <v>48.1935</v>
      </c>
    </row>
    <row r="569" spans="1:6">
      <c r="A569" s="14">
        <v>45288</v>
      </c>
      <c r="B569" s="15">
        <v>49.051000000000002</v>
      </c>
      <c r="C569">
        <v>17104920</v>
      </c>
      <c r="D569" s="15">
        <v>49.2</v>
      </c>
      <c r="E569" s="15">
        <v>49.289000000000001</v>
      </c>
      <c r="F569" s="15">
        <v>48.906999999999996</v>
      </c>
    </row>
    <row r="570" spans="1:6">
      <c r="A570" s="14">
        <v>45287</v>
      </c>
      <c r="B570" s="15">
        <v>49.179000000000002</v>
      </c>
      <c r="C570">
        <v>25613300</v>
      </c>
      <c r="D570" s="15">
        <v>49.124000000000002</v>
      </c>
      <c r="E570" s="15">
        <v>49.401499999999999</v>
      </c>
      <c r="F570" s="15">
        <v>48.924999999999997</v>
      </c>
    </row>
    <row r="571" spans="1:6">
      <c r="A571" s="14">
        <v>45286</v>
      </c>
      <c r="B571" s="15">
        <v>49.119</v>
      </c>
      <c r="C571">
        <v>20345170</v>
      </c>
      <c r="D571" s="15">
        <v>48.939</v>
      </c>
      <c r="E571" s="15">
        <v>49.148000000000003</v>
      </c>
      <c r="F571" s="15">
        <v>48.637999999999998</v>
      </c>
    </row>
    <row r="572" spans="1:6">
      <c r="A572" s="14">
        <v>45282</v>
      </c>
      <c r="B572" s="15">
        <v>48.676000000000002</v>
      </c>
      <c r="C572">
        <v>27026720</v>
      </c>
      <c r="D572" s="15">
        <v>49.4</v>
      </c>
      <c r="E572" s="15">
        <v>49.601999999999997</v>
      </c>
      <c r="F572" s="15">
        <v>48.545000000000002</v>
      </c>
    </row>
    <row r="573" spans="1:6">
      <c r="A573" s="14">
        <v>45281</v>
      </c>
      <c r="B573" s="15">
        <v>49.161000000000001</v>
      </c>
      <c r="C573">
        <v>27562250</v>
      </c>
      <c r="D573" s="15">
        <v>49.265999999999998</v>
      </c>
      <c r="E573" s="15">
        <v>49.44</v>
      </c>
      <c r="F573" s="15">
        <v>48.677</v>
      </c>
    </row>
    <row r="574" spans="1:6">
      <c r="A574" s="14">
        <v>45280</v>
      </c>
      <c r="B574" s="15">
        <v>48.927</v>
      </c>
      <c r="C574">
        <v>45636900</v>
      </c>
      <c r="D574" s="15">
        <v>49.2</v>
      </c>
      <c r="E574" s="15">
        <v>50.088999999999999</v>
      </c>
      <c r="F574" s="15">
        <v>48.838999999999999</v>
      </c>
    </row>
    <row r="575" spans="1:6">
      <c r="A575" s="14">
        <v>45279</v>
      </c>
      <c r="B575" s="15">
        <v>49.502000000000002</v>
      </c>
      <c r="C575">
        <v>38490140</v>
      </c>
      <c r="D575" s="15">
        <v>48.84</v>
      </c>
      <c r="E575" s="15">
        <v>49.613999999999997</v>
      </c>
      <c r="F575" s="15">
        <v>48.405999999999999</v>
      </c>
    </row>
    <row r="576" spans="1:6">
      <c r="A576" s="14">
        <v>45278</v>
      </c>
      <c r="B576" s="15">
        <v>48.612000000000002</v>
      </c>
      <c r="C576">
        <v>64106600</v>
      </c>
      <c r="D576" s="15">
        <v>47.63</v>
      </c>
      <c r="E576" s="15">
        <v>49.204000000000001</v>
      </c>
      <c r="F576" s="15">
        <v>47.509500000000003</v>
      </c>
    </row>
    <row r="577" spans="1:6">
      <c r="A577" s="14">
        <v>45275</v>
      </c>
      <c r="B577" s="15">
        <v>47.206000000000003</v>
      </c>
      <c r="C577">
        <v>78409920</v>
      </c>
      <c r="D577" s="15">
        <v>46.73</v>
      </c>
      <c r="E577" s="15">
        <v>47.3</v>
      </c>
      <c r="F577" s="15">
        <v>46.73</v>
      </c>
    </row>
    <row r="578" spans="1:6">
      <c r="A578" s="14">
        <v>45274</v>
      </c>
      <c r="B578" s="15">
        <v>46.982999999999997</v>
      </c>
      <c r="C578">
        <v>51764370</v>
      </c>
      <c r="D578" s="15">
        <v>48.036000000000001</v>
      </c>
      <c r="E578" s="15">
        <v>48.076000000000001</v>
      </c>
      <c r="F578" s="15">
        <v>46.475999999999999</v>
      </c>
    </row>
    <row r="579" spans="1:6">
      <c r="A579" s="14">
        <v>45273</v>
      </c>
      <c r="B579" s="15">
        <v>47.997999999999998</v>
      </c>
      <c r="C579">
        <v>58201920</v>
      </c>
      <c r="D579" s="15">
        <v>46.198</v>
      </c>
      <c r="E579" s="15">
        <v>48.125</v>
      </c>
      <c r="F579" s="15">
        <v>46.198</v>
      </c>
    </row>
    <row r="580" spans="1:6">
      <c r="A580" s="14">
        <v>45272</v>
      </c>
      <c r="B580" s="15">
        <v>46.3</v>
      </c>
      <c r="C580">
        <v>33026600</v>
      </c>
      <c r="D580" s="15">
        <v>46.523000000000003</v>
      </c>
      <c r="E580" s="15">
        <v>46.561</v>
      </c>
      <c r="F580" s="15">
        <v>45.919600000000003</v>
      </c>
    </row>
    <row r="581" spans="1:6">
      <c r="A581" s="14">
        <v>45271</v>
      </c>
      <c r="B581" s="15">
        <v>45.988999999999997</v>
      </c>
      <c r="C581">
        <v>49296620</v>
      </c>
      <c r="D581" s="15">
        <v>45.936</v>
      </c>
      <c r="E581" s="15">
        <v>47.064999999999998</v>
      </c>
      <c r="F581" s="15">
        <v>45.720999999999997</v>
      </c>
    </row>
    <row r="582" spans="1:6">
      <c r="A582" s="14">
        <v>45268</v>
      </c>
      <c r="B582" s="15">
        <v>45.375999999999998</v>
      </c>
      <c r="C582">
        <v>34583840</v>
      </c>
      <c r="D582" s="15">
        <v>45.076000000000001</v>
      </c>
      <c r="E582" s="15">
        <v>45.55</v>
      </c>
      <c r="F582" s="15">
        <v>45.076000000000001</v>
      </c>
    </row>
    <row r="583" spans="1:6">
      <c r="A583" s="14">
        <v>45267</v>
      </c>
      <c r="B583" s="15">
        <v>45.2</v>
      </c>
      <c r="C583">
        <v>35067220</v>
      </c>
      <c r="D583" s="15">
        <v>45.085000000000001</v>
      </c>
      <c r="E583" s="15">
        <v>45.288499999999999</v>
      </c>
      <c r="F583" s="15">
        <v>44.832000000000001</v>
      </c>
    </row>
    <row r="584" spans="1:6">
      <c r="A584" s="14">
        <v>45266</v>
      </c>
      <c r="B584" s="15">
        <v>44.673000000000002</v>
      </c>
      <c r="C584">
        <v>41787550</v>
      </c>
      <c r="D584" s="15">
        <v>46</v>
      </c>
      <c r="E584" s="15">
        <v>46.05</v>
      </c>
      <c r="F584" s="15">
        <v>44.573</v>
      </c>
    </row>
    <row r="585" spans="1:6">
      <c r="A585" s="14">
        <v>45265</v>
      </c>
      <c r="B585" s="15">
        <v>45.515000000000001</v>
      </c>
      <c r="C585">
        <v>33806740</v>
      </c>
      <c r="D585" s="15">
        <v>45.07</v>
      </c>
      <c r="E585" s="15">
        <v>45.639000000000003</v>
      </c>
      <c r="F585" s="15">
        <v>44.957999999999998</v>
      </c>
    </row>
    <row r="586" spans="1:6">
      <c r="A586" s="14">
        <v>45264</v>
      </c>
      <c r="B586" s="15">
        <v>45.39</v>
      </c>
      <c r="C586">
        <v>51577130</v>
      </c>
      <c r="D586" s="15">
        <v>46.098999999999997</v>
      </c>
      <c r="E586" s="15">
        <v>46.12</v>
      </c>
      <c r="F586" s="15">
        <v>45.12</v>
      </c>
    </row>
    <row r="587" spans="1:6">
      <c r="A587" s="14">
        <v>45261</v>
      </c>
      <c r="B587" s="15">
        <v>46.573999999999998</v>
      </c>
      <c r="C587">
        <v>43414710</v>
      </c>
      <c r="D587" s="15">
        <v>47.317</v>
      </c>
      <c r="E587" s="15">
        <v>47.523000000000003</v>
      </c>
      <c r="F587" s="15">
        <v>46.46</v>
      </c>
    </row>
    <row r="588" spans="1:6">
      <c r="A588" s="14">
        <v>45260</v>
      </c>
      <c r="B588" s="15">
        <v>47.396999999999998</v>
      </c>
      <c r="C588">
        <v>42873490</v>
      </c>
      <c r="D588" s="15">
        <v>47.530999999999999</v>
      </c>
      <c r="E588" s="15">
        <v>47.859099999999998</v>
      </c>
      <c r="F588" s="15">
        <v>47.042000000000002</v>
      </c>
    </row>
    <row r="589" spans="1:6">
      <c r="A589" s="14">
        <v>45259</v>
      </c>
      <c r="B589" s="15">
        <v>47.719000000000001</v>
      </c>
      <c r="C589">
        <v>28555400</v>
      </c>
      <c r="D589" s="15">
        <v>47.9</v>
      </c>
      <c r="E589" s="15">
        <v>48.098799999999997</v>
      </c>
      <c r="F589" s="15">
        <v>47.448999999999998</v>
      </c>
    </row>
    <row r="590" spans="1:6">
      <c r="A590" s="14">
        <v>45258</v>
      </c>
      <c r="B590" s="15">
        <v>47.9</v>
      </c>
      <c r="C590">
        <v>28901640</v>
      </c>
      <c r="D590" s="15">
        <v>47.811</v>
      </c>
      <c r="E590" s="15">
        <v>48.05</v>
      </c>
      <c r="F590" s="15">
        <v>47.594999999999999</v>
      </c>
    </row>
    <row r="591" spans="1:6">
      <c r="A591" s="14">
        <v>45257</v>
      </c>
      <c r="B591" s="15">
        <v>47.917000000000002</v>
      </c>
      <c r="C591">
        <v>36259240</v>
      </c>
      <c r="D591" s="15">
        <v>47.902999999999999</v>
      </c>
      <c r="E591" s="15">
        <v>48.2</v>
      </c>
      <c r="F591" s="15">
        <v>47.534999999999997</v>
      </c>
    </row>
    <row r="592" spans="1:6">
      <c r="A592" s="14">
        <v>45254</v>
      </c>
      <c r="B592" s="15">
        <v>47.956000000000003</v>
      </c>
      <c r="C592">
        <v>14047320</v>
      </c>
      <c r="D592" s="15">
        <v>47.710999999999999</v>
      </c>
      <c r="E592" s="15">
        <v>48.04</v>
      </c>
      <c r="F592" s="15">
        <v>47.52</v>
      </c>
    </row>
    <row r="593" spans="1:6">
      <c r="A593" s="14">
        <v>45252</v>
      </c>
      <c r="B593" s="15">
        <v>47.8</v>
      </c>
      <c r="C593">
        <v>28438910</v>
      </c>
      <c r="D593" s="15">
        <v>47.68</v>
      </c>
      <c r="E593" s="15">
        <v>48.27</v>
      </c>
      <c r="F593" s="15">
        <v>47.655999999999999</v>
      </c>
    </row>
    <row r="594" spans="1:6">
      <c r="A594" s="14">
        <v>45251</v>
      </c>
      <c r="B594" s="15">
        <v>47.494999999999997</v>
      </c>
      <c r="C594">
        <v>29977230</v>
      </c>
      <c r="D594" s="15">
        <v>47.262999999999998</v>
      </c>
      <c r="E594" s="15">
        <v>47.701999999999998</v>
      </c>
      <c r="F594" s="15">
        <v>47.121000000000002</v>
      </c>
    </row>
    <row r="595" spans="1:6">
      <c r="A595" s="14">
        <v>45250</v>
      </c>
      <c r="B595" s="15">
        <v>47.447000000000003</v>
      </c>
      <c r="C595">
        <v>36210950</v>
      </c>
      <c r="D595" s="15">
        <v>46.54</v>
      </c>
      <c r="E595" s="15">
        <v>47.675600000000003</v>
      </c>
      <c r="F595" s="15">
        <v>46.54</v>
      </c>
    </row>
    <row r="596" spans="1:6">
      <c r="A596" s="14">
        <v>45247</v>
      </c>
      <c r="B596" s="15">
        <v>46.591000000000001</v>
      </c>
      <c r="C596">
        <v>28002140</v>
      </c>
      <c r="D596" s="15">
        <v>46.695</v>
      </c>
      <c r="E596" s="15">
        <v>46.765000000000001</v>
      </c>
      <c r="F596" s="15">
        <v>46.276000000000003</v>
      </c>
    </row>
    <row r="597" spans="1:6">
      <c r="A597" s="14">
        <v>45246</v>
      </c>
      <c r="B597" s="15">
        <v>46.695</v>
      </c>
      <c r="C597">
        <v>36559740</v>
      </c>
      <c r="D597" s="15">
        <v>46.3</v>
      </c>
      <c r="E597" s="15">
        <v>46.728000000000002</v>
      </c>
      <c r="F597" s="15">
        <v>45.965000000000003</v>
      </c>
    </row>
    <row r="598" spans="1:6">
      <c r="A598" s="14">
        <v>45245</v>
      </c>
      <c r="B598" s="15">
        <v>46.194000000000003</v>
      </c>
      <c r="C598">
        <v>50352830</v>
      </c>
      <c r="D598" s="15">
        <v>45.280999999999999</v>
      </c>
      <c r="E598" s="15">
        <v>46.274999999999999</v>
      </c>
      <c r="F598" s="15">
        <v>45.244999999999997</v>
      </c>
    </row>
    <row r="599" spans="1:6">
      <c r="A599" s="14">
        <v>45244</v>
      </c>
      <c r="B599" s="15">
        <v>44.865000000000002</v>
      </c>
      <c r="C599">
        <v>40608840</v>
      </c>
      <c r="D599" s="15">
        <v>44.878</v>
      </c>
      <c r="E599" s="15">
        <v>45.407499999999999</v>
      </c>
      <c r="F599" s="15">
        <v>44.564</v>
      </c>
    </row>
    <row r="600" spans="1:6">
      <c r="A600" s="14">
        <v>45243</v>
      </c>
      <c r="B600" s="15">
        <v>44.462000000000003</v>
      </c>
      <c r="C600">
        <v>28961430</v>
      </c>
      <c r="D600" s="15">
        <v>44.725000000000001</v>
      </c>
      <c r="E600" s="15">
        <v>44.843000000000004</v>
      </c>
      <c r="F600" s="15">
        <v>44.26</v>
      </c>
    </row>
    <row r="601" spans="1:6">
      <c r="A601" s="14">
        <v>45240</v>
      </c>
      <c r="B601" s="15">
        <v>44.723999999999997</v>
      </c>
      <c r="C601">
        <v>44432840</v>
      </c>
      <c r="D601" s="15">
        <v>43.747999999999998</v>
      </c>
      <c r="E601" s="15">
        <v>44.747999999999998</v>
      </c>
      <c r="F601" s="15">
        <v>43.551000000000002</v>
      </c>
    </row>
    <row r="602" spans="1:6">
      <c r="A602" s="14">
        <v>45239</v>
      </c>
      <c r="B602" s="15">
        <v>43.515000000000001</v>
      </c>
      <c r="C602">
        <v>27355070</v>
      </c>
      <c r="D602" s="15">
        <v>43.802999999999997</v>
      </c>
      <c r="E602" s="15">
        <v>44.037999999999997</v>
      </c>
      <c r="F602" s="15">
        <v>43.435000000000002</v>
      </c>
    </row>
    <row r="603" spans="1:6">
      <c r="A603" s="14">
        <v>45238</v>
      </c>
      <c r="B603" s="15">
        <v>43.664999999999999</v>
      </c>
      <c r="C603">
        <v>23568450</v>
      </c>
      <c r="D603" s="15">
        <v>43.5</v>
      </c>
      <c r="E603" s="15">
        <v>43.807000000000002</v>
      </c>
      <c r="F603" s="15">
        <v>43.368000000000002</v>
      </c>
    </row>
    <row r="604" spans="1:6">
      <c r="A604" s="14">
        <v>45237</v>
      </c>
      <c r="B604" s="15">
        <v>43.460999999999999</v>
      </c>
      <c r="C604">
        <v>32910640</v>
      </c>
      <c r="D604" s="15">
        <v>43.618000000000002</v>
      </c>
      <c r="E604" s="15">
        <v>43.764000000000003</v>
      </c>
      <c r="F604" s="15">
        <v>43.1</v>
      </c>
    </row>
    <row r="605" spans="1:6">
      <c r="A605" s="14">
        <v>45236</v>
      </c>
      <c r="B605" s="15">
        <v>43.473999999999997</v>
      </c>
      <c r="C605">
        <v>30032350</v>
      </c>
      <c r="D605" s="15">
        <v>43.438000000000002</v>
      </c>
      <c r="E605" s="15">
        <v>43.503</v>
      </c>
      <c r="F605" s="15">
        <v>42.960999999999999</v>
      </c>
    </row>
    <row r="606" spans="1:6">
      <c r="A606" s="14">
        <v>45233</v>
      </c>
      <c r="B606" s="15">
        <v>43.235999999999997</v>
      </c>
      <c r="C606">
        <v>36670510</v>
      </c>
      <c r="D606" s="15">
        <v>42.875999999999998</v>
      </c>
      <c r="E606" s="15">
        <v>43.481499999999997</v>
      </c>
      <c r="F606" s="15">
        <v>42.552999999999997</v>
      </c>
    </row>
    <row r="607" spans="1:6">
      <c r="A607" s="14">
        <v>45232</v>
      </c>
      <c r="B607" s="15">
        <v>42.470999999999997</v>
      </c>
      <c r="C607">
        <v>44759840</v>
      </c>
      <c r="D607" s="15">
        <v>42.116999999999997</v>
      </c>
      <c r="E607" s="15">
        <v>42.668999999999997</v>
      </c>
      <c r="F607" s="15">
        <v>41.71</v>
      </c>
    </row>
    <row r="608" spans="1:6">
      <c r="A608" s="14">
        <v>45231</v>
      </c>
      <c r="B608" s="15">
        <v>42.018999999999998</v>
      </c>
      <c r="C608">
        <v>48061080</v>
      </c>
      <c r="D608" s="15">
        <v>41.476999999999997</v>
      </c>
      <c r="E608" s="15">
        <v>42.06</v>
      </c>
      <c r="F608" s="15">
        <v>41.417999999999999</v>
      </c>
    </row>
    <row r="609" spans="1:6">
      <c r="A609" s="14">
        <v>45230</v>
      </c>
      <c r="B609" s="15">
        <v>41.168999999999997</v>
      </c>
      <c r="C609">
        <v>38776230</v>
      </c>
      <c r="D609" s="15">
        <v>40.923999999999999</v>
      </c>
      <c r="E609" s="15">
        <v>41.252000000000002</v>
      </c>
      <c r="F609" s="15">
        <v>40.463000000000001</v>
      </c>
    </row>
    <row r="610" spans="1:6">
      <c r="A610" s="14">
        <v>45229</v>
      </c>
      <c r="B610" s="15">
        <v>41.008000000000003</v>
      </c>
      <c r="C610">
        <v>53171470</v>
      </c>
      <c r="D610" s="15">
        <v>40.234999999999999</v>
      </c>
      <c r="E610" s="15">
        <v>41.281999999999996</v>
      </c>
      <c r="F610" s="15">
        <v>39.941000000000003</v>
      </c>
    </row>
    <row r="611" spans="1:6">
      <c r="A611" s="14">
        <v>45226</v>
      </c>
      <c r="B611" s="15">
        <v>39.786999999999999</v>
      </c>
      <c r="C611">
        <v>49976120</v>
      </c>
      <c r="D611" s="15">
        <v>40.642000000000003</v>
      </c>
      <c r="E611" s="15">
        <v>41.021000000000001</v>
      </c>
      <c r="F611" s="15">
        <v>39.561999999999998</v>
      </c>
    </row>
    <row r="612" spans="1:6">
      <c r="A612" s="14">
        <v>45225</v>
      </c>
      <c r="B612" s="15">
        <v>40.353999999999999</v>
      </c>
      <c r="C612">
        <v>68497020</v>
      </c>
      <c r="D612" s="15">
        <v>41.142000000000003</v>
      </c>
      <c r="E612" s="15">
        <v>41.731000000000002</v>
      </c>
      <c r="F612" s="15">
        <v>40.154400000000003</v>
      </c>
    </row>
    <row r="613" spans="1:6">
      <c r="A613" s="14">
        <v>45224</v>
      </c>
      <c r="B613" s="15">
        <v>41.125</v>
      </c>
      <c r="C613">
        <v>62995870</v>
      </c>
      <c r="D613" s="15">
        <v>41.601999999999997</v>
      </c>
      <c r="E613" s="15">
        <v>41.884</v>
      </c>
      <c r="F613" s="15">
        <v>41.011000000000003</v>
      </c>
    </row>
    <row r="614" spans="1:6">
      <c r="A614" s="14">
        <v>45223</v>
      </c>
      <c r="B614" s="15">
        <v>41.372999999999998</v>
      </c>
      <c r="C614">
        <v>64592470</v>
      </c>
      <c r="D614" s="15">
        <v>40.968000000000004</v>
      </c>
      <c r="E614" s="15">
        <v>41.668999999999997</v>
      </c>
      <c r="F614" s="15">
        <v>40.838999999999999</v>
      </c>
    </row>
    <row r="615" spans="1:6">
      <c r="A615" s="14">
        <v>45222</v>
      </c>
      <c r="B615" s="15">
        <v>40.683999999999997</v>
      </c>
      <c r="C615">
        <v>73900320</v>
      </c>
      <c r="D615" s="15">
        <v>40.332000000000001</v>
      </c>
      <c r="E615" s="15">
        <v>40.753999999999998</v>
      </c>
      <c r="F615" s="15">
        <v>39.851999999999997</v>
      </c>
    </row>
    <row r="616" spans="1:6">
      <c r="A616" s="14">
        <v>45219</v>
      </c>
      <c r="B616" s="15">
        <v>40.095999999999997</v>
      </c>
      <c r="C616">
        <v>127829200</v>
      </c>
      <c r="D616" s="15">
        <v>40.563000000000002</v>
      </c>
      <c r="E616" s="15">
        <v>41.064</v>
      </c>
      <c r="F616" s="15">
        <v>39.801000000000002</v>
      </c>
    </row>
    <row r="617" spans="1:6">
      <c r="A617" s="14">
        <v>45218</v>
      </c>
      <c r="B617" s="15">
        <v>40.177</v>
      </c>
      <c r="C617">
        <v>280744200</v>
      </c>
      <c r="D617" s="15">
        <v>40.473999999999997</v>
      </c>
      <c r="E617" s="15">
        <v>40.895000000000003</v>
      </c>
      <c r="F617" s="15">
        <v>39.225999999999999</v>
      </c>
    </row>
    <row r="618" spans="1:6">
      <c r="A618" s="14">
        <v>45217</v>
      </c>
      <c r="B618" s="15">
        <v>34.619</v>
      </c>
      <c r="C618">
        <v>114296400</v>
      </c>
      <c r="D618" s="15">
        <v>35.1</v>
      </c>
      <c r="E618" s="15">
        <v>35.478999999999999</v>
      </c>
      <c r="F618" s="15">
        <v>34.472999999999999</v>
      </c>
    </row>
    <row r="619" spans="1:6">
      <c r="A619" s="14">
        <v>45216</v>
      </c>
      <c r="B619" s="15">
        <v>35.572000000000003</v>
      </c>
      <c r="C619">
        <v>59084120</v>
      </c>
      <c r="D619" s="15">
        <v>36.11</v>
      </c>
      <c r="E619" s="15">
        <v>36.270499999999998</v>
      </c>
      <c r="F619" s="15">
        <v>35.389000000000003</v>
      </c>
    </row>
    <row r="620" spans="1:6">
      <c r="A620" s="14">
        <v>45215</v>
      </c>
      <c r="B620" s="15">
        <v>36.082000000000001</v>
      </c>
      <c r="C620">
        <v>51289470</v>
      </c>
      <c r="D620" s="15">
        <v>35.621000000000002</v>
      </c>
      <c r="E620" s="15">
        <v>36.308</v>
      </c>
      <c r="F620" s="15">
        <v>35.476999999999997</v>
      </c>
    </row>
    <row r="621" spans="1:6">
      <c r="A621" s="14">
        <v>45212</v>
      </c>
      <c r="B621" s="15">
        <v>35.567999999999998</v>
      </c>
      <c r="C621">
        <v>63163200</v>
      </c>
      <c r="D621" s="15">
        <v>35.564</v>
      </c>
      <c r="E621" s="15">
        <v>35.893000000000001</v>
      </c>
      <c r="F621" s="15">
        <v>35.204999999999998</v>
      </c>
    </row>
    <row r="622" spans="1:6">
      <c r="A622" s="14">
        <v>45211</v>
      </c>
      <c r="B622" s="15">
        <v>36.119999999999997</v>
      </c>
      <c r="C622">
        <v>73760860</v>
      </c>
      <c r="D622" s="15">
        <v>36.648000000000003</v>
      </c>
      <c r="E622" s="15">
        <v>36.883000000000003</v>
      </c>
      <c r="F622" s="15">
        <v>35.905000000000001</v>
      </c>
    </row>
    <row r="623" spans="1:6">
      <c r="A623" s="14">
        <v>45210</v>
      </c>
      <c r="B623" s="15">
        <v>36.593000000000004</v>
      </c>
      <c r="C623">
        <v>91513950</v>
      </c>
      <c r="D623" s="15">
        <v>37.277500000000003</v>
      </c>
      <c r="E623" s="15">
        <v>37.780999999999999</v>
      </c>
      <c r="F623" s="15">
        <v>36.533999999999999</v>
      </c>
    </row>
    <row r="624" spans="1:6">
      <c r="A624" s="14">
        <v>45209</v>
      </c>
      <c r="B624" s="15">
        <v>37.332000000000001</v>
      </c>
      <c r="C624">
        <v>72889390</v>
      </c>
      <c r="D624" s="15">
        <v>38.558</v>
      </c>
      <c r="E624" s="15">
        <v>38.869999999999997</v>
      </c>
      <c r="F624" s="15">
        <v>37.225000000000001</v>
      </c>
    </row>
    <row r="625" spans="1:6">
      <c r="A625" s="14">
        <v>45208</v>
      </c>
      <c r="B625" s="15">
        <v>38.594999999999999</v>
      </c>
      <c r="C625">
        <v>32998020</v>
      </c>
      <c r="D625" s="15">
        <v>37.805</v>
      </c>
      <c r="E625" s="15">
        <v>38.716999999999999</v>
      </c>
      <c r="F625" s="15">
        <v>37.775500000000001</v>
      </c>
    </row>
    <row r="626" spans="1:6">
      <c r="A626" s="14">
        <v>45205</v>
      </c>
      <c r="B626" s="15">
        <v>38.151000000000003</v>
      </c>
      <c r="C626">
        <v>47781180</v>
      </c>
      <c r="D626" s="15">
        <v>36.843000000000004</v>
      </c>
      <c r="E626" s="15">
        <v>38.252000000000002</v>
      </c>
      <c r="F626" s="15">
        <v>36.777000000000001</v>
      </c>
    </row>
    <row r="627" spans="1:6">
      <c r="A627" s="14">
        <v>45204</v>
      </c>
      <c r="B627" s="15">
        <v>37.259</v>
      </c>
      <c r="C627">
        <v>50347730</v>
      </c>
      <c r="D627" s="15">
        <v>37.801000000000002</v>
      </c>
      <c r="E627" s="15">
        <v>37.86</v>
      </c>
      <c r="F627" s="15">
        <v>36.723999999999997</v>
      </c>
    </row>
    <row r="628" spans="1:6">
      <c r="A628" s="14">
        <v>45203</v>
      </c>
      <c r="B628" s="15">
        <v>37.69</v>
      </c>
      <c r="C628">
        <v>43036580</v>
      </c>
      <c r="D628" s="15">
        <v>37.65</v>
      </c>
      <c r="E628" s="15">
        <v>38.021999999999998</v>
      </c>
      <c r="F628" s="15">
        <v>37.357999999999997</v>
      </c>
    </row>
    <row r="629" spans="1:6">
      <c r="A629" s="14">
        <v>45202</v>
      </c>
      <c r="B629" s="15">
        <v>37.674999999999997</v>
      </c>
      <c r="C629">
        <v>88781340</v>
      </c>
      <c r="D629" s="15">
        <v>37.710999999999999</v>
      </c>
      <c r="E629" s="15">
        <v>39.49</v>
      </c>
      <c r="F629" s="15">
        <v>37.2849</v>
      </c>
    </row>
    <row r="630" spans="1:6">
      <c r="A630" s="14">
        <v>45201</v>
      </c>
      <c r="B630" s="15">
        <v>38.033000000000001</v>
      </c>
      <c r="C630">
        <v>31021010</v>
      </c>
      <c r="D630" s="15">
        <v>37.747999999999998</v>
      </c>
      <c r="E630" s="15">
        <v>38.480800000000002</v>
      </c>
      <c r="F630" s="15">
        <v>37.68</v>
      </c>
    </row>
    <row r="631" spans="1:6">
      <c r="A631" s="14">
        <v>45198</v>
      </c>
      <c r="B631" s="15">
        <v>37.76</v>
      </c>
      <c r="C631">
        <v>42052980</v>
      </c>
      <c r="D631" s="15">
        <v>38</v>
      </c>
      <c r="E631" s="15">
        <v>38.258000000000003</v>
      </c>
      <c r="F631" s="15">
        <v>37.534999999999997</v>
      </c>
    </row>
    <row r="632" spans="1:6">
      <c r="A632" s="14">
        <v>45197</v>
      </c>
      <c r="B632" s="15">
        <v>37.636000000000003</v>
      </c>
      <c r="C632">
        <v>43699060</v>
      </c>
      <c r="D632" s="15">
        <v>37.56</v>
      </c>
      <c r="E632" s="15">
        <v>37.896000000000001</v>
      </c>
      <c r="F632" s="15">
        <v>37.11</v>
      </c>
    </row>
    <row r="633" spans="1:6">
      <c r="A633" s="14">
        <v>45196</v>
      </c>
      <c r="B633" s="15">
        <v>37.759</v>
      </c>
      <c r="C633">
        <v>38435210</v>
      </c>
      <c r="D633" s="15">
        <v>38.24</v>
      </c>
      <c r="E633" s="15">
        <v>38.4223</v>
      </c>
      <c r="F633" s="15">
        <v>37.625</v>
      </c>
    </row>
    <row r="634" spans="1:6">
      <c r="A634" s="14">
        <v>45195</v>
      </c>
      <c r="B634" s="15">
        <v>37.924999999999997</v>
      </c>
      <c r="C634">
        <v>40893920</v>
      </c>
      <c r="D634" s="15">
        <v>38.287999999999997</v>
      </c>
      <c r="E634" s="15">
        <v>38.456000000000003</v>
      </c>
      <c r="F634" s="15">
        <v>37.735500000000002</v>
      </c>
    </row>
    <row r="635" spans="1:6">
      <c r="A635" s="14">
        <v>45194</v>
      </c>
      <c r="B635" s="15">
        <v>38.479999999999997</v>
      </c>
      <c r="C635">
        <v>37572780</v>
      </c>
      <c r="D635" s="15">
        <v>38.29</v>
      </c>
      <c r="E635" s="15">
        <v>38.661999999999999</v>
      </c>
      <c r="F635" s="15">
        <v>38.081000000000003</v>
      </c>
    </row>
    <row r="636" spans="1:6">
      <c r="A636" s="14">
        <v>45191</v>
      </c>
      <c r="B636" s="15">
        <v>37.981000000000002</v>
      </c>
      <c r="C636">
        <v>36997960</v>
      </c>
      <c r="D636" s="15">
        <v>38.5</v>
      </c>
      <c r="E636" s="15">
        <v>38.688000000000002</v>
      </c>
      <c r="F636" s="15">
        <v>37.835999999999999</v>
      </c>
    </row>
    <row r="637" spans="1:6">
      <c r="A637" s="14">
        <v>45190</v>
      </c>
      <c r="B637" s="15">
        <v>38.414999999999999</v>
      </c>
      <c r="C637">
        <v>55563880</v>
      </c>
      <c r="D637" s="15">
        <v>38.65</v>
      </c>
      <c r="E637" s="15">
        <v>39.590000000000003</v>
      </c>
      <c r="F637" s="15">
        <v>38.341999999999999</v>
      </c>
    </row>
    <row r="638" spans="1:6">
      <c r="A638" s="14">
        <v>45189</v>
      </c>
      <c r="B638" s="15">
        <v>38.630000000000003</v>
      </c>
      <c r="C638">
        <v>38666190</v>
      </c>
      <c r="D638" s="15">
        <v>39.704999999999998</v>
      </c>
      <c r="E638" s="15">
        <v>39.798499999999997</v>
      </c>
      <c r="F638" s="15">
        <v>38.612000000000002</v>
      </c>
    </row>
    <row r="639" spans="1:6">
      <c r="A639" s="14">
        <v>45188</v>
      </c>
      <c r="B639" s="15">
        <v>39.619999999999997</v>
      </c>
      <c r="C639">
        <v>40800540</v>
      </c>
      <c r="D639" s="15">
        <v>39.283999999999999</v>
      </c>
      <c r="E639" s="15">
        <v>39.823</v>
      </c>
      <c r="F639" s="15">
        <v>39.024500000000003</v>
      </c>
    </row>
    <row r="640" spans="1:6">
      <c r="A640" s="14">
        <v>45187</v>
      </c>
      <c r="B640" s="15">
        <v>39.44</v>
      </c>
      <c r="C640">
        <v>47047060</v>
      </c>
      <c r="D640" s="15">
        <v>39.549999999999997</v>
      </c>
      <c r="E640" s="15">
        <v>39.9465</v>
      </c>
      <c r="F640" s="15">
        <v>39.26</v>
      </c>
    </row>
    <row r="641" spans="1:6">
      <c r="A641" s="14">
        <v>45184</v>
      </c>
      <c r="B641" s="15">
        <v>39.694000000000003</v>
      </c>
      <c r="C641">
        <v>91167450</v>
      </c>
      <c r="D641" s="15">
        <v>40.1</v>
      </c>
      <c r="E641" s="15">
        <v>40.47</v>
      </c>
      <c r="F641" s="15">
        <v>39.503</v>
      </c>
    </row>
    <row r="642" spans="1:6">
      <c r="A642" s="14">
        <v>45183</v>
      </c>
      <c r="B642" s="15">
        <v>40.048999999999999</v>
      </c>
      <c r="C642">
        <v>107090400</v>
      </c>
      <c r="D642" s="15">
        <v>41.04</v>
      </c>
      <c r="E642" s="15">
        <v>41.139000000000003</v>
      </c>
      <c r="F642" s="15">
        <v>40</v>
      </c>
    </row>
    <row r="643" spans="1:6">
      <c r="A643" s="14">
        <v>45182</v>
      </c>
      <c r="B643" s="15">
        <v>41.223999999999997</v>
      </c>
      <c r="C643">
        <v>118430300</v>
      </c>
      <c r="D643" s="15">
        <v>43.55</v>
      </c>
      <c r="E643" s="15">
        <v>43.84</v>
      </c>
      <c r="F643" s="15">
        <v>41.069000000000003</v>
      </c>
    </row>
    <row r="644" spans="1:6">
      <c r="A644" s="14">
        <v>45181</v>
      </c>
      <c r="B644" s="15">
        <v>43.469000000000001</v>
      </c>
      <c r="C644">
        <v>31240240</v>
      </c>
      <c r="D644" s="15">
        <v>44.284999999999997</v>
      </c>
      <c r="E644" s="15">
        <v>44.543999999999997</v>
      </c>
      <c r="F644" s="15">
        <v>43.411999999999999</v>
      </c>
    </row>
    <row r="645" spans="1:6">
      <c r="A645" s="14">
        <v>45180</v>
      </c>
      <c r="B645" s="15">
        <v>44.536000000000001</v>
      </c>
      <c r="C645">
        <v>29137670</v>
      </c>
      <c r="D645" s="15">
        <v>44.307000000000002</v>
      </c>
      <c r="E645" s="15">
        <v>44.988999999999997</v>
      </c>
      <c r="F645" s="15">
        <v>44.274999999999999</v>
      </c>
    </row>
    <row r="646" spans="1:6">
      <c r="A646" s="14">
        <v>45177</v>
      </c>
      <c r="B646" s="15">
        <v>44.28</v>
      </c>
      <c r="C646">
        <v>27043530</v>
      </c>
      <c r="D646" s="15">
        <v>44.356000000000002</v>
      </c>
      <c r="E646" s="15">
        <v>44.680999999999997</v>
      </c>
      <c r="F646" s="15">
        <v>43.884999999999998</v>
      </c>
    </row>
    <row r="647" spans="1:6">
      <c r="A647" s="14">
        <v>45176</v>
      </c>
      <c r="B647" s="15">
        <v>44.314</v>
      </c>
      <c r="C647">
        <v>29226760</v>
      </c>
      <c r="D647" s="15">
        <v>44.115000000000002</v>
      </c>
      <c r="E647" s="15">
        <v>44.46</v>
      </c>
      <c r="F647" s="15">
        <v>43.67</v>
      </c>
    </row>
    <row r="648" spans="1:6">
      <c r="A648" s="14">
        <v>45175</v>
      </c>
      <c r="B648" s="15">
        <v>44.576000000000001</v>
      </c>
      <c r="C648">
        <v>38622740</v>
      </c>
      <c r="D648" s="15">
        <v>44.860999999999997</v>
      </c>
      <c r="E648" s="15">
        <v>45.139000000000003</v>
      </c>
      <c r="F648" s="15">
        <v>44.048999999999999</v>
      </c>
    </row>
    <row r="649" spans="1:6">
      <c r="A649" s="14">
        <v>45174</v>
      </c>
      <c r="B649" s="15">
        <v>44.868000000000002</v>
      </c>
      <c r="C649">
        <v>61558650</v>
      </c>
      <c r="D649" s="15">
        <v>43.838999999999999</v>
      </c>
      <c r="E649" s="15">
        <v>45.344999999999999</v>
      </c>
      <c r="F649" s="15">
        <v>43.8</v>
      </c>
    </row>
    <row r="650" spans="1:6">
      <c r="A650" s="14">
        <v>45170</v>
      </c>
      <c r="B650" s="15">
        <v>43.988</v>
      </c>
      <c r="C650">
        <v>47933790</v>
      </c>
      <c r="D650" s="15">
        <v>43.772500000000001</v>
      </c>
      <c r="E650" s="15">
        <v>44.55</v>
      </c>
      <c r="F650" s="15">
        <v>43.593000000000004</v>
      </c>
    </row>
    <row r="651" spans="1:6">
      <c r="A651" s="14">
        <v>45169</v>
      </c>
      <c r="B651" s="15">
        <v>43.368000000000002</v>
      </c>
      <c r="C651">
        <v>38029540</v>
      </c>
      <c r="D651" s="15">
        <v>43.122999999999998</v>
      </c>
      <c r="E651" s="15">
        <v>43.715000000000003</v>
      </c>
      <c r="F651" s="15">
        <v>43.122999999999998</v>
      </c>
    </row>
    <row r="652" spans="1:6">
      <c r="A652" s="14">
        <v>45168</v>
      </c>
      <c r="B652" s="15">
        <v>43.466999999999999</v>
      </c>
      <c r="C652">
        <v>36253800</v>
      </c>
      <c r="D652" s="15">
        <v>43.085000000000001</v>
      </c>
      <c r="E652" s="15">
        <v>43.816000000000003</v>
      </c>
      <c r="F652" s="15">
        <v>42.835000000000001</v>
      </c>
    </row>
    <row r="653" spans="1:6">
      <c r="A653" s="14">
        <v>45167</v>
      </c>
      <c r="B653" s="15">
        <v>42.999000000000002</v>
      </c>
      <c r="C653">
        <v>44867030</v>
      </c>
      <c r="D653" s="15">
        <v>41.6</v>
      </c>
      <c r="E653" s="15">
        <v>43.216999999999999</v>
      </c>
      <c r="F653" s="15">
        <v>41.45</v>
      </c>
    </row>
    <row r="654" spans="1:6">
      <c r="A654" s="14">
        <v>45166</v>
      </c>
      <c r="B654" s="15">
        <v>41.805999999999997</v>
      </c>
      <c r="C654">
        <v>29286130</v>
      </c>
      <c r="D654" s="15">
        <v>41.804000000000002</v>
      </c>
      <c r="E654" s="15">
        <v>41.982999999999997</v>
      </c>
      <c r="F654" s="15">
        <v>41.326999999999998</v>
      </c>
    </row>
    <row r="655" spans="1:6">
      <c r="A655" s="14">
        <v>45163</v>
      </c>
      <c r="B655" s="15">
        <v>41.603000000000002</v>
      </c>
      <c r="C655">
        <v>53909330</v>
      </c>
      <c r="D655" s="15">
        <v>41.2</v>
      </c>
      <c r="E655" s="15">
        <v>41.924999999999997</v>
      </c>
      <c r="F655" s="15">
        <v>40.756399999999999</v>
      </c>
    </row>
    <row r="656" spans="1:6">
      <c r="A656" s="14">
        <v>45162</v>
      </c>
      <c r="B656" s="15">
        <v>40.692999999999998</v>
      </c>
      <c r="C656">
        <v>56877990</v>
      </c>
      <c r="D656" s="15">
        <v>42.540999999999997</v>
      </c>
      <c r="E656" s="15">
        <v>42.759</v>
      </c>
      <c r="F656" s="15">
        <v>40.616500000000002</v>
      </c>
    </row>
    <row r="657" spans="1:6">
      <c r="A657" s="14">
        <v>45161</v>
      </c>
      <c r="B657" s="15">
        <v>42.755000000000003</v>
      </c>
      <c r="C657">
        <v>81747320</v>
      </c>
      <c r="D657" s="15">
        <v>41.84</v>
      </c>
      <c r="E657" s="15">
        <v>43.701999999999998</v>
      </c>
      <c r="F657" s="15">
        <v>41.771000000000001</v>
      </c>
    </row>
    <row r="658" spans="1:6">
      <c r="A658" s="14">
        <v>45160</v>
      </c>
      <c r="B658" s="15">
        <v>41.317</v>
      </c>
      <c r="C658">
        <v>36032730</v>
      </c>
      <c r="D658" s="15">
        <v>40.9</v>
      </c>
      <c r="E658" s="15">
        <v>41.573999999999998</v>
      </c>
      <c r="F658" s="15">
        <v>40.74</v>
      </c>
    </row>
    <row r="659" spans="1:6">
      <c r="A659" s="14">
        <v>45159</v>
      </c>
      <c r="B659" s="15">
        <v>40.829000000000001</v>
      </c>
      <c r="C659">
        <v>38615790</v>
      </c>
      <c r="D659" s="15">
        <v>40.222999999999999</v>
      </c>
      <c r="E659" s="15">
        <v>40.960999999999999</v>
      </c>
      <c r="F659" s="15">
        <v>39.950000000000003</v>
      </c>
    </row>
    <row r="660" spans="1:6">
      <c r="A660" s="14">
        <v>45156</v>
      </c>
      <c r="B660" s="15">
        <v>40.453000000000003</v>
      </c>
      <c r="C660">
        <v>43121960</v>
      </c>
      <c r="D660" s="15">
        <v>39.933</v>
      </c>
      <c r="E660" s="15">
        <v>40.652000000000001</v>
      </c>
      <c r="F660" s="15">
        <v>39.814999999999998</v>
      </c>
    </row>
    <row r="661" spans="1:6">
      <c r="A661" s="14">
        <v>45155</v>
      </c>
      <c r="B661" s="15">
        <v>40.299999999999997</v>
      </c>
      <c r="C661">
        <v>60314690</v>
      </c>
      <c r="D661" s="15">
        <v>41.5</v>
      </c>
      <c r="E661" s="15">
        <v>41.524000000000001</v>
      </c>
      <c r="F661" s="15">
        <v>40.158200000000001</v>
      </c>
    </row>
    <row r="662" spans="1:6">
      <c r="A662" s="14">
        <v>45154</v>
      </c>
      <c r="B662" s="15">
        <v>41.545000000000002</v>
      </c>
      <c r="C662">
        <v>39670210</v>
      </c>
      <c r="D662" s="15">
        <v>42.372999999999998</v>
      </c>
      <c r="E662" s="15">
        <v>42.451000000000001</v>
      </c>
      <c r="F662" s="15">
        <v>41.524999999999999</v>
      </c>
    </row>
    <row r="663" spans="1:6">
      <c r="A663" s="14">
        <v>45153</v>
      </c>
      <c r="B663" s="15">
        <v>42.37</v>
      </c>
      <c r="C663">
        <v>33679980</v>
      </c>
      <c r="D663" s="15">
        <v>42.441000000000003</v>
      </c>
      <c r="E663" s="15">
        <v>42.911999999999999</v>
      </c>
      <c r="F663" s="15">
        <v>42.103999999999999</v>
      </c>
    </row>
    <row r="664" spans="1:6">
      <c r="A664" s="14">
        <v>45152</v>
      </c>
      <c r="B664" s="15">
        <v>42.777999999999999</v>
      </c>
      <c r="C664">
        <v>39659630</v>
      </c>
      <c r="D664" s="15">
        <v>42.198999999999998</v>
      </c>
      <c r="E664" s="15">
        <v>42.884500000000003</v>
      </c>
      <c r="F664" s="15">
        <v>41.878</v>
      </c>
    </row>
    <row r="665" spans="1:6">
      <c r="A665" s="14">
        <v>45149</v>
      </c>
      <c r="B665" s="15">
        <v>42.165999999999997</v>
      </c>
      <c r="C665">
        <v>39279140</v>
      </c>
      <c r="D665" s="15">
        <v>42.898000000000003</v>
      </c>
      <c r="E665" s="15">
        <v>43.063200000000002</v>
      </c>
      <c r="F665" s="15">
        <v>42.132800000000003</v>
      </c>
    </row>
    <row r="666" spans="1:6">
      <c r="A666" s="14">
        <v>45148</v>
      </c>
      <c r="B666" s="15">
        <v>42.997999999999998</v>
      </c>
      <c r="C666">
        <v>54676070</v>
      </c>
      <c r="D666" s="15">
        <v>43.112000000000002</v>
      </c>
      <c r="E666" s="15">
        <v>43.811999999999998</v>
      </c>
      <c r="F666" s="15">
        <v>42.869</v>
      </c>
    </row>
    <row r="667" spans="1:6">
      <c r="A667" s="14">
        <v>45147</v>
      </c>
      <c r="B667" s="15">
        <v>42.89</v>
      </c>
      <c r="C667">
        <v>38466390</v>
      </c>
      <c r="D667" s="15">
        <v>43.973999999999997</v>
      </c>
      <c r="E667" s="15">
        <v>44.061999999999998</v>
      </c>
      <c r="F667" s="15">
        <v>42.759</v>
      </c>
    </row>
    <row r="668" spans="1:6">
      <c r="A668" s="14">
        <v>45146</v>
      </c>
      <c r="B668" s="15">
        <v>43.83</v>
      </c>
      <c r="C668">
        <v>37671950</v>
      </c>
      <c r="D668" s="15">
        <v>44.036000000000001</v>
      </c>
      <c r="E668" s="15">
        <v>44.356999999999999</v>
      </c>
      <c r="F668" s="15">
        <v>43.51</v>
      </c>
    </row>
    <row r="669" spans="1:6">
      <c r="A669" s="14">
        <v>45145</v>
      </c>
      <c r="B669" s="15">
        <v>44.076000000000001</v>
      </c>
      <c r="C669">
        <v>47813030</v>
      </c>
      <c r="D669" s="15">
        <v>43.645499999999998</v>
      </c>
      <c r="E669" s="15">
        <v>44.110999999999997</v>
      </c>
      <c r="F669" s="15">
        <v>42.890599999999999</v>
      </c>
    </row>
    <row r="670" spans="1:6">
      <c r="A670" s="14">
        <v>45142</v>
      </c>
      <c r="B670" s="15">
        <v>43.16</v>
      </c>
      <c r="C670">
        <v>54418110</v>
      </c>
      <c r="D670" s="15">
        <v>43.305999999999997</v>
      </c>
      <c r="E670" s="15">
        <v>43.65</v>
      </c>
      <c r="F670" s="15">
        <v>42.627000000000002</v>
      </c>
    </row>
    <row r="671" spans="1:6">
      <c r="A671" s="14">
        <v>45141</v>
      </c>
      <c r="B671" s="15">
        <v>43.1</v>
      </c>
      <c r="C671">
        <v>62593090</v>
      </c>
      <c r="D671" s="15">
        <v>42.78</v>
      </c>
      <c r="E671" s="15">
        <v>44.192999999999998</v>
      </c>
      <c r="F671" s="15">
        <v>42.719000000000001</v>
      </c>
    </row>
    <row r="672" spans="1:6">
      <c r="A672" s="14">
        <v>45140</v>
      </c>
      <c r="B672" s="15">
        <v>42.97</v>
      </c>
      <c r="C672">
        <v>49217810</v>
      </c>
      <c r="D672" s="15">
        <v>43.523000000000003</v>
      </c>
      <c r="E672" s="15">
        <v>43.555999999999997</v>
      </c>
      <c r="F672" s="15">
        <v>42.655999999999999</v>
      </c>
    </row>
    <row r="673" spans="1:6">
      <c r="A673" s="14">
        <v>45139</v>
      </c>
      <c r="B673" s="15">
        <v>43.862000000000002</v>
      </c>
      <c r="C673">
        <v>57255440</v>
      </c>
      <c r="D673" s="15">
        <v>43.737000000000002</v>
      </c>
      <c r="E673" s="15">
        <v>44.524999999999999</v>
      </c>
      <c r="F673" s="15">
        <v>43.14</v>
      </c>
    </row>
    <row r="674" spans="1:6">
      <c r="A674" s="14">
        <v>45138</v>
      </c>
      <c r="B674" s="15">
        <v>43.896999999999998</v>
      </c>
      <c r="C674">
        <v>65876190</v>
      </c>
      <c r="D674" s="15">
        <v>42.651000000000003</v>
      </c>
      <c r="E674" s="15">
        <v>43.912999999999997</v>
      </c>
      <c r="F674" s="15">
        <v>42.63</v>
      </c>
    </row>
    <row r="675" spans="1:6">
      <c r="A675" s="14">
        <v>45135</v>
      </c>
      <c r="B675" s="15">
        <v>42.578000000000003</v>
      </c>
      <c r="C675">
        <v>64280730</v>
      </c>
      <c r="D675" s="15">
        <v>41.555999999999997</v>
      </c>
      <c r="E675" s="15">
        <v>42.747</v>
      </c>
      <c r="F675" s="15">
        <v>41.375999999999998</v>
      </c>
    </row>
    <row r="676" spans="1:6">
      <c r="A676" s="14">
        <v>45134</v>
      </c>
      <c r="B676" s="15">
        <v>41.317</v>
      </c>
      <c r="C676">
        <v>65944660</v>
      </c>
      <c r="D676" s="15">
        <v>42.69</v>
      </c>
      <c r="E676" s="15">
        <v>42.752000000000002</v>
      </c>
      <c r="F676" s="15">
        <v>41.188000000000002</v>
      </c>
    </row>
    <row r="677" spans="1:6">
      <c r="A677" s="14">
        <v>45133</v>
      </c>
      <c r="B677" s="15">
        <v>42.267000000000003</v>
      </c>
      <c r="C677">
        <v>60092420</v>
      </c>
      <c r="D677" s="15">
        <v>42.42</v>
      </c>
      <c r="E677" s="15">
        <v>42.526000000000003</v>
      </c>
      <c r="F677" s="15">
        <v>41.558999999999997</v>
      </c>
    </row>
    <row r="678" spans="1:6">
      <c r="A678" s="14">
        <v>45132</v>
      </c>
      <c r="B678" s="15">
        <v>42.77</v>
      </c>
      <c r="C678">
        <v>48598430</v>
      </c>
      <c r="D678" s="15">
        <v>42.718000000000004</v>
      </c>
      <c r="E678" s="15">
        <v>43.088000000000001</v>
      </c>
      <c r="F678" s="15">
        <v>42.613</v>
      </c>
    </row>
    <row r="679" spans="1:6">
      <c r="A679" s="14">
        <v>45131</v>
      </c>
      <c r="B679" s="15">
        <v>42.837000000000003</v>
      </c>
      <c r="C679">
        <v>82824340</v>
      </c>
      <c r="D679" s="15">
        <v>42.5</v>
      </c>
      <c r="E679" s="15">
        <v>42.863999999999997</v>
      </c>
      <c r="F679" s="15">
        <v>41.918999999999997</v>
      </c>
    </row>
    <row r="680" spans="1:6">
      <c r="A680" s="14">
        <v>45128</v>
      </c>
      <c r="B680" s="15">
        <v>42.75</v>
      </c>
      <c r="C680">
        <v>173400300</v>
      </c>
      <c r="D680" s="15">
        <v>43.737000000000002</v>
      </c>
      <c r="E680" s="15">
        <v>43.823999999999998</v>
      </c>
      <c r="F680" s="15">
        <v>42.319000000000003</v>
      </c>
    </row>
    <row r="681" spans="1:6">
      <c r="A681" s="14">
        <v>45127</v>
      </c>
      <c r="B681" s="15">
        <v>43.741999999999997</v>
      </c>
      <c r="C681">
        <v>239897100</v>
      </c>
      <c r="D681" s="15">
        <v>44.7</v>
      </c>
      <c r="E681" s="15">
        <v>44.85</v>
      </c>
      <c r="F681" s="15">
        <v>43.2</v>
      </c>
    </row>
    <row r="682" spans="1:6">
      <c r="A682" s="14">
        <v>45126</v>
      </c>
      <c r="B682" s="15">
        <v>47.759</v>
      </c>
      <c r="C682">
        <v>209964800</v>
      </c>
      <c r="D682" s="15">
        <v>47.686</v>
      </c>
      <c r="E682" s="15">
        <v>48.5</v>
      </c>
      <c r="F682" s="15">
        <v>47</v>
      </c>
    </row>
    <row r="683" spans="1:6">
      <c r="A683" s="14">
        <v>45125</v>
      </c>
      <c r="B683" s="15">
        <v>47.48</v>
      </c>
      <c r="C683">
        <v>131968800</v>
      </c>
      <c r="D683" s="15">
        <v>45.1</v>
      </c>
      <c r="E683" s="15">
        <v>47.814999999999998</v>
      </c>
      <c r="F683" s="15">
        <v>44.878</v>
      </c>
    </row>
    <row r="684" spans="1:6">
      <c r="A684" s="14">
        <v>45124</v>
      </c>
      <c r="B684" s="15">
        <v>45.005000000000003</v>
      </c>
      <c r="C684">
        <v>69011410</v>
      </c>
      <c r="D684" s="15">
        <v>44.557000000000002</v>
      </c>
      <c r="E684" s="15">
        <v>45.667999999999999</v>
      </c>
      <c r="F684" s="15">
        <v>44.5105</v>
      </c>
    </row>
    <row r="685" spans="1:6">
      <c r="A685" s="14">
        <v>45121</v>
      </c>
      <c r="B685" s="15">
        <v>44.191000000000003</v>
      </c>
      <c r="C685">
        <v>71958600</v>
      </c>
      <c r="D685" s="15">
        <v>45.278500000000001</v>
      </c>
      <c r="E685" s="15">
        <v>45.648000000000003</v>
      </c>
      <c r="F685" s="15">
        <v>43.97</v>
      </c>
    </row>
    <row r="686" spans="1:6">
      <c r="A686" s="14">
        <v>45120</v>
      </c>
      <c r="B686" s="15">
        <v>45.037999999999997</v>
      </c>
      <c r="C686">
        <v>61574750</v>
      </c>
      <c r="D686" s="15">
        <v>44.7</v>
      </c>
      <c r="E686" s="15">
        <v>45.167000000000002</v>
      </c>
      <c r="F686" s="15">
        <v>44.117699999999999</v>
      </c>
    </row>
    <row r="687" spans="1:6">
      <c r="A687" s="14">
        <v>45119</v>
      </c>
      <c r="B687" s="15">
        <v>44.405000000000001</v>
      </c>
      <c r="C687">
        <v>57316570</v>
      </c>
      <c r="D687" s="15">
        <v>44.454999999999998</v>
      </c>
      <c r="E687" s="15">
        <v>44.540900000000001</v>
      </c>
      <c r="F687" s="15">
        <v>43.774900000000002</v>
      </c>
    </row>
    <row r="688" spans="1:6">
      <c r="A688" s="14">
        <v>45118</v>
      </c>
      <c r="B688" s="15">
        <v>44.021000000000001</v>
      </c>
      <c r="C688">
        <v>45745590</v>
      </c>
      <c r="D688" s="15">
        <v>43.865000000000002</v>
      </c>
      <c r="E688" s="15">
        <v>44.08</v>
      </c>
      <c r="F688" s="15">
        <v>43.104199999999999</v>
      </c>
    </row>
    <row r="689" spans="1:6">
      <c r="A689" s="14">
        <v>45117</v>
      </c>
      <c r="B689" s="15">
        <v>44.170999999999999</v>
      </c>
      <c r="C689">
        <v>42517370</v>
      </c>
      <c r="D689" s="15">
        <v>43.851999999999997</v>
      </c>
      <c r="E689" s="15">
        <v>44.441000000000003</v>
      </c>
      <c r="F689" s="15">
        <v>43.682000000000002</v>
      </c>
    </row>
    <row r="690" spans="1:6">
      <c r="A690" s="14">
        <v>45114</v>
      </c>
      <c r="B690" s="15">
        <v>43.81</v>
      </c>
      <c r="C690">
        <v>41651440</v>
      </c>
      <c r="D690" s="15">
        <v>43.86</v>
      </c>
      <c r="E690" s="15">
        <v>44.232500000000002</v>
      </c>
      <c r="F690" s="15">
        <v>43.583500000000001</v>
      </c>
    </row>
    <row r="691" spans="1:6">
      <c r="A691" s="14">
        <v>45113</v>
      </c>
      <c r="B691" s="15">
        <v>43.884</v>
      </c>
      <c r="C691">
        <v>49448920</v>
      </c>
      <c r="D691" s="15">
        <v>44</v>
      </c>
      <c r="E691" s="15">
        <v>44.28</v>
      </c>
      <c r="F691" s="15">
        <v>43.072000000000003</v>
      </c>
    </row>
    <row r="692" spans="1:6">
      <c r="A692" s="14">
        <v>45112</v>
      </c>
      <c r="B692" s="15">
        <v>44.59</v>
      </c>
      <c r="C692">
        <v>68754140</v>
      </c>
      <c r="D692" s="15">
        <v>44.491</v>
      </c>
      <c r="E692" s="15">
        <v>45.097000000000001</v>
      </c>
      <c r="F692" s="15">
        <v>43.962400000000002</v>
      </c>
    </row>
    <row r="693" spans="1:6">
      <c r="A693" s="14">
        <v>45110</v>
      </c>
      <c r="B693" s="15">
        <v>44.143999999999998</v>
      </c>
      <c r="C693">
        <v>37284610</v>
      </c>
      <c r="D693" s="15">
        <v>43.975999999999999</v>
      </c>
      <c r="E693" s="15">
        <v>44.154499999999999</v>
      </c>
      <c r="F693" s="15">
        <v>43.161999999999999</v>
      </c>
    </row>
    <row r="694" spans="1:6">
      <c r="A694" s="14">
        <v>45107</v>
      </c>
      <c r="B694" s="15">
        <v>44.048999999999999</v>
      </c>
      <c r="C694">
        <v>73463940</v>
      </c>
      <c r="D694" s="15">
        <v>43.11</v>
      </c>
      <c r="E694" s="15">
        <v>44.411999999999999</v>
      </c>
      <c r="F694" s="15">
        <v>43.11</v>
      </c>
    </row>
    <row r="695" spans="1:6">
      <c r="A695" s="14">
        <v>45106</v>
      </c>
      <c r="B695" s="15">
        <v>42.823999999999998</v>
      </c>
      <c r="C695">
        <v>49323100</v>
      </c>
      <c r="D695" s="15">
        <v>43.433</v>
      </c>
      <c r="E695" s="15">
        <v>43.784999999999997</v>
      </c>
      <c r="F695" s="15">
        <v>42.615000000000002</v>
      </c>
    </row>
    <row r="696" spans="1:6">
      <c r="A696" s="14">
        <v>45105</v>
      </c>
      <c r="B696" s="15">
        <v>42.984000000000002</v>
      </c>
      <c r="C696">
        <v>88113420</v>
      </c>
      <c r="D696" s="15">
        <v>42.31</v>
      </c>
      <c r="E696" s="15">
        <v>43.729199999999999</v>
      </c>
      <c r="F696" s="15">
        <v>42.289000000000001</v>
      </c>
    </row>
    <row r="697" spans="1:6">
      <c r="A697" s="14">
        <v>45104</v>
      </c>
      <c r="B697" s="15">
        <v>41.707999999999998</v>
      </c>
      <c r="C697">
        <v>48180660</v>
      </c>
      <c r="D697" s="15">
        <v>41.738999999999997</v>
      </c>
      <c r="E697" s="15">
        <v>42.087899999999998</v>
      </c>
      <c r="F697" s="15">
        <v>41.15</v>
      </c>
    </row>
    <row r="698" spans="1:6">
      <c r="A698" s="14">
        <v>45103</v>
      </c>
      <c r="B698" s="15">
        <v>41.594000000000001</v>
      </c>
      <c r="C698">
        <v>46400220</v>
      </c>
      <c r="D698" s="15">
        <v>42.243499999999997</v>
      </c>
      <c r="E698" s="15">
        <v>43.095999999999997</v>
      </c>
      <c r="F698" s="15">
        <v>41.49</v>
      </c>
    </row>
    <row r="699" spans="1:6">
      <c r="A699" s="14">
        <v>45100</v>
      </c>
      <c r="B699" s="15">
        <v>42.402000000000001</v>
      </c>
      <c r="C699">
        <v>82986000</v>
      </c>
      <c r="D699" s="15">
        <v>41.859000000000002</v>
      </c>
      <c r="E699" s="15">
        <v>42.582000000000001</v>
      </c>
      <c r="F699" s="15">
        <v>41.773000000000003</v>
      </c>
    </row>
    <row r="700" spans="1:6">
      <c r="A700" s="14">
        <v>45099</v>
      </c>
      <c r="B700" s="15">
        <v>42.247999999999998</v>
      </c>
      <c r="C700">
        <v>48722460</v>
      </c>
      <c r="D700" s="15">
        <v>42.292999999999999</v>
      </c>
      <c r="E700" s="15">
        <v>42.470999999999997</v>
      </c>
      <c r="F700" s="15">
        <v>41.868000000000002</v>
      </c>
    </row>
    <row r="701" spans="1:6">
      <c r="A701" s="14">
        <v>45098</v>
      </c>
      <c r="B701" s="15">
        <v>42.445</v>
      </c>
      <c r="C701">
        <v>51464410</v>
      </c>
      <c r="D701" s="15">
        <v>43.265000000000001</v>
      </c>
      <c r="E701" s="15">
        <v>43.454999999999998</v>
      </c>
      <c r="F701" s="15">
        <v>42.253999999999998</v>
      </c>
    </row>
    <row r="702" spans="1:6">
      <c r="A702" s="14">
        <v>45097</v>
      </c>
      <c r="B702" s="15">
        <v>43.47</v>
      </c>
      <c r="C702">
        <v>47623130</v>
      </c>
      <c r="D702" s="15">
        <v>43.018000000000001</v>
      </c>
      <c r="E702" s="15">
        <v>44</v>
      </c>
      <c r="F702" s="15">
        <v>43</v>
      </c>
    </row>
    <row r="703" spans="1:6">
      <c r="A703" s="14">
        <v>45093</v>
      </c>
      <c r="B703" s="15">
        <v>43.195999999999998</v>
      </c>
      <c r="C703">
        <v>87537400</v>
      </c>
      <c r="D703" s="15">
        <v>44.615000000000002</v>
      </c>
      <c r="E703" s="15">
        <v>44.750999999999998</v>
      </c>
      <c r="F703" s="15">
        <v>43.09</v>
      </c>
    </row>
    <row r="704" spans="1:6">
      <c r="A704" s="14">
        <v>45092</v>
      </c>
      <c r="B704" s="15">
        <v>44.527000000000001</v>
      </c>
      <c r="C704">
        <v>70999150</v>
      </c>
      <c r="D704" s="15">
        <v>44.41</v>
      </c>
      <c r="E704" s="15">
        <v>44.865000000000002</v>
      </c>
      <c r="F704" s="15">
        <v>43.95</v>
      </c>
    </row>
    <row r="705" spans="1:6">
      <c r="A705" s="14">
        <v>45091</v>
      </c>
      <c r="B705" s="15">
        <v>44.085999999999999</v>
      </c>
      <c r="C705">
        <v>84130890</v>
      </c>
      <c r="D705" s="15">
        <v>43.499000000000002</v>
      </c>
      <c r="E705" s="15">
        <v>44.732999999999997</v>
      </c>
      <c r="F705" s="15">
        <v>43.35</v>
      </c>
    </row>
    <row r="706" spans="1:6">
      <c r="A706" s="14">
        <v>45090</v>
      </c>
      <c r="B706" s="15">
        <v>43.573</v>
      </c>
      <c r="C706">
        <v>78205350</v>
      </c>
      <c r="D706" s="15">
        <v>43.000999999999998</v>
      </c>
      <c r="E706" s="15">
        <v>43.726999999999997</v>
      </c>
      <c r="F706" s="15">
        <v>42.84</v>
      </c>
    </row>
    <row r="707" spans="1:6">
      <c r="A707" s="14">
        <v>45089</v>
      </c>
      <c r="B707" s="15">
        <v>42.396999999999998</v>
      </c>
      <c r="C707">
        <v>59677120</v>
      </c>
      <c r="D707" s="15">
        <v>41.883000000000003</v>
      </c>
      <c r="E707" s="15">
        <v>42.47</v>
      </c>
      <c r="F707" s="15">
        <v>41.656700000000001</v>
      </c>
    </row>
    <row r="708" spans="1:6">
      <c r="A708" s="14">
        <v>45086</v>
      </c>
      <c r="B708" s="15">
        <v>42.002000000000002</v>
      </c>
      <c r="C708">
        <v>123728300</v>
      </c>
      <c r="D708" s="15">
        <v>42.45</v>
      </c>
      <c r="E708" s="15">
        <v>42.59</v>
      </c>
      <c r="F708" s="15">
        <v>41.475999999999999</v>
      </c>
    </row>
    <row r="709" spans="1:6">
      <c r="A709" s="14">
        <v>45085</v>
      </c>
      <c r="B709" s="15">
        <v>40.936999999999998</v>
      </c>
      <c r="C709">
        <v>59910870</v>
      </c>
      <c r="D709" s="15">
        <v>39.976999999999997</v>
      </c>
      <c r="E709" s="15">
        <v>40.954000000000001</v>
      </c>
      <c r="F709" s="15">
        <v>39.634</v>
      </c>
    </row>
    <row r="710" spans="1:6">
      <c r="A710" s="14">
        <v>45084</v>
      </c>
      <c r="B710" s="15">
        <v>39.976999999999997</v>
      </c>
      <c r="C710">
        <v>119323900</v>
      </c>
      <c r="D710" s="15">
        <v>41.042999999999999</v>
      </c>
      <c r="E710" s="15">
        <v>41.895000000000003</v>
      </c>
      <c r="F710" s="15">
        <v>39.923000000000002</v>
      </c>
    </row>
    <row r="711" spans="1:6">
      <c r="A711" s="14">
        <v>45083</v>
      </c>
      <c r="B711" s="15">
        <v>39.929000000000002</v>
      </c>
      <c r="C711">
        <v>49915320</v>
      </c>
      <c r="D711" s="15">
        <v>40.5</v>
      </c>
      <c r="E711" s="15">
        <v>40.512</v>
      </c>
      <c r="F711" s="15">
        <v>39.692999999999998</v>
      </c>
    </row>
    <row r="712" spans="1:6">
      <c r="A712" s="14">
        <v>45082</v>
      </c>
      <c r="B712" s="15">
        <v>40.353999999999999</v>
      </c>
      <c r="C712">
        <v>72474130</v>
      </c>
      <c r="D712" s="15">
        <v>40.046999999999997</v>
      </c>
      <c r="E712" s="15">
        <v>41.386000000000003</v>
      </c>
      <c r="F712" s="15">
        <v>40.015000000000001</v>
      </c>
    </row>
    <row r="713" spans="1:6">
      <c r="A713" s="14">
        <v>45079</v>
      </c>
      <c r="B713" s="15">
        <v>40.046999999999997</v>
      </c>
      <c r="C713">
        <v>59023810</v>
      </c>
      <c r="D713" s="15">
        <v>40.289000000000001</v>
      </c>
      <c r="E713" s="15">
        <v>40.658000000000001</v>
      </c>
      <c r="F713" s="15">
        <v>39.590000000000003</v>
      </c>
    </row>
    <row r="714" spans="1:6">
      <c r="A714" s="14">
        <v>45078</v>
      </c>
      <c r="B714" s="15">
        <v>40.313000000000002</v>
      </c>
      <c r="C714">
        <v>71601450</v>
      </c>
      <c r="D714" s="15">
        <v>39.741</v>
      </c>
      <c r="E714" s="15">
        <v>40.752000000000002</v>
      </c>
      <c r="F714" s="15">
        <v>39.308</v>
      </c>
    </row>
    <row r="715" spans="1:6">
      <c r="A715" s="14">
        <v>45077</v>
      </c>
      <c r="B715" s="15">
        <v>39.523000000000003</v>
      </c>
      <c r="C715">
        <v>69880470</v>
      </c>
      <c r="D715" s="15">
        <v>39.189</v>
      </c>
      <c r="E715" s="15">
        <v>39.625999999999998</v>
      </c>
      <c r="F715" s="15">
        <v>38.890999999999998</v>
      </c>
    </row>
    <row r="716" spans="1:6">
      <c r="A716" s="14">
        <v>45076</v>
      </c>
      <c r="B716" s="15">
        <v>39.298000000000002</v>
      </c>
      <c r="C716">
        <v>108649900</v>
      </c>
      <c r="D716" s="15">
        <v>39.747999999999998</v>
      </c>
      <c r="E716" s="15">
        <v>40.511000000000003</v>
      </c>
      <c r="F716" s="15">
        <v>38.579000000000001</v>
      </c>
    </row>
    <row r="717" spans="1:6">
      <c r="A717" s="14">
        <v>45072</v>
      </c>
      <c r="B717" s="15">
        <v>37.887999999999998</v>
      </c>
      <c r="C717">
        <v>93604360</v>
      </c>
      <c r="D717" s="15">
        <v>36.11</v>
      </c>
      <c r="E717" s="15">
        <v>38.375999999999998</v>
      </c>
      <c r="F717" s="15">
        <v>35.6</v>
      </c>
    </row>
    <row r="718" spans="1:6">
      <c r="A718" s="14">
        <v>45071</v>
      </c>
      <c r="B718" s="15">
        <v>35.9</v>
      </c>
      <c r="C718">
        <v>62631050</v>
      </c>
      <c r="D718" s="15">
        <v>35.960999999999999</v>
      </c>
      <c r="E718" s="15">
        <v>36.744999999999997</v>
      </c>
      <c r="F718" s="15">
        <v>35.741999999999997</v>
      </c>
    </row>
    <row r="719" spans="1:6">
      <c r="A719" s="14">
        <v>45070</v>
      </c>
      <c r="B719" s="15">
        <v>36.484999999999999</v>
      </c>
      <c r="C719">
        <v>79733160</v>
      </c>
      <c r="D719" s="15">
        <v>35.692999999999998</v>
      </c>
      <c r="E719" s="15">
        <v>36.7151</v>
      </c>
      <c r="F719" s="15">
        <v>35.662500000000001</v>
      </c>
    </row>
    <row r="720" spans="1:6">
      <c r="A720" s="14">
        <v>45069</v>
      </c>
      <c r="B720" s="15">
        <v>35.598999999999997</v>
      </c>
      <c r="C720">
        <v>68660780</v>
      </c>
      <c r="D720" s="15">
        <v>36.024000000000001</v>
      </c>
      <c r="E720" s="15">
        <v>36.417000000000002</v>
      </c>
      <c r="F720" s="15">
        <v>35.430999999999997</v>
      </c>
    </row>
    <row r="721" spans="1:6">
      <c r="A721" s="14">
        <v>45068</v>
      </c>
      <c r="B721" s="15">
        <v>36.301000000000002</v>
      </c>
      <c r="C721">
        <v>54064200</v>
      </c>
      <c r="D721" s="15">
        <v>36.536000000000001</v>
      </c>
      <c r="E721" s="15">
        <v>37.201000000000001</v>
      </c>
      <c r="F721" s="15">
        <v>36.25</v>
      </c>
    </row>
    <row r="722" spans="1:6">
      <c r="A722" s="14">
        <v>45065</v>
      </c>
      <c r="B722" s="15">
        <v>36.536000000000001</v>
      </c>
      <c r="C722">
        <v>78597030</v>
      </c>
      <c r="D722" s="15">
        <v>36.985999999999997</v>
      </c>
      <c r="E722" s="15">
        <v>36.999000000000002</v>
      </c>
      <c r="F722" s="15">
        <v>36.381</v>
      </c>
    </row>
    <row r="723" spans="1:6">
      <c r="A723" s="14">
        <v>45064</v>
      </c>
      <c r="B723" s="15">
        <v>37.128999999999998</v>
      </c>
      <c r="C723">
        <v>209252400</v>
      </c>
      <c r="D723" s="15">
        <v>34.725000000000001</v>
      </c>
      <c r="E723" s="15">
        <v>37.587000000000003</v>
      </c>
      <c r="F723" s="15">
        <v>34.637</v>
      </c>
    </row>
    <row r="724" spans="1:6">
      <c r="A724" s="14">
        <v>45063</v>
      </c>
      <c r="B724" s="15">
        <v>33.996000000000002</v>
      </c>
      <c r="C724">
        <v>39588070</v>
      </c>
      <c r="D724" s="15">
        <v>33.176000000000002</v>
      </c>
      <c r="E724" s="15">
        <v>34.137999999999998</v>
      </c>
      <c r="F724" s="15">
        <v>32.961500000000001</v>
      </c>
    </row>
    <row r="725" spans="1:6">
      <c r="A725" s="14">
        <v>45062</v>
      </c>
      <c r="B725" s="15">
        <v>33.375</v>
      </c>
      <c r="C725">
        <v>33348630</v>
      </c>
      <c r="D725" s="15">
        <v>33.4</v>
      </c>
      <c r="E725" s="15">
        <v>33.517000000000003</v>
      </c>
      <c r="F725" s="15">
        <v>33.191000000000003</v>
      </c>
    </row>
    <row r="726" spans="1:6">
      <c r="A726" s="14">
        <v>45061</v>
      </c>
      <c r="B726" s="15">
        <v>33.588999999999999</v>
      </c>
      <c r="C726">
        <v>36529700</v>
      </c>
      <c r="D726" s="15">
        <v>34.061999999999998</v>
      </c>
      <c r="E726" s="15">
        <v>34.19</v>
      </c>
      <c r="F726" s="15">
        <v>33.554000000000002</v>
      </c>
    </row>
    <row r="727" spans="1:6">
      <c r="A727" s="14">
        <v>45058</v>
      </c>
      <c r="B727" s="15">
        <v>33.988999999999997</v>
      </c>
      <c r="C727">
        <v>60823600</v>
      </c>
      <c r="D727" s="15">
        <v>34.475999999999999</v>
      </c>
      <c r="E727" s="15">
        <v>34.816600000000001</v>
      </c>
      <c r="F727" s="15">
        <v>33.736400000000003</v>
      </c>
    </row>
    <row r="728" spans="1:6">
      <c r="A728" s="14">
        <v>45057</v>
      </c>
      <c r="B728" s="15">
        <v>34.475999999999999</v>
      </c>
      <c r="C728">
        <v>80335310</v>
      </c>
      <c r="D728" s="15">
        <v>33.497999999999998</v>
      </c>
      <c r="E728" s="15">
        <v>34.546999999999997</v>
      </c>
      <c r="F728" s="15">
        <v>33.183999999999997</v>
      </c>
    </row>
    <row r="729" spans="1:6">
      <c r="A729" s="14">
        <v>45056</v>
      </c>
      <c r="B729" s="15">
        <v>33.542000000000002</v>
      </c>
      <c r="C729">
        <v>42898970</v>
      </c>
      <c r="D729" s="15">
        <v>33.521000000000001</v>
      </c>
      <c r="E729" s="15">
        <v>33.710999999999999</v>
      </c>
      <c r="F729" s="15">
        <v>32.951000000000001</v>
      </c>
    </row>
    <row r="730" spans="1:6">
      <c r="A730" s="14">
        <v>45055</v>
      </c>
      <c r="B730" s="15">
        <v>33.213999999999999</v>
      </c>
      <c r="C730">
        <v>55448520</v>
      </c>
      <c r="D730" s="15">
        <v>33.067</v>
      </c>
      <c r="E730" s="15">
        <v>33.631999999999998</v>
      </c>
      <c r="F730" s="15">
        <v>32.973999999999997</v>
      </c>
    </row>
    <row r="731" spans="1:6">
      <c r="A731" s="14">
        <v>45054</v>
      </c>
      <c r="B731" s="15">
        <v>33.121000000000002</v>
      </c>
      <c r="C731">
        <v>54885930</v>
      </c>
      <c r="D731" s="15">
        <v>32.298999999999999</v>
      </c>
      <c r="E731" s="15">
        <v>33.256</v>
      </c>
      <c r="F731" s="15">
        <v>32.203000000000003</v>
      </c>
    </row>
    <row r="732" spans="1:6">
      <c r="A732" s="14">
        <v>45051</v>
      </c>
      <c r="B732" s="15">
        <v>32.276000000000003</v>
      </c>
      <c r="C732">
        <v>39906370</v>
      </c>
      <c r="D732" s="15">
        <v>32.360999999999997</v>
      </c>
      <c r="E732" s="15">
        <v>32.414999999999999</v>
      </c>
      <c r="F732" s="15">
        <v>31.943999999999999</v>
      </c>
    </row>
    <row r="733" spans="1:6">
      <c r="A733" s="14">
        <v>45050</v>
      </c>
      <c r="B733" s="15">
        <v>32.078000000000003</v>
      </c>
      <c r="C733">
        <v>38796570</v>
      </c>
      <c r="D733" s="15">
        <v>31.901</v>
      </c>
      <c r="E733" s="15">
        <v>32.360999999999997</v>
      </c>
      <c r="F733" s="15">
        <v>31.795000000000002</v>
      </c>
    </row>
    <row r="734" spans="1:6">
      <c r="A734" s="14">
        <v>45049</v>
      </c>
      <c r="B734" s="15">
        <v>31.93</v>
      </c>
      <c r="C734">
        <v>50640570</v>
      </c>
      <c r="D734" s="15">
        <v>31.754999999999999</v>
      </c>
      <c r="E734" s="15">
        <v>32.462000000000003</v>
      </c>
      <c r="F734" s="15">
        <v>31.585000000000001</v>
      </c>
    </row>
    <row r="735" spans="1:6">
      <c r="A735" s="14">
        <v>45048</v>
      </c>
      <c r="B735" s="15">
        <v>31.754999999999999</v>
      </c>
      <c r="C735">
        <v>43186120</v>
      </c>
      <c r="D735" s="15">
        <v>32.5</v>
      </c>
      <c r="E735" s="15">
        <v>32.606999999999999</v>
      </c>
      <c r="F735" s="15">
        <v>31.562000000000001</v>
      </c>
    </row>
    <row r="736" spans="1:6">
      <c r="A736" s="14">
        <v>45047</v>
      </c>
      <c r="B736" s="15">
        <v>32.411999999999999</v>
      </c>
      <c r="C736">
        <v>53414840</v>
      </c>
      <c r="D736" s="15">
        <v>32.9435</v>
      </c>
      <c r="E736" s="15">
        <v>33.122999999999998</v>
      </c>
      <c r="F736" s="15">
        <v>31.809000000000001</v>
      </c>
    </row>
    <row r="737" spans="1:6">
      <c r="A737" s="14">
        <v>45044</v>
      </c>
      <c r="B737" s="15">
        <v>32.993000000000002</v>
      </c>
      <c r="C737">
        <v>42283740</v>
      </c>
      <c r="D737" s="15">
        <v>32.524000000000001</v>
      </c>
      <c r="E737" s="15">
        <v>33.080800000000004</v>
      </c>
      <c r="F737" s="15">
        <v>32.4</v>
      </c>
    </row>
    <row r="738" spans="1:6">
      <c r="A738" s="14">
        <v>45043</v>
      </c>
      <c r="B738" s="15">
        <v>32.585000000000001</v>
      </c>
      <c r="C738">
        <v>56187680</v>
      </c>
      <c r="D738" s="15">
        <v>32.43</v>
      </c>
      <c r="E738" s="15">
        <v>32.744999999999997</v>
      </c>
      <c r="F738" s="15">
        <v>31.744</v>
      </c>
    </row>
    <row r="739" spans="1:6">
      <c r="A739" s="14">
        <v>45042</v>
      </c>
      <c r="B739" s="15">
        <v>32.115000000000002</v>
      </c>
      <c r="C739">
        <v>46232380</v>
      </c>
      <c r="D739" s="15">
        <v>32.136000000000003</v>
      </c>
      <c r="E739" s="15">
        <v>32.590000000000003</v>
      </c>
      <c r="F739" s="15">
        <v>32.046999999999997</v>
      </c>
    </row>
    <row r="740" spans="1:6">
      <c r="A740" s="14">
        <v>45041</v>
      </c>
      <c r="B740" s="15">
        <v>32.255000000000003</v>
      </c>
      <c r="C740">
        <v>54266420</v>
      </c>
      <c r="D740" s="15">
        <v>32.85</v>
      </c>
      <c r="E740" s="15">
        <v>32.865499999999997</v>
      </c>
      <c r="F740" s="15">
        <v>32.11</v>
      </c>
    </row>
    <row r="741" spans="1:6">
      <c r="A741" s="14">
        <v>45040</v>
      </c>
      <c r="B741" s="15">
        <v>32.902000000000001</v>
      </c>
      <c r="C741">
        <v>55866270</v>
      </c>
      <c r="D741" s="15">
        <v>33.020000000000003</v>
      </c>
      <c r="E741" s="15">
        <v>33.466000000000001</v>
      </c>
      <c r="F741" s="15">
        <v>32.674999999999997</v>
      </c>
    </row>
    <row r="742" spans="1:6">
      <c r="A742" s="14">
        <v>45037</v>
      </c>
      <c r="B742" s="15">
        <v>32.798000000000002</v>
      </c>
      <c r="C742">
        <v>63480000</v>
      </c>
      <c r="D742" s="15">
        <v>32.299999999999997</v>
      </c>
      <c r="E742" s="15">
        <v>32.829000000000001</v>
      </c>
      <c r="F742" s="15">
        <v>31.95</v>
      </c>
    </row>
    <row r="743" spans="1:6">
      <c r="A743" s="14">
        <v>45036</v>
      </c>
      <c r="B743" s="15">
        <v>32.534999999999997</v>
      </c>
      <c r="C743">
        <v>99478000</v>
      </c>
      <c r="D743" s="15">
        <v>32.039000000000001</v>
      </c>
      <c r="E743" s="15">
        <v>33.143000000000001</v>
      </c>
      <c r="F743" s="15">
        <v>31.832999999999998</v>
      </c>
    </row>
    <row r="744" spans="1:6">
      <c r="A744" s="14">
        <v>45035</v>
      </c>
      <c r="B744" s="15">
        <v>32.311999999999998</v>
      </c>
      <c r="C744">
        <v>221282700</v>
      </c>
      <c r="D744" s="15">
        <v>32.420999999999999</v>
      </c>
      <c r="E744" s="15">
        <v>32.575000000000003</v>
      </c>
      <c r="F744" s="15">
        <v>31.61</v>
      </c>
    </row>
    <row r="745" spans="1:6">
      <c r="A745" s="14">
        <v>45034</v>
      </c>
      <c r="B745" s="15">
        <v>33.369999999999997</v>
      </c>
      <c r="C745">
        <v>179445000</v>
      </c>
      <c r="D745" s="15">
        <v>33.5</v>
      </c>
      <c r="E745" s="15">
        <v>33.719000000000001</v>
      </c>
      <c r="F745" s="15">
        <v>33.049999999999997</v>
      </c>
    </row>
    <row r="746" spans="1:6">
      <c r="A746" s="14">
        <v>45033</v>
      </c>
      <c r="B746" s="15">
        <v>33.271999999999998</v>
      </c>
      <c r="C746">
        <v>61360470</v>
      </c>
      <c r="D746" s="15">
        <v>33.799999999999997</v>
      </c>
      <c r="E746" s="15">
        <v>33.838999999999999</v>
      </c>
      <c r="F746" s="15">
        <v>32.75</v>
      </c>
    </row>
    <row r="747" spans="1:6">
      <c r="A747" s="14">
        <v>45030</v>
      </c>
      <c r="B747" s="15">
        <v>33.863</v>
      </c>
      <c r="C747">
        <v>53505080</v>
      </c>
      <c r="D747" s="15">
        <v>34.293999999999997</v>
      </c>
      <c r="E747" s="15">
        <v>34.485300000000002</v>
      </c>
      <c r="F747" s="15">
        <v>33.640999999999998</v>
      </c>
    </row>
    <row r="748" spans="1:6">
      <c r="A748" s="14">
        <v>45029</v>
      </c>
      <c r="B748" s="15">
        <v>34.619</v>
      </c>
      <c r="C748">
        <v>74064370</v>
      </c>
      <c r="D748" s="15">
        <v>33.999000000000002</v>
      </c>
      <c r="E748" s="15">
        <v>34.643000000000001</v>
      </c>
      <c r="F748" s="15">
        <v>33.875</v>
      </c>
    </row>
    <row r="749" spans="1:6">
      <c r="A749" s="14">
        <v>45028</v>
      </c>
      <c r="B749" s="15">
        <v>33.103000000000002</v>
      </c>
      <c r="C749">
        <v>39654400</v>
      </c>
      <c r="D749" s="15">
        <v>34.081000000000003</v>
      </c>
      <c r="E749" s="15">
        <v>34.28</v>
      </c>
      <c r="F749" s="15">
        <v>33.003999999999998</v>
      </c>
    </row>
    <row r="750" spans="1:6">
      <c r="A750" s="14">
        <v>45027</v>
      </c>
      <c r="B750" s="15">
        <v>33.820999999999998</v>
      </c>
      <c r="C750">
        <v>40447780</v>
      </c>
      <c r="D750" s="15">
        <v>34.344999999999999</v>
      </c>
      <c r="E750" s="15">
        <v>34.713999999999999</v>
      </c>
      <c r="F750" s="15">
        <v>33.763500000000001</v>
      </c>
    </row>
    <row r="751" spans="1:6">
      <c r="A751" s="14">
        <v>45026</v>
      </c>
      <c r="B751" s="15">
        <v>33.899000000000001</v>
      </c>
      <c r="C751">
        <v>26578980</v>
      </c>
      <c r="D751" s="15">
        <v>33.527000000000001</v>
      </c>
      <c r="E751" s="15">
        <v>33.988</v>
      </c>
      <c r="F751" s="15">
        <v>33.335999999999999</v>
      </c>
    </row>
    <row r="752" spans="1:6">
      <c r="A752" s="14">
        <v>45022</v>
      </c>
      <c r="B752" s="15">
        <v>33.933</v>
      </c>
      <c r="C752">
        <v>46605420</v>
      </c>
      <c r="D752" s="15">
        <v>33.933999999999997</v>
      </c>
      <c r="E752" s="15">
        <v>34.048000000000002</v>
      </c>
      <c r="F752" s="15">
        <v>33.262999999999998</v>
      </c>
    </row>
    <row r="753" spans="1:6">
      <c r="A753" s="14">
        <v>45021</v>
      </c>
      <c r="B753" s="15">
        <v>34.234999999999999</v>
      </c>
      <c r="C753">
        <v>42055450</v>
      </c>
      <c r="D753" s="15">
        <v>34.53</v>
      </c>
      <c r="E753" s="15">
        <v>34.542999999999999</v>
      </c>
      <c r="F753" s="15">
        <v>33.625300000000003</v>
      </c>
    </row>
    <row r="754" spans="1:6">
      <c r="A754" s="14">
        <v>45020</v>
      </c>
      <c r="B754" s="15">
        <v>34.674999999999997</v>
      </c>
      <c r="C754">
        <v>32980720</v>
      </c>
      <c r="D754" s="15">
        <v>34.848999999999997</v>
      </c>
      <c r="E754" s="15">
        <v>34.979999999999997</v>
      </c>
      <c r="F754" s="15">
        <v>34.395000000000003</v>
      </c>
    </row>
    <row r="755" spans="1:6">
      <c r="A755" s="14">
        <v>45019</v>
      </c>
      <c r="B755" s="15">
        <v>34.828000000000003</v>
      </c>
      <c r="C755">
        <v>44136500</v>
      </c>
      <c r="D755" s="15">
        <v>34.183</v>
      </c>
      <c r="E755" s="15">
        <v>34.857999999999997</v>
      </c>
      <c r="F755" s="15">
        <v>34.04</v>
      </c>
    </row>
    <row r="756" spans="1:6">
      <c r="A756" s="14">
        <v>45016</v>
      </c>
      <c r="B756" s="15">
        <v>34.548000000000002</v>
      </c>
      <c r="C756">
        <v>56101610</v>
      </c>
      <c r="D756" s="15">
        <v>34.005000000000003</v>
      </c>
      <c r="E756" s="15">
        <v>34.584000000000003</v>
      </c>
      <c r="F756" s="15">
        <v>33.72</v>
      </c>
    </row>
    <row r="757" spans="1:6">
      <c r="A757" s="14">
        <v>45015</v>
      </c>
      <c r="B757" s="15">
        <v>33.843000000000004</v>
      </c>
      <c r="C757">
        <v>71314680</v>
      </c>
      <c r="D757" s="15">
        <v>34.027000000000001</v>
      </c>
      <c r="E757" s="15">
        <v>34.329000000000001</v>
      </c>
      <c r="F757" s="15">
        <v>33.53</v>
      </c>
    </row>
    <row r="758" spans="1:6">
      <c r="A758" s="14">
        <v>45014</v>
      </c>
      <c r="B758" s="15">
        <v>33.203000000000003</v>
      </c>
      <c r="C758">
        <v>62873360</v>
      </c>
      <c r="D758" s="15">
        <v>32.628999999999998</v>
      </c>
      <c r="E758" s="15">
        <v>33.284999999999997</v>
      </c>
      <c r="F758" s="15">
        <v>32.573</v>
      </c>
    </row>
    <row r="759" spans="1:6">
      <c r="A759" s="14">
        <v>45013</v>
      </c>
      <c r="B759" s="15">
        <v>32.351999999999997</v>
      </c>
      <c r="C759">
        <v>64893880</v>
      </c>
      <c r="D759" s="15">
        <v>32.606000000000002</v>
      </c>
      <c r="E759" s="15">
        <v>33.332000000000001</v>
      </c>
      <c r="F759" s="15">
        <v>32.128</v>
      </c>
    </row>
    <row r="760" spans="1:6">
      <c r="A760" s="14">
        <v>45012</v>
      </c>
      <c r="B760" s="15">
        <v>32.765999999999998</v>
      </c>
      <c r="C760">
        <v>86257630</v>
      </c>
      <c r="D760" s="15">
        <v>32.755000000000003</v>
      </c>
      <c r="E760" s="15">
        <v>33.643999999999998</v>
      </c>
      <c r="F760" s="15">
        <v>32.441000000000003</v>
      </c>
    </row>
    <row r="761" spans="1:6">
      <c r="A761" s="14">
        <v>45009</v>
      </c>
      <c r="B761" s="15">
        <v>32.838999999999999</v>
      </c>
      <c r="C761">
        <v>130040900</v>
      </c>
      <c r="D761" s="15">
        <v>32.063000000000002</v>
      </c>
      <c r="E761" s="15">
        <v>33.183</v>
      </c>
      <c r="F761" s="15">
        <v>32.063000000000002</v>
      </c>
    </row>
    <row r="762" spans="1:6">
      <c r="A762" s="14">
        <v>45008</v>
      </c>
      <c r="B762" s="15">
        <v>32.036999999999999</v>
      </c>
      <c r="C762">
        <v>156533500</v>
      </c>
      <c r="D762" s="15">
        <v>30.468</v>
      </c>
      <c r="E762" s="15">
        <v>32.277999999999999</v>
      </c>
      <c r="F762" s="15">
        <v>30.414000000000001</v>
      </c>
    </row>
    <row r="763" spans="1:6">
      <c r="A763" s="14">
        <v>45007</v>
      </c>
      <c r="B763" s="15">
        <v>29.39</v>
      </c>
      <c r="C763">
        <v>58080350</v>
      </c>
      <c r="D763" s="15">
        <v>30.631</v>
      </c>
      <c r="E763" s="15">
        <v>30.645</v>
      </c>
      <c r="F763" s="15">
        <v>29.353999999999999</v>
      </c>
    </row>
    <row r="764" spans="1:6">
      <c r="A764" s="14">
        <v>45006</v>
      </c>
      <c r="B764" s="15">
        <v>30.579000000000001</v>
      </c>
      <c r="C764">
        <v>48862790</v>
      </c>
      <c r="D764" s="15">
        <v>30.632000000000001</v>
      </c>
      <c r="E764" s="15">
        <v>30.792000000000002</v>
      </c>
      <c r="F764" s="15">
        <v>30.042999999999999</v>
      </c>
    </row>
    <row r="765" spans="1:6">
      <c r="A765" s="14">
        <v>45005</v>
      </c>
      <c r="B765" s="15">
        <v>30.513000000000002</v>
      </c>
      <c r="C765">
        <v>51134300</v>
      </c>
      <c r="D765" s="15">
        <v>29.978999999999999</v>
      </c>
      <c r="E765" s="15">
        <v>30.75</v>
      </c>
      <c r="F765" s="15">
        <v>29.6</v>
      </c>
    </row>
    <row r="766" spans="1:6">
      <c r="A766" s="14">
        <v>45002</v>
      </c>
      <c r="B766" s="15">
        <v>30.35</v>
      </c>
      <c r="C766">
        <v>69187770</v>
      </c>
      <c r="D766" s="15">
        <v>31.006</v>
      </c>
      <c r="E766" s="15">
        <v>31.076000000000001</v>
      </c>
      <c r="F766" s="15">
        <v>30</v>
      </c>
    </row>
    <row r="767" spans="1:6">
      <c r="A767" s="14">
        <v>45001</v>
      </c>
      <c r="B767" s="15">
        <v>31.006</v>
      </c>
      <c r="C767">
        <v>79123710</v>
      </c>
      <c r="D767" s="15">
        <v>30.475000000000001</v>
      </c>
      <c r="E767" s="15">
        <v>31.66</v>
      </c>
      <c r="F767" s="15">
        <v>30.170999999999999</v>
      </c>
    </row>
    <row r="768" spans="1:6">
      <c r="A768" s="14">
        <v>45000</v>
      </c>
      <c r="B768" s="15">
        <v>30.379000000000001</v>
      </c>
      <c r="C768">
        <v>92153400</v>
      </c>
      <c r="D768" s="15">
        <v>29.251000000000001</v>
      </c>
      <c r="E768" s="15">
        <v>30.631</v>
      </c>
      <c r="F768" s="15">
        <v>29.228000000000002</v>
      </c>
    </row>
    <row r="769" spans="1:6">
      <c r="A769" s="14">
        <v>44999</v>
      </c>
      <c r="B769" s="15">
        <v>29.494</v>
      </c>
      <c r="C769">
        <v>59566920</v>
      </c>
      <c r="D769" s="15">
        <v>29.597000000000001</v>
      </c>
      <c r="E769" s="15">
        <v>29.745000000000001</v>
      </c>
      <c r="F769" s="15">
        <v>29.030999999999999</v>
      </c>
    </row>
    <row r="770" spans="1:6">
      <c r="A770" s="14">
        <v>44998</v>
      </c>
      <c r="B770" s="15">
        <v>29.350999999999999</v>
      </c>
      <c r="C770">
        <v>62923850</v>
      </c>
      <c r="D770" s="15">
        <v>28.734000000000002</v>
      </c>
      <c r="E770" s="15">
        <v>29.923999999999999</v>
      </c>
      <c r="F770" s="15">
        <v>28.533000000000001</v>
      </c>
    </row>
    <row r="771" spans="1:6">
      <c r="A771" s="14">
        <v>44995</v>
      </c>
      <c r="B771" s="15">
        <v>29.276</v>
      </c>
      <c r="C771">
        <v>57593150</v>
      </c>
      <c r="D771" s="15">
        <v>29.790500000000002</v>
      </c>
      <c r="E771" s="15">
        <v>29.879000000000001</v>
      </c>
      <c r="F771" s="15">
        <v>28.9</v>
      </c>
    </row>
    <row r="772" spans="1:6">
      <c r="A772" s="14">
        <v>44994</v>
      </c>
      <c r="B772" s="15">
        <v>29.777999999999999</v>
      </c>
      <c r="C772">
        <v>74433500</v>
      </c>
      <c r="D772" s="15">
        <v>31.207999999999998</v>
      </c>
      <c r="E772" s="15">
        <v>31.251000000000001</v>
      </c>
      <c r="F772" s="15">
        <v>29.488</v>
      </c>
    </row>
    <row r="773" spans="1:6">
      <c r="A773" s="14">
        <v>44993</v>
      </c>
      <c r="B773" s="15">
        <v>31.178999999999998</v>
      </c>
      <c r="C773">
        <v>34794740</v>
      </c>
      <c r="D773" s="15">
        <v>30.928999999999998</v>
      </c>
      <c r="E773" s="15">
        <v>31.183</v>
      </c>
      <c r="F773" s="15">
        <v>30.574999999999999</v>
      </c>
    </row>
    <row r="774" spans="1:6">
      <c r="A774" s="14">
        <v>44992</v>
      </c>
      <c r="B774" s="15">
        <v>30.847000000000001</v>
      </c>
      <c r="C774">
        <v>45530820</v>
      </c>
      <c r="D774" s="15">
        <v>31.267499999999998</v>
      </c>
      <c r="E774" s="15">
        <v>31.43</v>
      </c>
      <c r="F774" s="15">
        <v>30.662299999999998</v>
      </c>
    </row>
    <row r="775" spans="1:6">
      <c r="A775" s="14">
        <v>44991</v>
      </c>
      <c r="B775" s="15">
        <v>31.202999999999999</v>
      </c>
      <c r="C775">
        <v>56607430</v>
      </c>
      <c r="D775" s="15">
        <v>31.7</v>
      </c>
      <c r="E775" s="15">
        <v>32.33</v>
      </c>
      <c r="F775" s="15">
        <v>31.184100000000001</v>
      </c>
    </row>
    <row r="776" spans="1:6">
      <c r="A776" s="14">
        <v>44988</v>
      </c>
      <c r="B776" s="15">
        <v>31.518000000000001</v>
      </c>
      <c r="C776">
        <v>59533190</v>
      </c>
      <c r="D776" s="15">
        <v>31.545000000000002</v>
      </c>
      <c r="E776" s="15">
        <v>31.748999999999999</v>
      </c>
      <c r="F776" s="15">
        <v>31.082000000000001</v>
      </c>
    </row>
    <row r="777" spans="1:6">
      <c r="A777" s="14">
        <v>44987</v>
      </c>
      <c r="B777" s="15">
        <v>31.187999999999999</v>
      </c>
      <c r="C777">
        <v>49210530</v>
      </c>
      <c r="D777" s="15">
        <v>31.096</v>
      </c>
      <c r="E777" s="15">
        <v>31.556999999999999</v>
      </c>
      <c r="F777" s="15">
        <v>31.038</v>
      </c>
    </row>
    <row r="778" spans="1:6">
      <c r="A778" s="14">
        <v>44986</v>
      </c>
      <c r="B778" s="15">
        <v>31.347999999999999</v>
      </c>
      <c r="C778">
        <v>49113110</v>
      </c>
      <c r="D778" s="15">
        <v>32.155000000000001</v>
      </c>
      <c r="E778" s="15">
        <v>32.659999999999997</v>
      </c>
      <c r="F778" s="15">
        <v>31.236000000000001</v>
      </c>
    </row>
    <row r="779" spans="1:6">
      <c r="A779" s="14">
        <v>44985</v>
      </c>
      <c r="B779" s="15">
        <v>32.213000000000001</v>
      </c>
      <c r="C779">
        <v>36760750</v>
      </c>
      <c r="D779" s="15">
        <v>32.369999999999997</v>
      </c>
      <c r="E779" s="15">
        <v>32.762</v>
      </c>
      <c r="F779" s="15">
        <v>32.116999999999997</v>
      </c>
    </row>
    <row r="780" spans="1:6">
      <c r="A780" s="14">
        <v>44984</v>
      </c>
      <c r="B780" s="15">
        <v>32.302999999999997</v>
      </c>
      <c r="C780">
        <v>61425800</v>
      </c>
      <c r="D780" s="15">
        <v>32.387</v>
      </c>
      <c r="E780" s="15">
        <v>33</v>
      </c>
      <c r="F780" s="15">
        <v>32.2121</v>
      </c>
    </row>
    <row r="781" spans="1:6">
      <c r="A781" s="14">
        <v>44981</v>
      </c>
      <c r="B781" s="15">
        <v>31.715</v>
      </c>
      <c r="C781">
        <v>68306920</v>
      </c>
      <c r="D781" s="15">
        <v>31.93</v>
      </c>
      <c r="E781" s="15">
        <v>32.15</v>
      </c>
      <c r="F781" s="15">
        <v>31.452000000000002</v>
      </c>
    </row>
    <row r="782" spans="1:6">
      <c r="A782" s="14">
        <v>44980</v>
      </c>
      <c r="B782" s="15">
        <v>32.365000000000002</v>
      </c>
      <c r="C782">
        <v>132386700</v>
      </c>
      <c r="D782" s="15">
        <v>33.122999999999998</v>
      </c>
      <c r="E782" s="15">
        <v>33.128</v>
      </c>
      <c r="F782" s="15">
        <v>31.43</v>
      </c>
    </row>
    <row r="783" spans="1:6">
      <c r="A783" s="14">
        <v>44979</v>
      </c>
      <c r="B783" s="15">
        <v>33.488</v>
      </c>
      <c r="C783">
        <v>45462490</v>
      </c>
      <c r="D783" s="15">
        <v>33.75</v>
      </c>
      <c r="E783" s="15">
        <v>34.191000000000003</v>
      </c>
      <c r="F783" s="15">
        <v>33.281999999999996</v>
      </c>
    </row>
    <row r="784" spans="1:6">
      <c r="A784" s="14">
        <v>44978</v>
      </c>
      <c r="B784" s="15">
        <v>33.75</v>
      </c>
      <c r="C784">
        <v>57102920</v>
      </c>
      <c r="D784" s="15">
        <v>34.284999999999997</v>
      </c>
      <c r="E784" s="15">
        <v>34.412500000000001</v>
      </c>
      <c r="F784" s="15">
        <v>33.641800000000003</v>
      </c>
    </row>
    <row r="785" spans="1:6">
      <c r="A785" s="14">
        <v>44974</v>
      </c>
      <c r="B785" s="15">
        <v>34.795999999999999</v>
      </c>
      <c r="C785">
        <v>52947270</v>
      </c>
      <c r="D785" s="15">
        <v>34.790500000000002</v>
      </c>
      <c r="E785" s="15">
        <v>34.9</v>
      </c>
      <c r="F785" s="15">
        <v>34.244</v>
      </c>
    </row>
    <row r="786" spans="1:6">
      <c r="A786" s="14">
        <v>44973</v>
      </c>
      <c r="B786" s="15">
        <v>35.070999999999998</v>
      </c>
      <c r="C786">
        <v>52157260</v>
      </c>
      <c r="D786" s="15">
        <v>35.5</v>
      </c>
      <c r="E786" s="15">
        <v>36.15</v>
      </c>
      <c r="F786" s="15">
        <v>35.030999999999999</v>
      </c>
    </row>
    <row r="787" spans="1:6">
      <c r="A787" s="14">
        <v>44972</v>
      </c>
      <c r="B787" s="15">
        <v>36.142000000000003</v>
      </c>
      <c r="C787">
        <v>39699450</v>
      </c>
      <c r="D787" s="15">
        <v>35.662999999999997</v>
      </c>
      <c r="E787" s="15">
        <v>36.287999999999997</v>
      </c>
      <c r="F787" s="15">
        <v>35.423999999999999</v>
      </c>
    </row>
    <row r="788" spans="1:6">
      <c r="A788" s="14">
        <v>44971</v>
      </c>
      <c r="B788" s="15">
        <v>35.996000000000002</v>
      </c>
      <c r="C788">
        <v>46247580</v>
      </c>
      <c r="D788" s="15">
        <v>35.755000000000003</v>
      </c>
      <c r="E788" s="15">
        <v>36.375</v>
      </c>
      <c r="F788" s="15">
        <v>35.340000000000003</v>
      </c>
    </row>
    <row r="789" spans="1:6">
      <c r="A789" s="14">
        <v>44970</v>
      </c>
      <c r="B789" s="15">
        <v>35.856999999999999</v>
      </c>
      <c r="C789">
        <v>71344450</v>
      </c>
      <c r="D789" s="15">
        <v>34.950000000000003</v>
      </c>
      <c r="E789" s="15">
        <v>35.970300000000002</v>
      </c>
      <c r="F789" s="15">
        <v>34.424999999999997</v>
      </c>
    </row>
    <row r="790" spans="1:6">
      <c r="A790" s="14">
        <v>44967</v>
      </c>
      <c r="B790" s="15">
        <v>34.735999999999997</v>
      </c>
      <c r="C790">
        <v>72910960</v>
      </c>
      <c r="D790" s="15">
        <v>35.915999999999997</v>
      </c>
      <c r="E790" s="15">
        <v>36.213999999999999</v>
      </c>
      <c r="F790" s="15">
        <v>34.713999999999999</v>
      </c>
    </row>
    <row r="791" spans="1:6">
      <c r="A791" s="14">
        <v>44966</v>
      </c>
      <c r="B791" s="15">
        <v>36.25</v>
      </c>
      <c r="C791">
        <v>69011000</v>
      </c>
      <c r="D791" s="15">
        <v>37.241</v>
      </c>
      <c r="E791" s="15">
        <v>37.383000000000003</v>
      </c>
      <c r="F791" s="15">
        <v>36.174399999999999</v>
      </c>
    </row>
    <row r="792" spans="1:6">
      <c r="A792" s="14">
        <v>44965</v>
      </c>
      <c r="B792" s="15">
        <v>36.683</v>
      </c>
      <c r="C792">
        <v>62531790</v>
      </c>
      <c r="D792" s="15">
        <v>36.002000000000002</v>
      </c>
      <c r="E792" s="15">
        <v>36.819299999999998</v>
      </c>
      <c r="F792" s="15">
        <v>35.831000000000003</v>
      </c>
    </row>
    <row r="793" spans="1:6">
      <c r="A793" s="14">
        <v>44964</v>
      </c>
      <c r="B793" s="15">
        <v>36.295000000000002</v>
      </c>
      <c r="C793">
        <v>62893680</v>
      </c>
      <c r="D793" s="15">
        <v>35.850999999999999</v>
      </c>
      <c r="E793" s="15">
        <v>36.417999999999999</v>
      </c>
      <c r="F793" s="15">
        <v>35.417999999999999</v>
      </c>
    </row>
    <row r="794" spans="1:6">
      <c r="A794" s="14">
        <v>44963</v>
      </c>
      <c r="B794" s="15">
        <v>36.148000000000003</v>
      </c>
      <c r="C794">
        <v>49949420</v>
      </c>
      <c r="D794" s="15">
        <v>36.364199999999997</v>
      </c>
      <c r="E794" s="15">
        <v>36.844999999999999</v>
      </c>
      <c r="F794" s="15">
        <v>36.067999999999998</v>
      </c>
    </row>
    <row r="795" spans="1:6">
      <c r="A795" s="14">
        <v>44960</v>
      </c>
      <c r="B795" s="15">
        <v>36.590000000000003</v>
      </c>
      <c r="C795">
        <v>94020340</v>
      </c>
      <c r="D795" s="15">
        <v>35.908000000000001</v>
      </c>
      <c r="E795" s="15">
        <v>37.942999999999998</v>
      </c>
      <c r="F795" s="15">
        <v>35.9</v>
      </c>
    </row>
    <row r="796" spans="1:6">
      <c r="A796" s="14">
        <v>44959</v>
      </c>
      <c r="B796" s="15">
        <v>36.689</v>
      </c>
      <c r="C796">
        <v>78569520</v>
      </c>
      <c r="D796" s="15">
        <v>36.515999999999998</v>
      </c>
      <c r="E796" s="15">
        <v>36.832000000000001</v>
      </c>
      <c r="F796" s="15">
        <v>35.843000000000004</v>
      </c>
    </row>
    <row r="797" spans="1:6">
      <c r="A797" s="14">
        <v>44958</v>
      </c>
      <c r="B797" s="15">
        <v>36.198999999999998</v>
      </c>
      <c r="C797">
        <v>80051700</v>
      </c>
      <c r="D797" s="15">
        <v>35.386000000000003</v>
      </c>
      <c r="E797" s="15">
        <v>36.538499999999999</v>
      </c>
      <c r="F797" s="15">
        <v>34.991</v>
      </c>
    </row>
    <row r="798" spans="1:6">
      <c r="A798" s="14">
        <v>44957</v>
      </c>
      <c r="B798" s="15">
        <v>35.386000000000003</v>
      </c>
      <c r="C798">
        <v>56607380</v>
      </c>
      <c r="D798" s="15">
        <v>34.997999999999998</v>
      </c>
      <c r="E798" s="15">
        <v>35.594999999999999</v>
      </c>
      <c r="F798" s="15">
        <v>34.871000000000002</v>
      </c>
    </row>
    <row r="799" spans="1:6">
      <c r="A799" s="14">
        <v>44956</v>
      </c>
      <c r="B799" s="15">
        <v>35.311</v>
      </c>
      <c r="C799">
        <v>51275930</v>
      </c>
      <c r="D799" s="15">
        <v>35.844000000000001</v>
      </c>
      <c r="E799" s="15">
        <v>36.094999999999999</v>
      </c>
      <c r="F799" s="15">
        <v>35.285499999999999</v>
      </c>
    </row>
    <row r="800" spans="1:6">
      <c r="A800" s="14">
        <v>44953</v>
      </c>
      <c r="B800" s="15">
        <v>36.076999999999998</v>
      </c>
      <c r="C800">
        <v>67035480</v>
      </c>
      <c r="D800" s="15">
        <v>36.32</v>
      </c>
      <c r="E800" s="15">
        <v>36.591999999999999</v>
      </c>
      <c r="F800" s="15">
        <v>36.058999999999997</v>
      </c>
    </row>
    <row r="801" spans="1:6">
      <c r="A801" s="14">
        <v>44952</v>
      </c>
      <c r="B801" s="15">
        <v>36.487000000000002</v>
      </c>
      <c r="C801">
        <v>82568440</v>
      </c>
      <c r="D801" s="15">
        <v>36.877000000000002</v>
      </c>
      <c r="E801" s="15">
        <v>36.902000000000001</v>
      </c>
      <c r="F801" s="15">
        <v>36.17</v>
      </c>
    </row>
    <row r="802" spans="1:6">
      <c r="A802" s="14">
        <v>44951</v>
      </c>
      <c r="B802" s="15">
        <v>36.795999999999999</v>
      </c>
      <c r="C802">
        <v>77669070</v>
      </c>
      <c r="D802" s="15">
        <v>36.057000000000002</v>
      </c>
      <c r="E802" s="15">
        <v>36.89</v>
      </c>
      <c r="F802" s="15">
        <v>35.850099999999998</v>
      </c>
    </row>
    <row r="803" spans="1:6">
      <c r="A803" s="14">
        <v>44950</v>
      </c>
      <c r="B803" s="15">
        <v>36.383000000000003</v>
      </c>
      <c r="C803">
        <v>117965300</v>
      </c>
      <c r="D803" s="15">
        <v>35.753</v>
      </c>
      <c r="E803" s="15">
        <v>36.564999999999998</v>
      </c>
      <c r="F803" s="15">
        <v>35.514000000000003</v>
      </c>
    </row>
    <row r="804" spans="1:6">
      <c r="A804" s="14">
        <v>44949</v>
      </c>
      <c r="B804" s="15">
        <v>35.741999999999997</v>
      </c>
      <c r="C804">
        <v>156468500</v>
      </c>
      <c r="D804" s="15">
        <v>34.171500000000002</v>
      </c>
      <c r="E804" s="15">
        <v>36.224499999999999</v>
      </c>
      <c r="F804" s="15">
        <v>34.063299999999998</v>
      </c>
    </row>
    <row r="805" spans="1:6">
      <c r="A805" s="14">
        <v>44946</v>
      </c>
      <c r="B805" s="15">
        <v>34.25</v>
      </c>
      <c r="C805">
        <v>284303400</v>
      </c>
      <c r="D805" s="15">
        <v>33.679000000000002</v>
      </c>
      <c r="E805" s="15">
        <v>34.4</v>
      </c>
      <c r="F805" s="15">
        <v>33.262500000000003</v>
      </c>
    </row>
    <row r="806" spans="1:6">
      <c r="A806" s="14">
        <v>44945</v>
      </c>
      <c r="B806" s="15">
        <v>31.577999999999999</v>
      </c>
      <c r="C806">
        <v>180082000</v>
      </c>
      <c r="D806" s="15">
        <v>32.256999999999998</v>
      </c>
      <c r="E806" s="15">
        <v>32.488999999999997</v>
      </c>
      <c r="F806" s="15">
        <v>31.338999999999999</v>
      </c>
    </row>
    <row r="807" spans="1:6">
      <c r="A807" s="14">
        <v>44944</v>
      </c>
      <c r="B807" s="15">
        <v>32.633000000000003</v>
      </c>
      <c r="C807">
        <v>78141150</v>
      </c>
      <c r="D807" s="15">
        <v>32.674999999999997</v>
      </c>
      <c r="E807" s="15">
        <v>33.008000000000003</v>
      </c>
      <c r="F807" s="15">
        <v>32.125</v>
      </c>
    </row>
    <row r="808" spans="1:6">
      <c r="A808" s="14">
        <v>44943</v>
      </c>
      <c r="B808" s="15">
        <v>32.622</v>
      </c>
      <c r="C808">
        <v>92469870</v>
      </c>
      <c r="D808" s="15">
        <v>33.107999999999997</v>
      </c>
      <c r="E808" s="15">
        <v>33.25</v>
      </c>
      <c r="F808" s="15">
        <v>32.36</v>
      </c>
    </row>
    <row r="809" spans="1:6">
      <c r="A809" s="14">
        <v>44939</v>
      </c>
      <c r="B809" s="15">
        <v>33.281999999999996</v>
      </c>
      <c r="C809">
        <v>82868160</v>
      </c>
      <c r="D809" s="15">
        <v>32.997</v>
      </c>
      <c r="E809" s="15">
        <v>33.664999999999999</v>
      </c>
      <c r="F809" s="15">
        <v>32.888500000000001</v>
      </c>
    </row>
    <row r="810" spans="1:6">
      <c r="A810" s="14">
        <v>44938</v>
      </c>
      <c r="B810" s="15">
        <v>33.012999999999998</v>
      </c>
      <c r="C810">
        <v>108562500</v>
      </c>
      <c r="D810" s="15">
        <v>33.25</v>
      </c>
      <c r="E810" s="15">
        <v>33.295000000000002</v>
      </c>
      <c r="F810" s="15">
        <v>32.314</v>
      </c>
    </row>
    <row r="811" spans="1:6">
      <c r="A811" s="14">
        <v>44937</v>
      </c>
      <c r="B811" s="15">
        <v>32.725999999999999</v>
      </c>
      <c r="C811">
        <v>95796810</v>
      </c>
      <c r="D811" s="15">
        <v>32.65</v>
      </c>
      <c r="E811" s="15">
        <v>32.887999999999998</v>
      </c>
      <c r="F811" s="15">
        <v>32.134999999999998</v>
      </c>
    </row>
    <row r="812" spans="1:6">
      <c r="A812" s="14">
        <v>44936</v>
      </c>
      <c r="B812" s="15">
        <v>32.753999999999998</v>
      </c>
      <c r="C812">
        <v>130722900</v>
      </c>
      <c r="D812" s="15">
        <v>31.106999999999999</v>
      </c>
      <c r="E812" s="15">
        <v>32.935000000000002</v>
      </c>
      <c r="F812" s="15">
        <v>31.106999999999999</v>
      </c>
    </row>
    <row r="813" spans="1:6">
      <c r="A813" s="14">
        <v>44935</v>
      </c>
      <c r="B813" s="15">
        <v>31.516999999999999</v>
      </c>
      <c r="C813">
        <v>67666280</v>
      </c>
      <c r="D813" s="15">
        <v>31.683</v>
      </c>
      <c r="E813" s="15">
        <v>32.17</v>
      </c>
      <c r="F813" s="15">
        <v>31.321999999999999</v>
      </c>
    </row>
    <row r="814" spans="1:6">
      <c r="A814" s="14">
        <v>44932</v>
      </c>
      <c r="B814" s="15">
        <v>31.555</v>
      </c>
      <c r="C814">
        <v>89598390</v>
      </c>
      <c r="D814" s="15">
        <v>31.157</v>
      </c>
      <c r="E814" s="15">
        <v>31.677</v>
      </c>
      <c r="F814" s="15">
        <v>30.369</v>
      </c>
    </row>
    <row r="815" spans="1:6">
      <c r="A815" s="14">
        <v>44931</v>
      </c>
      <c r="B815" s="15">
        <v>30.97</v>
      </c>
      <c r="C815">
        <v>83283900</v>
      </c>
      <c r="D815" s="15">
        <v>30.7</v>
      </c>
      <c r="E815" s="15">
        <v>31.417999999999999</v>
      </c>
      <c r="F815" s="15">
        <v>30.454499999999999</v>
      </c>
    </row>
    <row r="816" spans="1:6">
      <c r="A816" s="14">
        <v>44930</v>
      </c>
      <c r="B816" s="15">
        <v>30.940999999999999</v>
      </c>
      <c r="C816">
        <v>93450540</v>
      </c>
      <c r="D816" s="15">
        <v>29.824000000000002</v>
      </c>
      <c r="E816" s="15">
        <v>31.113499999999998</v>
      </c>
      <c r="F816" s="15">
        <v>29.550999999999998</v>
      </c>
    </row>
    <row r="817" spans="1:6">
      <c r="A817" s="14">
        <v>44929</v>
      </c>
      <c r="B817" s="15">
        <v>29.495000000000001</v>
      </c>
      <c r="C817">
        <v>67639640</v>
      </c>
      <c r="D817" s="15">
        <v>29.806000000000001</v>
      </c>
      <c r="E817" s="15">
        <v>29.838999999999999</v>
      </c>
      <c r="F817" s="15">
        <v>28.87</v>
      </c>
    </row>
    <row r="818" spans="1:6">
      <c r="A818" s="14">
        <v>44925</v>
      </c>
      <c r="B818" s="15">
        <v>29.488</v>
      </c>
      <c r="C818">
        <v>75668920</v>
      </c>
      <c r="D818" s="15">
        <v>28.553000000000001</v>
      </c>
      <c r="E818" s="15">
        <v>29.501000000000001</v>
      </c>
      <c r="F818" s="15">
        <v>28.321999999999999</v>
      </c>
    </row>
    <row r="819" spans="1:6">
      <c r="A819" s="14">
        <v>44924</v>
      </c>
      <c r="B819" s="15">
        <v>29.111999999999998</v>
      </c>
      <c r="C819">
        <v>95885270</v>
      </c>
      <c r="D819" s="15">
        <v>28.318000000000001</v>
      </c>
      <c r="E819" s="15">
        <v>29.55</v>
      </c>
      <c r="F819" s="15">
        <v>28.100999999999999</v>
      </c>
    </row>
    <row r="820" spans="1:6">
      <c r="A820" s="14">
        <v>44923</v>
      </c>
      <c r="B820" s="15">
        <v>27.687999999999999</v>
      </c>
      <c r="C820">
        <v>59643690</v>
      </c>
      <c r="D820" s="15">
        <v>28.192</v>
      </c>
      <c r="E820" s="15">
        <v>28.518999999999998</v>
      </c>
      <c r="F820" s="15">
        <v>27.341000000000001</v>
      </c>
    </row>
    <row r="821" spans="1:6">
      <c r="A821" s="14">
        <v>44922</v>
      </c>
      <c r="B821" s="15">
        <v>28.417000000000002</v>
      </c>
      <c r="C821">
        <v>57780980</v>
      </c>
      <c r="D821" s="15">
        <v>29.318999999999999</v>
      </c>
      <c r="E821" s="15">
        <v>29.356999999999999</v>
      </c>
      <c r="F821" s="15">
        <v>28.213000000000001</v>
      </c>
    </row>
    <row r="822" spans="1:6">
      <c r="A822" s="14">
        <v>44918</v>
      </c>
      <c r="B822" s="15">
        <v>29.496500000000001</v>
      </c>
      <c r="C822">
        <v>42511080</v>
      </c>
      <c r="D822" s="15">
        <v>29.617999999999999</v>
      </c>
      <c r="E822" s="15">
        <v>29.8461</v>
      </c>
      <c r="F822" s="15">
        <v>29.190999999999999</v>
      </c>
    </row>
    <row r="823" spans="1:6">
      <c r="A823" s="14">
        <v>44917</v>
      </c>
      <c r="B823" s="15">
        <v>29.774999999999999</v>
      </c>
      <c r="C823">
        <v>78561920</v>
      </c>
      <c r="D823" s="15">
        <v>29.809000000000001</v>
      </c>
      <c r="E823" s="15">
        <v>29.888000000000002</v>
      </c>
      <c r="F823" s="15">
        <v>29.081299999999999</v>
      </c>
    </row>
    <row r="824" spans="1:6">
      <c r="A824" s="14">
        <v>44916</v>
      </c>
      <c r="B824" s="15">
        <v>29.795999999999999</v>
      </c>
      <c r="C824">
        <v>63761730</v>
      </c>
      <c r="D824" s="15">
        <v>28.998999999999999</v>
      </c>
      <c r="E824" s="15">
        <v>30.065999999999999</v>
      </c>
      <c r="F824" s="15">
        <v>28.65</v>
      </c>
    </row>
    <row r="825" spans="1:6">
      <c r="A825" s="14">
        <v>44915</v>
      </c>
      <c r="B825" s="15">
        <v>28.818999999999999</v>
      </c>
      <c r="C825">
        <v>69181140</v>
      </c>
      <c r="D825" s="15">
        <v>28.123999999999999</v>
      </c>
      <c r="E825" s="15">
        <v>28.928000000000001</v>
      </c>
      <c r="F825" s="15">
        <v>28.081</v>
      </c>
    </row>
    <row r="826" spans="1:6">
      <c r="A826" s="14">
        <v>44914</v>
      </c>
      <c r="B826" s="15">
        <v>28.83</v>
      </c>
      <c r="C826">
        <v>61636670</v>
      </c>
      <c r="D826" s="15">
        <v>28.972999999999999</v>
      </c>
      <c r="E826" s="15">
        <v>29.225000000000001</v>
      </c>
      <c r="F826" s="15">
        <v>28.613</v>
      </c>
    </row>
    <row r="827" spans="1:6">
      <c r="A827" s="14">
        <v>44911</v>
      </c>
      <c r="B827" s="15">
        <v>29.071000000000002</v>
      </c>
      <c r="C827">
        <v>140800500</v>
      </c>
      <c r="D827" s="15">
        <v>28.876000000000001</v>
      </c>
      <c r="E827" s="15">
        <v>29.472000000000001</v>
      </c>
      <c r="F827" s="15">
        <v>28.87</v>
      </c>
    </row>
    <row r="828" spans="1:6">
      <c r="A828" s="14">
        <v>44910</v>
      </c>
      <c r="B828" s="15">
        <v>29.041</v>
      </c>
      <c r="C828">
        <v>177245600</v>
      </c>
      <c r="D828" s="15">
        <v>30.212</v>
      </c>
      <c r="E828" s="15">
        <v>30.338999999999999</v>
      </c>
      <c r="F828" s="15">
        <v>28.655000000000001</v>
      </c>
    </row>
    <row r="829" spans="1:6">
      <c r="A829" s="14">
        <v>44909</v>
      </c>
      <c r="B829" s="15">
        <v>31.783000000000001</v>
      </c>
      <c r="C829">
        <v>75432910</v>
      </c>
      <c r="D829" s="15">
        <v>31.896999999999998</v>
      </c>
      <c r="E829" s="15">
        <v>32.470999999999997</v>
      </c>
      <c r="F829" s="15">
        <v>31.442</v>
      </c>
    </row>
    <row r="830" spans="1:6">
      <c r="A830" s="14">
        <v>44908</v>
      </c>
      <c r="B830" s="15">
        <v>32.033999999999999</v>
      </c>
      <c r="C830">
        <v>107564300</v>
      </c>
      <c r="D830" s="15">
        <v>32.799999999999997</v>
      </c>
      <c r="E830" s="15">
        <v>33.272399999999998</v>
      </c>
      <c r="F830" s="15">
        <v>31.719899999999999</v>
      </c>
    </row>
    <row r="831" spans="1:6">
      <c r="A831" s="14">
        <v>44907</v>
      </c>
      <c r="B831" s="15">
        <v>31.518000000000001</v>
      </c>
      <c r="C831">
        <v>101486100</v>
      </c>
      <c r="D831" s="15">
        <v>32</v>
      </c>
      <c r="E831" s="15">
        <v>32.317999999999998</v>
      </c>
      <c r="F831" s="15">
        <v>30.885000000000002</v>
      </c>
    </row>
    <row r="832" spans="1:6">
      <c r="A832" s="14">
        <v>44904</v>
      </c>
      <c r="B832" s="15">
        <v>32.000999999999998</v>
      </c>
      <c r="C832">
        <v>143640300</v>
      </c>
      <c r="D832" s="15">
        <v>32.145000000000003</v>
      </c>
      <c r="E832" s="15">
        <v>32.9</v>
      </c>
      <c r="F832" s="15">
        <v>31.952000000000002</v>
      </c>
    </row>
    <row r="833" spans="1:6">
      <c r="A833" s="14">
        <v>44903</v>
      </c>
      <c r="B833" s="15">
        <v>31.026</v>
      </c>
      <c r="C833">
        <v>72053260</v>
      </c>
      <c r="D833" s="15">
        <v>30.911000000000001</v>
      </c>
      <c r="E833" s="15">
        <v>31.238</v>
      </c>
      <c r="F833" s="15">
        <v>30.481000000000002</v>
      </c>
    </row>
    <row r="834" spans="1:6">
      <c r="A834" s="14">
        <v>44902</v>
      </c>
      <c r="B834" s="15">
        <v>30.841999999999999</v>
      </c>
      <c r="C834">
        <v>78216340</v>
      </c>
      <c r="D834" s="15">
        <v>30.65</v>
      </c>
      <c r="E834" s="15">
        <v>30.960999999999999</v>
      </c>
      <c r="F834" s="15">
        <v>30.21</v>
      </c>
    </row>
    <row r="835" spans="1:6">
      <c r="A835" s="14">
        <v>44901</v>
      </c>
      <c r="B835" s="15">
        <v>30.556000000000001</v>
      </c>
      <c r="C835">
        <v>71953950</v>
      </c>
      <c r="D835" s="15">
        <v>31.1</v>
      </c>
      <c r="E835" s="15">
        <v>31.322299999999998</v>
      </c>
      <c r="F835" s="15">
        <v>30.312999999999999</v>
      </c>
    </row>
    <row r="836" spans="1:6">
      <c r="A836" s="14">
        <v>44900</v>
      </c>
      <c r="B836" s="15">
        <v>31.259</v>
      </c>
      <c r="C836">
        <v>84230290</v>
      </c>
      <c r="D836" s="15">
        <v>31.646000000000001</v>
      </c>
      <c r="E836" s="15">
        <v>32.277000000000001</v>
      </c>
      <c r="F836" s="15">
        <v>31.091999999999999</v>
      </c>
    </row>
    <row r="837" spans="1:6">
      <c r="A837" s="14">
        <v>44897</v>
      </c>
      <c r="B837" s="15">
        <v>32.040999999999997</v>
      </c>
      <c r="C837">
        <v>126906000</v>
      </c>
      <c r="D837" s="15">
        <v>31.048999999999999</v>
      </c>
      <c r="E837" s="15">
        <v>32.198999999999998</v>
      </c>
      <c r="F837" s="15">
        <v>31</v>
      </c>
    </row>
    <row r="838" spans="1:6">
      <c r="A838" s="14">
        <v>44896</v>
      </c>
      <c r="B838" s="15">
        <v>31.695</v>
      </c>
      <c r="C838">
        <v>146648700</v>
      </c>
      <c r="D838" s="15">
        <v>30.399000000000001</v>
      </c>
      <c r="E838" s="15">
        <v>31.98</v>
      </c>
      <c r="F838" s="15">
        <v>30.303000000000001</v>
      </c>
    </row>
    <row r="839" spans="1:6">
      <c r="A839" s="14">
        <v>44895</v>
      </c>
      <c r="B839" s="15">
        <v>30.553000000000001</v>
      </c>
      <c r="C839">
        <v>160701200</v>
      </c>
      <c r="D839" s="15">
        <v>28.137</v>
      </c>
      <c r="E839" s="15">
        <v>30.826000000000001</v>
      </c>
      <c r="F839" s="15">
        <v>28.041</v>
      </c>
    </row>
    <row r="840" spans="1:6">
      <c r="A840" s="14">
        <v>44894</v>
      </c>
      <c r="B840" s="15">
        <v>28.096</v>
      </c>
      <c r="C840">
        <v>57868740</v>
      </c>
      <c r="D840" s="15">
        <v>28.25</v>
      </c>
      <c r="E840" s="15">
        <v>28.295999999999999</v>
      </c>
      <c r="F840" s="15">
        <v>27.594000000000001</v>
      </c>
    </row>
    <row r="841" spans="1:6">
      <c r="A841" s="14">
        <v>44893</v>
      </c>
      <c r="B841" s="15">
        <v>28.117000000000001</v>
      </c>
      <c r="C841">
        <v>47070490</v>
      </c>
      <c r="D841" s="15">
        <v>28.4</v>
      </c>
      <c r="E841" s="15">
        <v>28.954999999999998</v>
      </c>
      <c r="F841" s="15">
        <v>28.053000000000001</v>
      </c>
    </row>
    <row r="842" spans="1:6">
      <c r="A842" s="14">
        <v>44890</v>
      </c>
      <c r="B842" s="15">
        <v>28.553999999999998</v>
      </c>
      <c r="C842">
        <v>32359530</v>
      </c>
      <c r="D842" s="15">
        <v>28.9</v>
      </c>
      <c r="E842" s="15">
        <v>28.920999999999999</v>
      </c>
      <c r="F842" s="15">
        <v>28.417000000000002</v>
      </c>
    </row>
    <row r="843" spans="1:6">
      <c r="A843" s="14">
        <v>44888</v>
      </c>
      <c r="B843" s="15">
        <v>29.15</v>
      </c>
      <c r="C843">
        <v>59189880</v>
      </c>
      <c r="D843" s="15">
        <v>28.591000000000001</v>
      </c>
      <c r="E843" s="15">
        <v>29.247</v>
      </c>
      <c r="F843" s="15">
        <v>28.376000000000001</v>
      </c>
    </row>
    <row r="844" spans="1:6">
      <c r="A844" s="14">
        <v>44887</v>
      </c>
      <c r="B844" s="15">
        <v>28.669</v>
      </c>
      <c r="C844">
        <v>62451190</v>
      </c>
      <c r="D844" s="15">
        <v>28.498999999999999</v>
      </c>
      <c r="E844" s="15">
        <v>28.698</v>
      </c>
      <c r="F844" s="15">
        <v>27.734000000000002</v>
      </c>
    </row>
    <row r="845" spans="1:6">
      <c r="A845" s="14">
        <v>44886</v>
      </c>
      <c r="B845" s="15">
        <v>28.504999999999999</v>
      </c>
      <c r="C845">
        <v>72565070</v>
      </c>
      <c r="D845" s="15">
        <v>29.1</v>
      </c>
      <c r="E845" s="15">
        <v>29.187000000000001</v>
      </c>
      <c r="F845" s="15">
        <v>28.265999999999998</v>
      </c>
    </row>
    <row r="846" spans="1:6">
      <c r="A846" s="14">
        <v>44883</v>
      </c>
      <c r="B846" s="15">
        <v>28.797999999999998</v>
      </c>
      <c r="C846">
        <v>84001080</v>
      </c>
      <c r="D846" s="15">
        <v>29.733000000000001</v>
      </c>
      <c r="E846" s="15">
        <v>29.8</v>
      </c>
      <c r="F846" s="15">
        <v>28.7</v>
      </c>
    </row>
    <row r="847" spans="1:6">
      <c r="A847" s="14">
        <v>44882</v>
      </c>
      <c r="B847" s="15">
        <v>29.527999999999999</v>
      </c>
      <c r="C847">
        <v>98382200</v>
      </c>
      <c r="D847" s="15">
        <v>29.472000000000001</v>
      </c>
      <c r="E847" s="15">
        <v>29.981999999999999</v>
      </c>
      <c r="F847" s="15">
        <v>29.1</v>
      </c>
    </row>
    <row r="848" spans="1:6">
      <c r="A848" s="14">
        <v>44881</v>
      </c>
      <c r="B848" s="15">
        <v>30.602</v>
      </c>
      <c r="C848">
        <v>80385560</v>
      </c>
      <c r="D848" s="15">
        <v>30.994</v>
      </c>
      <c r="E848" s="15">
        <v>31.048999999999999</v>
      </c>
      <c r="F848" s="15">
        <v>30.361000000000001</v>
      </c>
    </row>
    <row r="849" spans="1:6">
      <c r="A849" s="14">
        <v>44880</v>
      </c>
      <c r="B849" s="15">
        <v>31.02</v>
      </c>
      <c r="C849">
        <v>146269300</v>
      </c>
      <c r="D849" s="15">
        <v>30.92</v>
      </c>
      <c r="E849" s="15">
        <v>31.271000000000001</v>
      </c>
      <c r="F849" s="15">
        <v>30.254999999999999</v>
      </c>
    </row>
    <row r="850" spans="1:6">
      <c r="A850" s="14">
        <v>44879</v>
      </c>
      <c r="B850" s="15">
        <v>29.927</v>
      </c>
      <c r="C850">
        <v>179734000</v>
      </c>
      <c r="D850" s="15">
        <v>29</v>
      </c>
      <c r="E850" s="15">
        <v>31.1</v>
      </c>
      <c r="F850" s="15">
        <v>28.818999999999999</v>
      </c>
    </row>
    <row r="851" spans="1:6">
      <c r="A851" s="14">
        <v>44876</v>
      </c>
      <c r="B851" s="15">
        <v>29.013000000000002</v>
      </c>
      <c r="C851">
        <v>95738340</v>
      </c>
      <c r="D851" s="15">
        <v>27.446999999999999</v>
      </c>
      <c r="E851" s="15">
        <v>29.065999999999999</v>
      </c>
      <c r="F851" s="15">
        <v>27.155799999999999</v>
      </c>
    </row>
    <row r="852" spans="1:6">
      <c r="A852" s="14">
        <v>44875</v>
      </c>
      <c r="B852" s="15">
        <v>27.497</v>
      </c>
      <c r="C852">
        <v>96673230</v>
      </c>
      <c r="D852" s="15">
        <v>26.599</v>
      </c>
      <c r="E852" s="15">
        <v>27.536000000000001</v>
      </c>
      <c r="F852" s="15">
        <v>26.009</v>
      </c>
    </row>
    <row r="853" spans="1:6">
      <c r="A853" s="14">
        <v>44874</v>
      </c>
      <c r="B853" s="15">
        <v>25.466000000000001</v>
      </c>
      <c r="C853">
        <v>72659940</v>
      </c>
      <c r="D853" s="15">
        <v>25.966000000000001</v>
      </c>
      <c r="E853" s="15">
        <v>26.09</v>
      </c>
      <c r="F853" s="15">
        <v>25.422000000000001</v>
      </c>
    </row>
    <row r="854" spans="1:6">
      <c r="A854" s="14">
        <v>44873</v>
      </c>
      <c r="B854" s="15">
        <v>26.346</v>
      </c>
      <c r="C854">
        <v>76838260</v>
      </c>
      <c r="D854" s="15">
        <v>25.992000000000001</v>
      </c>
      <c r="E854" s="15">
        <v>26.608000000000001</v>
      </c>
      <c r="F854" s="15">
        <v>25.687999999999999</v>
      </c>
    </row>
    <row r="855" spans="1:6">
      <c r="A855" s="14">
        <v>44872</v>
      </c>
      <c r="B855" s="15">
        <v>25.86</v>
      </c>
      <c r="C855">
        <v>79270330</v>
      </c>
      <c r="D855" s="15">
        <v>26.106000000000002</v>
      </c>
      <c r="E855" s="15">
        <v>26.115500000000001</v>
      </c>
      <c r="F855" s="15">
        <v>25.209</v>
      </c>
    </row>
    <row r="856" spans="1:6">
      <c r="A856" s="14">
        <v>44869</v>
      </c>
      <c r="B856" s="15">
        <v>26.079000000000001</v>
      </c>
      <c r="C856">
        <v>111246900</v>
      </c>
      <c r="D856" s="15">
        <v>27.202000000000002</v>
      </c>
      <c r="E856" s="15">
        <v>27.497</v>
      </c>
      <c r="F856" s="15">
        <v>25.532</v>
      </c>
    </row>
    <row r="857" spans="1:6">
      <c r="A857" s="14">
        <v>44868</v>
      </c>
      <c r="B857" s="15">
        <v>26.905999999999999</v>
      </c>
      <c r="C857">
        <v>70573500</v>
      </c>
      <c r="D857" s="15">
        <v>27.125</v>
      </c>
      <c r="E857" s="15">
        <v>27.629000000000001</v>
      </c>
      <c r="F857" s="15">
        <v>26.88</v>
      </c>
    </row>
    <row r="858" spans="1:6">
      <c r="A858" s="14">
        <v>44867</v>
      </c>
      <c r="B858" s="15">
        <v>27.3</v>
      </c>
      <c r="C858">
        <v>103676200</v>
      </c>
      <c r="D858" s="15">
        <v>28.64</v>
      </c>
      <c r="E858" s="15">
        <v>28.733000000000001</v>
      </c>
      <c r="F858" s="15">
        <v>27.283999999999999</v>
      </c>
    </row>
    <row r="859" spans="1:6">
      <c r="A859" s="14">
        <v>44866</v>
      </c>
      <c r="B859" s="15">
        <v>28.675000000000001</v>
      </c>
      <c r="C859">
        <v>69164240</v>
      </c>
      <c r="D859" s="15">
        <v>29.617000000000001</v>
      </c>
      <c r="E859" s="15">
        <v>29.97</v>
      </c>
      <c r="F859" s="15">
        <v>28.641999999999999</v>
      </c>
    </row>
    <row r="860" spans="1:6">
      <c r="A860" s="14">
        <v>44865</v>
      </c>
      <c r="B860" s="15">
        <v>29.187999999999999</v>
      </c>
      <c r="C860">
        <v>75051330</v>
      </c>
      <c r="D860" s="15">
        <v>29.513000000000002</v>
      </c>
      <c r="E860" s="15">
        <v>29.762</v>
      </c>
      <c r="F860" s="15">
        <v>28.95</v>
      </c>
    </row>
    <row r="861" spans="1:6">
      <c r="A861" s="14">
        <v>44862</v>
      </c>
      <c r="B861" s="15">
        <v>29.571999999999999</v>
      </c>
      <c r="C861">
        <v>99605470</v>
      </c>
      <c r="D861" s="15">
        <v>29.77</v>
      </c>
      <c r="E861" s="15">
        <v>30.119</v>
      </c>
      <c r="F861" s="15">
        <v>29.229199999999999</v>
      </c>
    </row>
    <row r="862" spans="1:6">
      <c r="A862" s="14">
        <v>44861</v>
      </c>
      <c r="B862" s="15">
        <v>29.693999999999999</v>
      </c>
      <c r="C862">
        <v>146125900</v>
      </c>
      <c r="D862" s="15">
        <v>29.832999999999998</v>
      </c>
      <c r="E862" s="15">
        <v>30.521000000000001</v>
      </c>
      <c r="F862" s="15">
        <v>29.478000000000002</v>
      </c>
    </row>
    <row r="863" spans="1:6">
      <c r="A863" s="14">
        <v>44860</v>
      </c>
      <c r="B863" s="15">
        <v>29.861999999999998</v>
      </c>
      <c r="C863">
        <v>157492500</v>
      </c>
      <c r="D863" s="15">
        <v>29.004000000000001</v>
      </c>
      <c r="E863" s="15">
        <v>30.562999999999999</v>
      </c>
      <c r="F863" s="15">
        <v>28.803999999999998</v>
      </c>
    </row>
    <row r="864" spans="1:6">
      <c r="A864" s="14">
        <v>44859</v>
      </c>
      <c r="B864" s="15">
        <v>29.102</v>
      </c>
      <c r="C864">
        <v>151007200</v>
      </c>
      <c r="D864" s="15">
        <v>28.695</v>
      </c>
      <c r="E864" s="15">
        <v>29.759</v>
      </c>
      <c r="F864" s="15">
        <v>28.555</v>
      </c>
    </row>
    <row r="865" spans="1:6">
      <c r="A865" s="14">
        <v>44858</v>
      </c>
      <c r="B865" s="15">
        <v>28.245000000000001</v>
      </c>
      <c r="C865">
        <v>133264200</v>
      </c>
      <c r="D865" s="15">
        <v>29.023</v>
      </c>
      <c r="E865" s="15">
        <v>29.048999999999999</v>
      </c>
      <c r="F865" s="15">
        <v>28.036000000000001</v>
      </c>
    </row>
    <row r="866" spans="1:6">
      <c r="A866" s="14">
        <v>44855</v>
      </c>
      <c r="B866" s="15">
        <v>28.957000000000001</v>
      </c>
      <c r="C866">
        <v>248890600</v>
      </c>
      <c r="D866" s="15">
        <v>26.895</v>
      </c>
      <c r="E866" s="15">
        <v>29.074999999999999</v>
      </c>
      <c r="F866" s="15">
        <v>26.568000000000001</v>
      </c>
    </row>
    <row r="867" spans="1:6">
      <c r="A867" s="14">
        <v>44854</v>
      </c>
      <c r="B867" s="15">
        <v>26.815999999999999</v>
      </c>
      <c r="C867">
        <v>172071000</v>
      </c>
      <c r="D867" s="15">
        <v>27.277999999999999</v>
      </c>
      <c r="E867" s="15">
        <v>27.837599999999998</v>
      </c>
      <c r="F867" s="15">
        <v>26.638000000000002</v>
      </c>
    </row>
    <row r="868" spans="1:6">
      <c r="A868" s="14">
        <v>44853</v>
      </c>
      <c r="B868" s="15">
        <v>27.238</v>
      </c>
      <c r="C868">
        <v>466852600</v>
      </c>
      <c r="D868" s="15">
        <v>26.5</v>
      </c>
      <c r="E868" s="15">
        <v>27.93</v>
      </c>
      <c r="F868" s="15">
        <v>26.265999999999998</v>
      </c>
    </row>
    <row r="869" spans="1:6">
      <c r="A869" s="14">
        <v>44852</v>
      </c>
      <c r="B869" s="15">
        <v>24.085999999999999</v>
      </c>
      <c r="C869">
        <v>257767300</v>
      </c>
      <c r="D869" s="15">
        <v>24.98</v>
      </c>
      <c r="E869" s="15">
        <v>25.036999999999999</v>
      </c>
      <c r="F869" s="15">
        <v>23.773</v>
      </c>
    </row>
    <row r="870" spans="1:6">
      <c r="A870" s="14">
        <v>44851</v>
      </c>
      <c r="B870" s="15">
        <v>24.51</v>
      </c>
      <c r="C870">
        <v>210578200</v>
      </c>
      <c r="D870" s="15">
        <v>23.440999999999999</v>
      </c>
      <c r="E870" s="15">
        <v>24.9922</v>
      </c>
      <c r="F870" s="15">
        <v>23.44</v>
      </c>
    </row>
    <row r="871" spans="1:6">
      <c r="A871" s="14">
        <v>44848</v>
      </c>
      <c r="B871" s="15">
        <v>23</v>
      </c>
      <c r="C871">
        <v>152934000</v>
      </c>
      <c r="D871" s="15">
        <v>23.78</v>
      </c>
      <c r="E871" s="15">
        <v>23.88</v>
      </c>
      <c r="F871" s="15">
        <v>22.951000000000001</v>
      </c>
    </row>
    <row r="872" spans="1:6">
      <c r="A872" s="14">
        <v>44847</v>
      </c>
      <c r="B872" s="15">
        <v>23.251000000000001</v>
      </c>
      <c r="C872">
        <v>175050100</v>
      </c>
      <c r="D872" s="15">
        <v>21.268999999999998</v>
      </c>
      <c r="E872" s="15">
        <v>23.446999999999999</v>
      </c>
      <c r="F872" s="15">
        <v>21.172999999999998</v>
      </c>
    </row>
    <row r="873" spans="1:6">
      <c r="A873" s="14">
        <v>44846</v>
      </c>
      <c r="B873" s="15">
        <v>22.087</v>
      </c>
      <c r="C873">
        <v>129526400</v>
      </c>
      <c r="D873" s="15">
        <v>21.43</v>
      </c>
      <c r="E873" s="15">
        <v>22.367000000000001</v>
      </c>
      <c r="F873" s="15">
        <v>21.263999999999999</v>
      </c>
    </row>
    <row r="874" spans="1:6">
      <c r="A874" s="14">
        <v>44845</v>
      </c>
      <c r="B874" s="15">
        <v>21.428999999999998</v>
      </c>
      <c r="C874">
        <v>152824100</v>
      </c>
      <c r="D874" s="15">
        <v>22.605</v>
      </c>
      <c r="E874" s="15">
        <v>23.044</v>
      </c>
      <c r="F874" s="15">
        <v>21.37</v>
      </c>
    </row>
    <row r="875" spans="1:6">
      <c r="A875" s="14">
        <v>44844</v>
      </c>
      <c r="B875" s="15">
        <v>22.998000000000001</v>
      </c>
      <c r="C875">
        <v>99911450</v>
      </c>
      <c r="D875" s="15">
        <v>22.564</v>
      </c>
      <c r="E875" s="15">
        <v>23.382999999999999</v>
      </c>
      <c r="F875" s="15">
        <v>22.422999999999998</v>
      </c>
    </row>
    <row r="876" spans="1:6">
      <c r="A876" s="14">
        <v>44841</v>
      </c>
      <c r="B876" s="15">
        <v>22.475000000000001</v>
      </c>
      <c r="C876">
        <v>98061280</v>
      </c>
      <c r="D876" s="15">
        <v>23.577000000000002</v>
      </c>
      <c r="E876" s="15">
        <v>23.733000000000001</v>
      </c>
      <c r="F876" s="15">
        <v>22.428000000000001</v>
      </c>
    </row>
    <row r="877" spans="1:6">
      <c r="A877" s="14">
        <v>44840</v>
      </c>
      <c r="B877" s="15">
        <v>24.001999999999999</v>
      </c>
      <c r="C877">
        <v>91889400</v>
      </c>
      <c r="D877" s="15">
        <v>23.667999999999999</v>
      </c>
      <c r="E877" s="15">
        <v>24.428000000000001</v>
      </c>
      <c r="F877" s="15">
        <v>23.390999999999998</v>
      </c>
    </row>
    <row r="878" spans="1:6">
      <c r="A878" s="14">
        <v>44839</v>
      </c>
      <c r="B878" s="15">
        <v>23.672999999999998</v>
      </c>
      <c r="C878">
        <v>108256300</v>
      </c>
      <c r="D878" s="15">
        <v>23.876000000000001</v>
      </c>
      <c r="E878" s="15">
        <v>24.158999999999999</v>
      </c>
      <c r="F878" s="15">
        <v>22.738</v>
      </c>
    </row>
    <row r="879" spans="1:6">
      <c r="A879" s="14">
        <v>44838</v>
      </c>
      <c r="B879" s="15">
        <v>24.074000000000002</v>
      </c>
      <c r="C879">
        <v>139258500</v>
      </c>
      <c r="D879" s="15">
        <v>24.484000000000002</v>
      </c>
      <c r="E879" s="15">
        <v>24.58</v>
      </c>
      <c r="F879" s="15">
        <v>23.324999999999999</v>
      </c>
    </row>
    <row r="880" spans="1:6">
      <c r="A880" s="14">
        <v>44837</v>
      </c>
      <c r="B880" s="15">
        <v>23.904</v>
      </c>
      <c r="C880">
        <v>86574430</v>
      </c>
      <c r="D880" s="15">
        <v>23.785</v>
      </c>
      <c r="E880" s="15">
        <v>24.154</v>
      </c>
      <c r="F880" s="15">
        <v>23.285</v>
      </c>
    </row>
    <row r="881" spans="1:6">
      <c r="A881" s="14">
        <v>44834</v>
      </c>
      <c r="B881" s="15">
        <v>23.544</v>
      </c>
      <c r="C881">
        <v>118486100</v>
      </c>
      <c r="D881" s="15">
        <v>23.7</v>
      </c>
      <c r="E881" s="15">
        <v>24.244</v>
      </c>
      <c r="F881" s="15">
        <v>23.326000000000001</v>
      </c>
    </row>
    <row r="882" spans="1:6">
      <c r="A882" s="14">
        <v>44833</v>
      </c>
      <c r="B882" s="15">
        <v>23.971</v>
      </c>
      <c r="C882">
        <v>189949400</v>
      </c>
      <c r="D882" s="15">
        <v>24.161000000000001</v>
      </c>
      <c r="E882" s="15">
        <v>24.698</v>
      </c>
      <c r="F882" s="15">
        <v>23.568000000000001</v>
      </c>
    </row>
    <row r="883" spans="1:6">
      <c r="A883" s="14">
        <v>44832</v>
      </c>
      <c r="B883" s="15">
        <v>24.52</v>
      </c>
      <c r="C883">
        <v>175796700</v>
      </c>
      <c r="D883" s="15">
        <v>22.969000000000001</v>
      </c>
      <c r="E883" s="15">
        <v>24.664999999999999</v>
      </c>
      <c r="F883" s="15">
        <v>22.738</v>
      </c>
    </row>
    <row r="884" spans="1:6">
      <c r="A884" s="14">
        <v>44831</v>
      </c>
      <c r="B884" s="15">
        <v>22.436</v>
      </c>
      <c r="C884">
        <v>77622230</v>
      </c>
      <c r="D884" s="15">
        <v>22.863</v>
      </c>
      <c r="E884" s="15">
        <v>23.064</v>
      </c>
      <c r="F884" s="15">
        <v>22.071999999999999</v>
      </c>
    </row>
    <row r="885" spans="1:6">
      <c r="A885" s="14">
        <v>44830</v>
      </c>
      <c r="B885" s="15">
        <v>22.407</v>
      </c>
      <c r="C885">
        <v>82342850</v>
      </c>
      <c r="D885" s="15">
        <v>22.56</v>
      </c>
      <c r="E885" s="15">
        <v>23.27</v>
      </c>
      <c r="F885" s="15">
        <v>22.300999999999998</v>
      </c>
    </row>
    <row r="886" spans="1:6">
      <c r="A886" s="14">
        <v>44827</v>
      </c>
      <c r="B886" s="15">
        <v>22.640999999999998</v>
      </c>
      <c r="C886">
        <v>112072300</v>
      </c>
      <c r="D886" s="15">
        <v>23.513999999999999</v>
      </c>
      <c r="E886" s="15">
        <v>23.645</v>
      </c>
      <c r="F886" s="15">
        <v>22.143000000000001</v>
      </c>
    </row>
    <row r="887" spans="1:6">
      <c r="A887" s="14">
        <v>44826</v>
      </c>
      <c r="B887" s="15">
        <v>23.704999999999998</v>
      </c>
      <c r="C887">
        <v>100179700</v>
      </c>
      <c r="D887" s="15">
        <v>23.535</v>
      </c>
      <c r="E887" s="15">
        <v>24.05</v>
      </c>
      <c r="F887" s="15">
        <v>23.166</v>
      </c>
    </row>
    <row r="888" spans="1:6">
      <c r="A888" s="14">
        <v>44825</v>
      </c>
      <c r="B888" s="15">
        <v>23.687000000000001</v>
      </c>
      <c r="C888">
        <v>91667720</v>
      </c>
      <c r="D888" s="15">
        <v>24.266999999999999</v>
      </c>
      <c r="E888" s="15">
        <v>24.83</v>
      </c>
      <c r="F888" s="15">
        <v>23.667999999999999</v>
      </c>
    </row>
    <row r="889" spans="1:6">
      <c r="A889" s="14">
        <v>44824</v>
      </c>
      <c r="B889" s="15">
        <v>24.285</v>
      </c>
      <c r="C889">
        <v>160374300</v>
      </c>
      <c r="D889" s="15">
        <v>24.036999999999999</v>
      </c>
      <c r="E889" s="15">
        <v>25.048999999999999</v>
      </c>
      <c r="F889" s="15">
        <v>23.966000000000001</v>
      </c>
    </row>
    <row r="890" spans="1:6">
      <c r="A890" s="14">
        <v>44823</v>
      </c>
      <c r="B890" s="15">
        <v>24.363</v>
      </c>
      <c r="C890">
        <v>179123700</v>
      </c>
      <c r="D890" s="15">
        <v>24.504999999999999</v>
      </c>
      <c r="E890" s="15">
        <v>24.524999999999999</v>
      </c>
      <c r="F890" s="15">
        <v>23.574999999999999</v>
      </c>
    </row>
    <row r="891" spans="1:6">
      <c r="A891" s="14">
        <v>44820</v>
      </c>
      <c r="B891" s="15">
        <v>24.013000000000002</v>
      </c>
      <c r="C891">
        <v>189141800</v>
      </c>
      <c r="D891" s="15">
        <v>23.122</v>
      </c>
      <c r="E891" s="15">
        <v>24.1355</v>
      </c>
      <c r="F891" s="15">
        <v>22.783000000000001</v>
      </c>
    </row>
    <row r="892" spans="1:6">
      <c r="A892" s="14">
        <v>44819</v>
      </c>
      <c r="B892" s="15">
        <v>23.538</v>
      </c>
      <c r="C892">
        <v>194541200</v>
      </c>
      <c r="D892" s="15">
        <v>23.047000000000001</v>
      </c>
      <c r="E892" s="15">
        <v>24.2287</v>
      </c>
      <c r="F892" s="15">
        <v>22.91</v>
      </c>
    </row>
    <row r="893" spans="1:6">
      <c r="A893" s="14">
        <v>44818</v>
      </c>
      <c r="B893" s="15">
        <v>22.411999999999999</v>
      </c>
      <c r="C893">
        <v>82303400</v>
      </c>
      <c r="D893" s="15">
        <v>21.981999999999999</v>
      </c>
      <c r="E893" s="15">
        <v>22.8</v>
      </c>
      <c r="F893" s="15">
        <v>21.58</v>
      </c>
    </row>
    <row r="894" spans="1:6">
      <c r="A894" s="14">
        <v>44817</v>
      </c>
      <c r="B894" s="15">
        <v>21.812999999999999</v>
      </c>
      <c r="C894">
        <v>80001280</v>
      </c>
      <c r="D894" s="15">
        <v>22.65</v>
      </c>
      <c r="E894" s="15">
        <v>22.768999999999998</v>
      </c>
      <c r="F894" s="15">
        <v>21.771999999999998</v>
      </c>
    </row>
    <row r="895" spans="1:6">
      <c r="A895" s="14">
        <v>44816</v>
      </c>
      <c r="B895" s="15">
        <v>23.652999999999999</v>
      </c>
      <c r="C895">
        <v>60474250</v>
      </c>
      <c r="D895" s="15">
        <v>23.361000000000001</v>
      </c>
      <c r="E895" s="15">
        <v>23.949000000000002</v>
      </c>
      <c r="F895" s="15">
        <v>23.337</v>
      </c>
    </row>
    <row r="896" spans="1:6">
      <c r="A896" s="14">
        <v>44813</v>
      </c>
      <c r="B896" s="15">
        <v>23.356999999999999</v>
      </c>
      <c r="C896">
        <v>67020600</v>
      </c>
      <c r="D896" s="15">
        <v>22.962</v>
      </c>
      <c r="E896" s="15">
        <v>23.478000000000002</v>
      </c>
      <c r="F896" s="15">
        <v>22.962</v>
      </c>
    </row>
    <row r="897" spans="1:6">
      <c r="A897" s="14">
        <v>44812</v>
      </c>
      <c r="B897" s="15">
        <v>22.744</v>
      </c>
      <c r="C897">
        <v>67374360</v>
      </c>
      <c r="D897" s="15">
        <v>22.416</v>
      </c>
      <c r="E897" s="15">
        <v>22.8735</v>
      </c>
      <c r="F897" s="15">
        <v>22.13</v>
      </c>
    </row>
    <row r="898" spans="1:6">
      <c r="A898" s="14">
        <v>44811</v>
      </c>
      <c r="B898" s="15">
        <v>22.896000000000001</v>
      </c>
      <c r="C898">
        <v>81493290</v>
      </c>
      <c r="D898" s="15">
        <v>22.021000000000001</v>
      </c>
      <c r="E898" s="15">
        <v>22.933</v>
      </c>
      <c r="F898" s="15">
        <v>21.826799999999999</v>
      </c>
    </row>
    <row r="899" spans="1:6">
      <c r="A899" s="14">
        <v>44810</v>
      </c>
      <c r="B899" s="15">
        <v>21.838999999999999</v>
      </c>
      <c r="C899">
        <v>74690160</v>
      </c>
      <c r="D899" s="15">
        <v>22.559000000000001</v>
      </c>
      <c r="E899" s="15">
        <v>22.684999999999999</v>
      </c>
      <c r="F899" s="15">
        <v>21.469000000000001</v>
      </c>
    </row>
    <row r="900" spans="1:6">
      <c r="A900" s="14">
        <v>44806</v>
      </c>
      <c r="B900" s="15">
        <v>22.611000000000001</v>
      </c>
      <c r="C900">
        <v>81648830</v>
      </c>
      <c r="D900" s="15">
        <v>23.103000000000002</v>
      </c>
      <c r="E900" s="15">
        <v>23.388100000000001</v>
      </c>
      <c r="F900" s="15">
        <v>22.504000000000001</v>
      </c>
    </row>
    <row r="901" spans="1:6">
      <c r="A901" s="14">
        <v>44805</v>
      </c>
      <c r="B901" s="15">
        <v>23.004000000000001</v>
      </c>
      <c r="C901">
        <v>72929170</v>
      </c>
      <c r="D901" s="15">
        <v>22.071999999999999</v>
      </c>
      <c r="E901" s="15">
        <v>23.036999999999999</v>
      </c>
      <c r="F901" s="15">
        <v>21.946999999999999</v>
      </c>
    </row>
    <row r="902" spans="1:6">
      <c r="A902" s="14">
        <v>44804</v>
      </c>
      <c r="B902" s="15">
        <v>22.356000000000002</v>
      </c>
      <c r="C902">
        <v>86159060</v>
      </c>
      <c r="D902" s="15">
        <v>22.7</v>
      </c>
      <c r="E902" s="15">
        <v>23.387899999999998</v>
      </c>
      <c r="F902" s="15">
        <v>22.343</v>
      </c>
    </row>
    <row r="903" spans="1:6">
      <c r="A903" s="14">
        <v>44803</v>
      </c>
      <c r="B903" s="15">
        <v>22.065000000000001</v>
      </c>
      <c r="C903">
        <v>57404340</v>
      </c>
      <c r="D903" s="15">
        <v>22.666</v>
      </c>
      <c r="E903" s="15">
        <v>22.978999999999999</v>
      </c>
      <c r="F903" s="15">
        <v>21.873999999999999</v>
      </c>
    </row>
    <row r="904" spans="1:6">
      <c r="A904" s="14">
        <v>44802</v>
      </c>
      <c r="B904" s="15">
        <v>22.457000000000001</v>
      </c>
      <c r="C904">
        <v>71093970</v>
      </c>
      <c r="D904" s="15">
        <v>22.193000000000001</v>
      </c>
      <c r="E904" s="15">
        <v>22.986999999999998</v>
      </c>
      <c r="F904" s="15">
        <v>22.152000000000001</v>
      </c>
    </row>
    <row r="905" spans="1:6">
      <c r="A905" s="14">
        <v>44799</v>
      </c>
      <c r="B905" s="15">
        <v>22.327999999999999</v>
      </c>
      <c r="C905">
        <v>53498480</v>
      </c>
      <c r="D905" s="15">
        <v>23.362500000000001</v>
      </c>
      <c r="E905" s="15">
        <v>23.695</v>
      </c>
      <c r="F905" s="15">
        <v>22.315000000000001</v>
      </c>
    </row>
    <row r="906" spans="1:6">
      <c r="A906" s="14">
        <v>44798</v>
      </c>
      <c r="B906" s="15">
        <v>23.398</v>
      </c>
      <c r="C906">
        <v>37668670</v>
      </c>
      <c r="D906" s="15">
        <v>23.024000000000001</v>
      </c>
      <c r="E906" s="15">
        <v>23.416</v>
      </c>
      <c r="F906" s="15">
        <v>22.9</v>
      </c>
    </row>
    <row r="907" spans="1:6">
      <c r="A907" s="14">
        <v>44797</v>
      </c>
      <c r="B907" s="15">
        <v>22.960999999999999</v>
      </c>
      <c r="C907">
        <v>54263160</v>
      </c>
      <c r="D907" s="15">
        <v>22.565999999999999</v>
      </c>
      <c r="E907" s="15">
        <v>23.41</v>
      </c>
      <c r="F907" s="15">
        <v>22.393999999999998</v>
      </c>
    </row>
    <row r="908" spans="1:6">
      <c r="A908" s="14">
        <v>44796</v>
      </c>
      <c r="B908" s="15">
        <v>22.454999999999998</v>
      </c>
      <c r="C908">
        <v>52769450</v>
      </c>
      <c r="D908" s="15">
        <v>22.646000000000001</v>
      </c>
      <c r="E908" s="15">
        <v>22.99</v>
      </c>
      <c r="F908" s="15">
        <v>22.43</v>
      </c>
    </row>
    <row r="909" spans="1:6">
      <c r="A909" s="14">
        <v>44795</v>
      </c>
      <c r="B909" s="15">
        <v>22.654</v>
      </c>
      <c r="C909">
        <v>86300940</v>
      </c>
      <c r="D909" s="15">
        <v>23.254999999999999</v>
      </c>
      <c r="E909" s="15">
        <v>23.3475</v>
      </c>
      <c r="F909" s="15">
        <v>22.459</v>
      </c>
    </row>
    <row r="910" spans="1:6">
      <c r="A910" s="14">
        <v>44792</v>
      </c>
      <c r="B910" s="15">
        <v>24.116</v>
      </c>
      <c r="C910">
        <v>75047070</v>
      </c>
      <c r="D910" s="15">
        <v>24.094999999999999</v>
      </c>
      <c r="E910" s="15">
        <v>24.329000000000001</v>
      </c>
      <c r="F910" s="15">
        <v>23.568000000000001</v>
      </c>
    </row>
    <row r="911" spans="1:6">
      <c r="A911" s="14">
        <v>44791</v>
      </c>
      <c r="B911" s="15">
        <v>24.516999999999999</v>
      </c>
      <c r="C911">
        <v>52803870</v>
      </c>
      <c r="D911" s="15">
        <v>24.196000000000002</v>
      </c>
      <c r="E911" s="15">
        <v>24.6479</v>
      </c>
      <c r="F911" s="15">
        <v>23.928000000000001</v>
      </c>
    </row>
    <row r="912" spans="1:6">
      <c r="A912" s="14">
        <v>44790</v>
      </c>
      <c r="B912" s="15">
        <v>24.114999999999998</v>
      </c>
      <c r="C912">
        <v>56272240</v>
      </c>
      <c r="D912" s="15">
        <v>24.117999999999999</v>
      </c>
      <c r="E912" s="15">
        <v>24.423999999999999</v>
      </c>
      <c r="F912" s="15">
        <v>23.756</v>
      </c>
    </row>
    <row r="913" spans="1:6">
      <c r="A913" s="14">
        <v>44789</v>
      </c>
      <c r="B913" s="15">
        <v>24.568999999999999</v>
      </c>
      <c r="C913">
        <v>51368060</v>
      </c>
      <c r="D913" s="15">
        <v>24.716000000000001</v>
      </c>
      <c r="E913" s="15">
        <v>24.928999999999998</v>
      </c>
      <c r="F913" s="15">
        <v>24.402999999999999</v>
      </c>
    </row>
    <row r="914" spans="1:6">
      <c r="A914" s="14">
        <v>44788</v>
      </c>
      <c r="B914" s="15">
        <v>24.911000000000001</v>
      </c>
      <c r="C914">
        <v>65273910</v>
      </c>
      <c r="D914" s="15">
        <v>24.811</v>
      </c>
      <c r="E914" s="15">
        <v>25.199000000000002</v>
      </c>
      <c r="F914" s="15">
        <v>24.751000000000001</v>
      </c>
    </row>
    <row r="915" spans="1:6">
      <c r="A915" s="14">
        <v>44785</v>
      </c>
      <c r="B915" s="15">
        <v>24.93</v>
      </c>
      <c r="C915">
        <v>60985310</v>
      </c>
      <c r="D915" s="15">
        <v>24.481000000000002</v>
      </c>
      <c r="E915" s="15">
        <v>24.940999999999999</v>
      </c>
      <c r="F915" s="15">
        <v>24.376000000000001</v>
      </c>
    </row>
    <row r="916" spans="1:6">
      <c r="A916" s="14">
        <v>44784</v>
      </c>
      <c r="B916" s="15">
        <v>24.27</v>
      </c>
      <c r="C916">
        <v>87800620</v>
      </c>
      <c r="D916" s="15">
        <v>24.468</v>
      </c>
      <c r="E916" s="15">
        <v>25.161999999999999</v>
      </c>
      <c r="F916" s="15">
        <v>24.151</v>
      </c>
    </row>
    <row r="917" spans="1:6">
      <c r="A917" s="14">
        <v>44783</v>
      </c>
      <c r="B917" s="15">
        <v>24.411000000000001</v>
      </c>
      <c r="C917">
        <v>92547600</v>
      </c>
      <c r="D917" s="15">
        <v>23.699000000000002</v>
      </c>
      <c r="E917" s="15">
        <v>24.454000000000001</v>
      </c>
      <c r="F917" s="15">
        <v>23.659600000000001</v>
      </c>
    </row>
    <row r="918" spans="1:6">
      <c r="A918" s="14">
        <v>44782</v>
      </c>
      <c r="B918" s="15">
        <v>22.994</v>
      </c>
      <c r="C918">
        <v>61811940</v>
      </c>
      <c r="D918" s="15">
        <v>23.161999999999999</v>
      </c>
      <c r="E918" s="15">
        <v>23.22</v>
      </c>
      <c r="F918" s="15">
        <v>22.465</v>
      </c>
    </row>
    <row r="919" spans="1:6">
      <c r="A919" s="14">
        <v>44781</v>
      </c>
      <c r="B919" s="15">
        <v>23.349</v>
      </c>
      <c r="C919">
        <v>109974100</v>
      </c>
      <c r="D919" s="15">
        <v>22.748999999999999</v>
      </c>
      <c r="E919" s="15">
        <v>24.196000000000002</v>
      </c>
      <c r="F919" s="15">
        <v>22.640999999999998</v>
      </c>
    </row>
    <row r="920" spans="1:6">
      <c r="A920" s="14">
        <v>44778</v>
      </c>
      <c r="B920" s="15">
        <v>22.678000000000001</v>
      </c>
      <c r="C920">
        <v>55397330</v>
      </c>
      <c r="D920" s="15">
        <v>22.53</v>
      </c>
      <c r="E920" s="15">
        <v>22.861999999999998</v>
      </c>
      <c r="F920" s="15">
        <v>22.286999999999999</v>
      </c>
    </row>
    <row r="921" spans="1:6">
      <c r="A921" s="14">
        <v>44777</v>
      </c>
      <c r="B921" s="15">
        <v>22.991</v>
      </c>
      <c r="C921">
        <v>71427410</v>
      </c>
      <c r="D921" s="15">
        <v>22.768000000000001</v>
      </c>
      <c r="E921" s="15">
        <v>23.207000000000001</v>
      </c>
      <c r="F921" s="15">
        <v>22.504999999999999</v>
      </c>
    </row>
    <row r="922" spans="1:6">
      <c r="A922" s="14">
        <v>44776</v>
      </c>
      <c r="B922" s="15">
        <v>22.672999999999998</v>
      </c>
      <c r="C922">
        <v>64007010</v>
      </c>
      <c r="D922" s="15">
        <v>22.478999999999999</v>
      </c>
      <c r="E922" s="15">
        <v>22.81</v>
      </c>
      <c r="F922" s="15">
        <v>22.242000000000001</v>
      </c>
    </row>
    <row r="923" spans="1:6">
      <c r="A923" s="14">
        <v>44775</v>
      </c>
      <c r="B923" s="15">
        <v>22.141999999999999</v>
      </c>
      <c r="C923">
        <v>63613270</v>
      </c>
      <c r="D923" s="15">
        <v>22.276</v>
      </c>
      <c r="E923" s="15">
        <v>22.82</v>
      </c>
      <c r="F923" s="15">
        <v>22.088000000000001</v>
      </c>
    </row>
    <row r="924" spans="1:6">
      <c r="A924" s="14">
        <v>44774</v>
      </c>
      <c r="B924" s="15">
        <v>22.620999999999999</v>
      </c>
      <c r="C924">
        <v>55250440</v>
      </c>
      <c r="D924" s="15">
        <v>22.3095</v>
      </c>
      <c r="E924" s="15">
        <v>22.838999999999999</v>
      </c>
      <c r="F924" s="15">
        <v>22.1</v>
      </c>
    </row>
    <row r="925" spans="1:6">
      <c r="A925" s="14">
        <v>44771</v>
      </c>
      <c r="B925" s="15">
        <v>22.49</v>
      </c>
      <c r="C925">
        <v>90649370</v>
      </c>
      <c r="D925" s="15">
        <v>22.329000000000001</v>
      </c>
      <c r="E925" s="15">
        <v>23.074999999999999</v>
      </c>
      <c r="F925" s="15">
        <v>22.24</v>
      </c>
    </row>
    <row r="926" spans="1:6">
      <c r="A926" s="14">
        <v>44770</v>
      </c>
      <c r="B926" s="15">
        <v>22.602</v>
      </c>
      <c r="C926">
        <v>89727380</v>
      </c>
      <c r="D926" s="15">
        <v>22.46</v>
      </c>
      <c r="E926" s="15">
        <v>22.81</v>
      </c>
      <c r="F926" s="15">
        <v>21.966999999999999</v>
      </c>
    </row>
    <row r="927" spans="1:6">
      <c r="A927" s="14">
        <v>44769</v>
      </c>
      <c r="B927" s="15">
        <v>22.675000000000001</v>
      </c>
      <c r="C927">
        <v>105083900</v>
      </c>
      <c r="D927" s="15">
        <v>21.648</v>
      </c>
      <c r="E927" s="15">
        <v>22.777999999999999</v>
      </c>
      <c r="F927" s="15">
        <v>21.457999999999998</v>
      </c>
    </row>
    <row r="928" spans="1:6">
      <c r="A928" s="14">
        <v>44768</v>
      </c>
      <c r="B928" s="15">
        <v>21.390999999999998</v>
      </c>
      <c r="C928">
        <v>95085320</v>
      </c>
      <c r="D928" s="15">
        <v>21.666</v>
      </c>
      <c r="E928" s="15">
        <v>21.939</v>
      </c>
      <c r="F928" s="15">
        <v>21.164000000000001</v>
      </c>
    </row>
    <row r="929" spans="1:6">
      <c r="A929" s="14">
        <v>44767</v>
      </c>
      <c r="B929" s="15">
        <v>21.850999999999999</v>
      </c>
      <c r="C929">
        <v>109352500</v>
      </c>
      <c r="D929" s="15">
        <v>22.131</v>
      </c>
      <c r="E929" s="15">
        <v>22.523</v>
      </c>
      <c r="F929" s="15">
        <v>21.635000000000002</v>
      </c>
    </row>
    <row r="930" spans="1:6">
      <c r="A930" s="14">
        <v>44764</v>
      </c>
      <c r="B930" s="15">
        <v>22.044</v>
      </c>
      <c r="C930">
        <v>178054500</v>
      </c>
      <c r="D930" s="15">
        <v>22.238</v>
      </c>
      <c r="E930" s="15">
        <v>22.934999999999999</v>
      </c>
      <c r="F930" s="15">
        <v>21.844000000000001</v>
      </c>
    </row>
    <row r="931" spans="1:6">
      <c r="A931" s="14">
        <v>44763</v>
      </c>
      <c r="B931" s="15">
        <v>22.388000000000002</v>
      </c>
      <c r="C931">
        <v>234301200</v>
      </c>
      <c r="D931" s="15">
        <v>21.43</v>
      </c>
      <c r="E931" s="15">
        <v>22.431999999999999</v>
      </c>
      <c r="F931" s="15">
        <v>21.15</v>
      </c>
    </row>
    <row r="932" spans="1:6">
      <c r="A932" s="14">
        <v>44762</v>
      </c>
      <c r="B932" s="15">
        <v>21.643999999999998</v>
      </c>
      <c r="C932">
        <v>539202700</v>
      </c>
      <c r="D932" s="15">
        <v>20.817</v>
      </c>
      <c r="E932" s="15">
        <v>21.696999999999999</v>
      </c>
      <c r="F932" s="15">
        <v>20.010000000000002</v>
      </c>
    </row>
    <row r="933" spans="1:6">
      <c r="A933" s="14">
        <v>44761</v>
      </c>
      <c r="B933" s="15">
        <v>20.163</v>
      </c>
      <c r="C933">
        <v>281787200</v>
      </c>
      <c r="D933" s="15">
        <v>19.302</v>
      </c>
      <c r="E933" s="15">
        <v>20.196999999999999</v>
      </c>
      <c r="F933" s="15">
        <v>18.84</v>
      </c>
    </row>
    <row r="934" spans="1:6">
      <c r="A934" s="14">
        <v>44760</v>
      </c>
      <c r="B934" s="15">
        <v>19.091999999999999</v>
      </c>
      <c r="C934">
        <v>163228500</v>
      </c>
      <c r="D934" s="15">
        <v>19.25</v>
      </c>
      <c r="E934" s="15">
        <v>19.966999999999999</v>
      </c>
      <c r="F934" s="15">
        <v>18.98</v>
      </c>
    </row>
    <row r="935" spans="1:6">
      <c r="A935" s="14">
        <v>44757</v>
      </c>
      <c r="B935" s="15">
        <v>18.911000000000001</v>
      </c>
      <c r="C935">
        <v>163191200</v>
      </c>
      <c r="D935" s="15">
        <v>17.558</v>
      </c>
      <c r="E935" s="15">
        <v>18.922000000000001</v>
      </c>
      <c r="F935" s="15">
        <v>17.456</v>
      </c>
    </row>
    <row r="936" spans="1:6">
      <c r="A936" s="14">
        <v>44756</v>
      </c>
      <c r="B936" s="15">
        <v>17.478000000000002</v>
      </c>
      <c r="C936">
        <v>90394570</v>
      </c>
      <c r="D936" s="15">
        <v>17.556000000000001</v>
      </c>
      <c r="E936" s="15">
        <v>17.751999999999999</v>
      </c>
      <c r="F936" s="15">
        <v>17.181999999999999</v>
      </c>
    </row>
    <row r="937" spans="1:6">
      <c r="A937" s="14">
        <v>44755</v>
      </c>
      <c r="B937" s="15">
        <v>17.655999999999999</v>
      </c>
      <c r="C937">
        <v>127344200</v>
      </c>
      <c r="D937" s="15">
        <v>17.05</v>
      </c>
      <c r="E937" s="15">
        <v>17.917999999999999</v>
      </c>
      <c r="F937" s="15">
        <v>16.970199999999998</v>
      </c>
    </row>
    <row r="938" spans="1:6">
      <c r="A938" s="14">
        <v>44754</v>
      </c>
      <c r="B938" s="15">
        <v>17.445</v>
      </c>
      <c r="C938">
        <v>68452640</v>
      </c>
      <c r="D938" s="15">
        <v>17.733000000000001</v>
      </c>
      <c r="E938" s="15">
        <v>17.978400000000001</v>
      </c>
      <c r="F938" s="15">
        <v>17.341999999999999</v>
      </c>
    </row>
    <row r="939" spans="1:6">
      <c r="A939" s="14">
        <v>44753</v>
      </c>
      <c r="B939" s="15">
        <v>17.734000000000002</v>
      </c>
      <c r="C939">
        <v>60484470</v>
      </c>
      <c r="D939" s="15">
        <v>18.472999999999999</v>
      </c>
      <c r="E939" s="15">
        <v>18.498999999999999</v>
      </c>
      <c r="F939" s="15">
        <v>17.689</v>
      </c>
    </row>
    <row r="940" spans="1:6">
      <c r="A940" s="14">
        <v>44750</v>
      </c>
      <c r="B940" s="15">
        <v>18.697500000000002</v>
      </c>
      <c r="C940">
        <v>58356800</v>
      </c>
      <c r="D940" s="15">
        <v>18.602</v>
      </c>
      <c r="E940" s="15">
        <v>18.991</v>
      </c>
      <c r="F940" s="15">
        <v>18.274999999999999</v>
      </c>
    </row>
    <row r="941" spans="1:6">
      <c r="A941" s="14">
        <v>44749</v>
      </c>
      <c r="B941" s="15">
        <v>18.927</v>
      </c>
      <c r="C941">
        <v>63345450</v>
      </c>
      <c r="D941" s="15">
        <v>18.427</v>
      </c>
      <c r="E941" s="15">
        <v>19.021000000000001</v>
      </c>
      <c r="F941" s="15">
        <v>18.350000000000001</v>
      </c>
    </row>
    <row r="942" spans="1:6">
      <c r="A942" s="14">
        <v>44748</v>
      </c>
      <c r="B942" s="15">
        <v>18.405999999999999</v>
      </c>
      <c r="C942">
        <v>57533850</v>
      </c>
      <c r="D942" s="15">
        <v>18.52</v>
      </c>
      <c r="E942" s="15">
        <v>18.622</v>
      </c>
      <c r="F942" s="15">
        <v>18.082000000000001</v>
      </c>
    </row>
    <row r="943" spans="1:6">
      <c r="A943" s="14">
        <v>44747</v>
      </c>
      <c r="B943" s="15">
        <v>18.588000000000001</v>
      </c>
      <c r="C943">
        <v>73390230</v>
      </c>
      <c r="D943" s="15">
        <v>17.628</v>
      </c>
      <c r="E943" s="15">
        <v>18.591999999999999</v>
      </c>
      <c r="F943" s="15">
        <v>17.268000000000001</v>
      </c>
    </row>
    <row r="944" spans="1:6">
      <c r="A944" s="14">
        <v>44743</v>
      </c>
      <c r="B944" s="15">
        <v>17.995000000000001</v>
      </c>
      <c r="C944">
        <v>52015830</v>
      </c>
      <c r="D944" s="15">
        <v>17.649000000000001</v>
      </c>
      <c r="E944" s="15">
        <v>18.010000000000002</v>
      </c>
      <c r="F944" s="15">
        <v>17.427</v>
      </c>
    </row>
    <row r="945" spans="1:6">
      <c r="A945" s="14">
        <v>44742</v>
      </c>
      <c r="B945" s="15">
        <v>17.486999999999998</v>
      </c>
      <c r="C945">
        <v>78947100</v>
      </c>
      <c r="D945" s="15">
        <v>17.707000000000001</v>
      </c>
      <c r="E945" s="15">
        <v>17.945</v>
      </c>
      <c r="F945" s="15">
        <v>17.03</v>
      </c>
    </row>
    <row r="946" spans="1:6">
      <c r="A946" s="14">
        <v>44741</v>
      </c>
      <c r="B946" s="15">
        <v>17.835999999999999</v>
      </c>
      <c r="C946">
        <v>57668470</v>
      </c>
      <c r="D946" s="15">
        <v>17.954999999999998</v>
      </c>
      <c r="E946" s="15">
        <v>18.066500000000001</v>
      </c>
      <c r="F946" s="15">
        <v>17.510000000000002</v>
      </c>
    </row>
    <row r="947" spans="1:6">
      <c r="A947" s="14">
        <v>44740</v>
      </c>
      <c r="B947" s="15">
        <v>17.96</v>
      </c>
      <c r="C947">
        <v>72018970</v>
      </c>
      <c r="D947" s="15">
        <v>18.920000000000002</v>
      </c>
      <c r="E947" s="15">
        <v>19.22</v>
      </c>
      <c r="F947" s="15">
        <v>17.937000000000001</v>
      </c>
    </row>
    <row r="948" spans="1:6">
      <c r="A948" s="14">
        <v>44739</v>
      </c>
      <c r="B948" s="15">
        <v>18.914000000000001</v>
      </c>
      <c r="C948">
        <v>83638790</v>
      </c>
      <c r="D948" s="15">
        <v>19.177</v>
      </c>
      <c r="E948" s="15">
        <v>19.178000000000001</v>
      </c>
      <c r="F948" s="15">
        <v>18.239000000000001</v>
      </c>
    </row>
    <row r="949" spans="1:6">
      <c r="A949" s="14">
        <v>44736</v>
      </c>
      <c r="B949" s="15">
        <v>19.085000000000001</v>
      </c>
      <c r="C949">
        <v>124239700</v>
      </c>
      <c r="D949" s="15">
        <v>18.350000000000001</v>
      </c>
      <c r="E949" s="15">
        <v>19.119</v>
      </c>
      <c r="F949" s="15">
        <v>18.184000000000001</v>
      </c>
    </row>
    <row r="950" spans="1:6">
      <c r="A950" s="14">
        <v>44735</v>
      </c>
      <c r="B950" s="15">
        <v>18.170999999999999</v>
      </c>
      <c r="C950">
        <v>95382260</v>
      </c>
      <c r="D950" s="15">
        <v>18.05</v>
      </c>
      <c r="E950" s="15">
        <v>18.276</v>
      </c>
      <c r="F950" s="15">
        <v>17.587</v>
      </c>
    </row>
    <row r="951" spans="1:6">
      <c r="A951" s="14">
        <v>44734</v>
      </c>
      <c r="B951" s="15">
        <v>17.888999999999999</v>
      </c>
      <c r="C951">
        <v>120106200</v>
      </c>
      <c r="D951" s="15">
        <v>17.074999999999999</v>
      </c>
      <c r="E951" s="15">
        <v>18.282</v>
      </c>
      <c r="F951" s="15">
        <v>17.02</v>
      </c>
    </row>
    <row r="952" spans="1:6">
      <c r="A952" s="14">
        <v>44733</v>
      </c>
      <c r="B952" s="15">
        <v>17.091000000000001</v>
      </c>
      <c r="C952">
        <v>121775900</v>
      </c>
      <c r="D952" s="15">
        <v>17.760000000000002</v>
      </c>
      <c r="E952" s="15">
        <v>17.861899999999999</v>
      </c>
      <c r="F952" s="15">
        <v>16.98</v>
      </c>
    </row>
    <row r="953" spans="1:6">
      <c r="A953" s="14">
        <v>44729</v>
      </c>
      <c r="B953" s="15">
        <v>17.550999999999998</v>
      </c>
      <c r="C953">
        <v>121333700</v>
      </c>
      <c r="D953" s="15">
        <v>17.363</v>
      </c>
      <c r="E953" s="15">
        <v>17.965</v>
      </c>
      <c r="F953" s="15">
        <v>17.334</v>
      </c>
    </row>
    <row r="954" spans="1:6">
      <c r="A954" s="14">
        <v>44728</v>
      </c>
      <c r="B954" s="15">
        <v>17.335000000000001</v>
      </c>
      <c r="C954">
        <v>82013060</v>
      </c>
      <c r="D954" s="15">
        <v>17.399999999999999</v>
      </c>
      <c r="E954" s="15">
        <v>17.626999999999999</v>
      </c>
      <c r="F954" s="15">
        <v>17.155999999999999</v>
      </c>
    </row>
    <row r="955" spans="1:6">
      <c r="A955" s="14">
        <v>44727</v>
      </c>
      <c r="B955" s="15">
        <v>18.010999999999999</v>
      </c>
      <c r="C955">
        <v>123960400</v>
      </c>
      <c r="D955" s="15">
        <v>16.925799999999999</v>
      </c>
      <c r="E955" s="15">
        <v>18.384499999999999</v>
      </c>
      <c r="F955" s="15">
        <v>16.853000000000002</v>
      </c>
    </row>
    <row r="956" spans="1:6">
      <c r="A956" s="14">
        <v>44726</v>
      </c>
      <c r="B956" s="15">
        <v>16.754000000000001</v>
      </c>
      <c r="C956">
        <v>115553200</v>
      </c>
      <c r="D956" s="15">
        <v>16.975000000000001</v>
      </c>
      <c r="E956" s="15">
        <v>17.206199999999999</v>
      </c>
      <c r="F956" s="15">
        <v>16.428000000000001</v>
      </c>
    </row>
    <row r="957" spans="1:6">
      <c r="A957" s="14">
        <v>44725</v>
      </c>
      <c r="B957" s="15">
        <v>16.969000000000001</v>
      </c>
      <c r="C957">
        <v>102224100</v>
      </c>
      <c r="D957" s="15">
        <v>17.707000000000001</v>
      </c>
      <c r="E957" s="15">
        <v>17.908999999999999</v>
      </c>
      <c r="F957" s="15">
        <v>16.895700000000001</v>
      </c>
    </row>
    <row r="958" spans="1:6">
      <c r="A958" s="14">
        <v>44722</v>
      </c>
      <c r="B958" s="15">
        <v>18.294</v>
      </c>
      <c r="C958">
        <v>130742800</v>
      </c>
      <c r="D958" s="15">
        <v>18.263999999999999</v>
      </c>
      <c r="E958" s="15">
        <v>18.585999999999999</v>
      </c>
      <c r="F958" s="15">
        <v>18.085000000000001</v>
      </c>
    </row>
    <row r="959" spans="1:6">
      <c r="A959" s="14">
        <v>44721</v>
      </c>
      <c r="B959" s="15">
        <v>19.277000000000001</v>
      </c>
      <c r="C959">
        <v>69489670</v>
      </c>
      <c r="D959" s="15">
        <v>20.065000000000001</v>
      </c>
      <c r="E959" s="15">
        <v>20.169</v>
      </c>
      <c r="F959" s="15">
        <v>19.254000000000001</v>
      </c>
    </row>
    <row r="960" spans="1:6">
      <c r="A960" s="14">
        <v>44720</v>
      </c>
      <c r="B960" s="15">
        <v>20.283000000000001</v>
      </c>
      <c r="C960">
        <v>72441210</v>
      </c>
      <c r="D960" s="15">
        <v>19.795000000000002</v>
      </c>
      <c r="E960" s="15">
        <v>20.738</v>
      </c>
      <c r="F960" s="15">
        <v>19.763999999999999</v>
      </c>
    </row>
    <row r="961" spans="1:6">
      <c r="A961" s="14">
        <v>44719</v>
      </c>
      <c r="B961" s="15">
        <v>19.861000000000001</v>
      </c>
      <c r="C961">
        <v>48394910</v>
      </c>
      <c r="D961" s="15">
        <v>19.486999999999998</v>
      </c>
      <c r="E961" s="15">
        <v>19.96</v>
      </c>
      <c r="F961" s="15">
        <v>19.3</v>
      </c>
    </row>
    <row r="962" spans="1:6">
      <c r="A962" s="14">
        <v>44718</v>
      </c>
      <c r="B962" s="15">
        <v>19.713999999999999</v>
      </c>
      <c r="C962">
        <v>53720430</v>
      </c>
      <c r="D962" s="15">
        <v>20.209</v>
      </c>
      <c r="E962" s="15">
        <v>20.387</v>
      </c>
      <c r="F962" s="15">
        <v>19.538</v>
      </c>
    </row>
    <row r="963" spans="1:6">
      <c r="A963" s="14">
        <v>44715</v>
      </c>
      <c r="B963" s="15">
        <v>19.898</v>
      </c>
      <c r="C963">
        <v>71917750</v>
      </c>
      <c r="D963" s="15">
        <v>20.013999999999999</v>
      </c>
      <c r="E963" s="15">
        <v>20.295000000000002</v>
      </c>
      <c r="F963" s="15">
        <v>19.805</v>
      </c>
    </row>
    <row r="964" spans="1:6">
      <c r="A964" s="14">
        <v>44714</v>
      </c>
      <c r="B964" s="15">
        <v>20.509</v>
      </c>
      <c r="C964">
        <v>96231210</v>
      </c>
      <c r="D964" s="15">
        <v>19.202000000000002</v>
      </c>
      <c r="E964" s="15">
        <v>20.547000000000001</v>
      </c>
      <c r="F964" s="15">
        <v>19.172000000000001</v>
      </c>
    </row>
    <row r="965" spans="1:6">
      <c r="A965" s="14">
        <v>44713</v>
      </c>
      <c r="B965" s="15">
        <v>19.291</v>
      </c>
      <c r="C965">
        <v>84161510</v>
      </c>
      <c r="D965" s="15">
        <v>19.87</v>
      </c>
      <c r="E965" s="15">
        <v>20.274000000000001</v>
      </c>
      <c r="F965" s="15">
        <v>19.1661</v>
      </c>
    </row>
    <row r="966" spans="1:6">
      <c r="A966" s="14">
        <v>44712</v>
      </c>
      <c r="B966" s="15">
        <v>19.744</v>
      </c>
      <c r="C966">
        <v>113984600</v>
      </c>
      <c r="D966" s="15">
        <v>19.617999999999999</v>
      </c>
      <c r="E966" s="15">
        <v>19.995000000000001</v>
      </c>
      <c r="F966" s="15">
        <v>19.079999999999998</v>
      </c>
    </row>
    <row r="967" spans="1:6">
      <c r="A967" s="14">
        <v>44708</v>
      </c>
      <c r="B967" s="15">
        <v>19.518999999999998</v>
      </c>
      <c r="C967">
        <v>85859870</v>
      </c>
      <c r="D967" s="15">
        <v>19.318999999999999</v>
      </c>
      <c r="E967" s="15">
        <v>19.524999999999999</v>
      </c>
      <c r="F967" s="15">
        <v>19.037199999999999</v>
      </c>
    </row>
    <row r="968" spans="1:6">
      <c r="A968" s="14">
        <v>44707</v>
      </c>
      <c r="B968" s="15">
        <v>19.14</v>
      </c>
      <c r="C968">
        <v>80499330</v>
      </c>
      <c r="D968" s="15">
        <v>18.649000000000001</v>
      </c>
      <c r="E968" s="15">
        <v>19.234000000000002</v>
      </c>
      <c r="F968" s="15">
        <v>18.309200000000001</v>
      </c>
    </row>
    <row r="969" spans="1:6">
      <c r="A969" s="14">
        <v>44706</v>
      </c>
      <c r="B969" s="15">
        <v>18.783000000000001</v>
      </c>
      <c r="C969">
        <v>85220920</v>
      </c>
      <c r="D969" s="15">
        <v>18.027999999999999</v>
      </c>
      <c r="E969" s="15">
        <v>18.887</v>
      </c>
      <c r="F969" s="15">
        <v>18.016999999999999</v>
      </c>
    </row>
    <row r="970" spans="1:6">
      <c r="A970" s="14">
        <v>44705</v>
      </c>
      <c r="B970" s="15">
        <v>18.033999999999999</v>
      </c>
      <c r="C970">
        <v>77063720</v>
      </c>
      <c r="D970" s="15">
        <v>18.2</v>
      </c>
      <c r="E970" s="15">
        <v>18.399999999999999</v>
      </c>
      <c r="F970" s="15">
        <v>17.716999999999999</v>
      </c>
    </row>
    <row r="971" spans="1:6">
      <c r="A971" s="14">
        <v>44704</v>
      </c>
      <c r="B971" s="15">
        <v>18.744</v>
      </c>
      <c r="C971">
        <v>96020270</v>
      </c>
      <c r="D971" s="15">
        <v>18.614999999999998</v>
      </c>
      <c r="E971" s="15">
        <v>18.765999999999998</v>
      </c>
      <c r="F971" s="15">
        <v>17.789000000000001</v>
      </c>
    </row>
    <row r="972" spans="1:6">
      <c r="A972" s="14">
        <v>44701</v>
      </c>
      <c r="B972" s="15">
        <v>18.635000000000002</v>
      </c>
      <c r="C972">
        <v>104294000</v>
      </c>
      <c r="D972" s="15">
        <v>18.5867</v>
      </c>
      <c r="E972" s="15">
        <v>19.018999999999998</v>
      </c>
      <c r="F972" s="15">
        <v>17.977</v>
      </c>
    </row>
    <row r="973" spans="1:6">
      <c r="A973" s="14">
        <v>44700</v>
      </c>
      <c r="B973" s="15">
        <v>18.347999999999999</v>
      </c>
      <c r="C973">
        <v>104485100</v>
      </c>
      <c r="D973" s="15">
        <v>17.804500000000001</v>
      </c>
      <c r="E973" s="15">
        <v>18.63</v>
      </c>
      <c r="F973" s="15">
        <v>17.571000000000002</v>
      </c>
    </row>
    <row r="974" spans="1:6">
      <c r="A974" s="14">
        <v>44699</v>
      </c>
      <c r="B974" s="15">
        <v>17.719000000000001</v>
      </c>
      <c r="C974">
        <v>96656320</v>
      </c>
      <c r="D974" s="15">
        <v>18.672000000000001</v>
      </c>
      <c r="E974" s="15">
        <v>18.77</v>
      </c>
      <c r="F974" s="15">
        <v>17.626999999999999</v>
      </c>
    </row>
    <row r="975" spans="1:6">
      <c r="A975" s="14">
        <v>44698</v>
      </c>
      <c r="B975" s="15">
        <v>19.056000000000001</v>
      </c>
      <c r="C975">
        <v>98766850</v>
      </c>
      <c r="D975" s="15">
        <v>18.917000000000002</v>
      </c>
      <c r="E975" s="15">
        <v>19.14</v>
      </c>
      <c r="F975" s="15">
        <v>18.516999999999999</v>
      </c>
    </row>
    <row r="976" spans="1:6">
      <c r="A976" s="14">
        <v>44697</v>
      </c>
      <c r="B976" s="15">
        <v>18.651</v>
      </c>
      <c r="C976">
        <v>161450100</v>
      </c>
      <c r="D976" s="15">
        <v>19.329999999999998</v>
      </c>
      <c r="E976" s="15">
        <v>19.588999999999999</v>
      </c>
      <c r="F976" s="15">
        <v>18.57</v>
      </c>
    </row>
    <row r="977" spans="1:6">
      <c r="A977" s="14">
        <v>44694</v>
      </c>
      <c r="B977" s="15">
        <v>18.763999999999999</v>
      </c>
      <c r="C977">
        <v>131363300</v>
      </c>
      <c r="D977" s="15">
        <v>17.716000000000001</v>
      </c>
      <c r="E977" s="15">
        <v>18.777000000000001</v>
      </c>
      <c r="F977" s="15">
        <v>17.600999999999999</v>
      </c>
    </row>
    <row r="978" spans="1:6">
      <c r="A978" s="14">
        <v>44693</v>
      </c>
      <c r="B978" s="15">
        <v>17.431000000000001</v>
      </c>
      <c r="C978">
        <v>176621200</v>
      </c>
      <c r="D978" s="15">
        <v>16.396000000000001</v>
      </c>
      <c r="E978" s="15">
        <v>17.757999999999999</v>
      </c>
      <c r="F978" s="15">
        <v>16.271000000000001</v>
      </c>
    </row>
    <row r="979" spans="1:6">
      <c r="A979" s="14">
        <v>44692</v>
      </c>
      <c r="B979" s="15">
        <v>16.637</v>
      </c>
      <c r="C979">
        <v>126655200</v>
      </c>
      <c r="D979" s="15">
        <v>17.609000000000002</v>
      </c>
      <c r="E979" s="15">
        <v>18.091999999999999</v>
      </c>
      <c r="F979" s="15">
        <v>16.555</v>
      </c>
    </row>
    <row r="980" spans="1:6">
      <c r="A980" s="14">
        <v>44691</v>
      </c>
      <c r="B980" s="15">
        <v>17.765999999999998</v>
      </c>
      <c r="C980">
        <v>138839100</v>
      </c>
      <c r="D980" s="15">
        <v>17.600999999999999</v>
      </c>
      <c r="E980" s="15">
        <v>18.187100000000001</v>
      </c>
      <c r="F980" s="15">
        <v>17.056999999999999</v>
      </c>
    </row>
    <row r="981" spans="1:6">
      <c r="A981" s="14">
        <v>44690</v>
      </c>
      <c r="B981" s="15">
        <v>17.309999999999999</v>
      </c>
      <c r="C981">
        <v>140313300</v>
      </c>
      <c r="D981" s="15">
        <v>17.765499999999999</v>
      </c>
      <c r="E981" s="15">
        <v>18.32</v>
      </c>
      <c r="F981" s="15">
        <v>17.23</v>
      </c>
    </row>
    <row r="982" spans="1:6">
      <c r="A982" s="14">
        <v>44687</v>
      </c>
      <c r="B982" s="15">
        <v>18.097000000000001</v>
      </c>
      <c r="C982">
        <v>171854800</v>
      </c>
      <c r="D982" s="15">
        <v>18.675000000000001</v>
      </c>
      <c r="E982" s="15">
        <v>18.721</v>
      </c>
      <c r="F982" s="15">
        <v>17.581</v>
      </c>
    </row>
    <row r="983" spans="1:6">
      <c r="A983" s="14">
        <v>44686</v>
      </c>
      <c r="B983" s="15">
        <v>18.832000000000001</v>
      </c>
      <c r="C983">
        <v>139713300</v>
      </c>
      <c r="D983" s="15">
        <v>20.045000000000002</v>
      </c>
      <c r="E983" s="15">
        <v>20.071000000000002</v>
      </c>
      <c r="F983" s="15">
        <v>18.600000000000001</v>
      </c>
    </row>
    <row r="984" spans="1:6">
      <c r="A984" s="14">
        <v>44685</v>
      </c>
      <c r="B984" s="15">
        <v>20.401</v>
      </c>
      <c r="C984">
        <v>122187800</v>
      </c>
      <c r="D984" s="15">
        <v>19.765000000000001</v>
      </c>
      <c r="E984" s="15">
        <v>20.437999999999999</v>
      </c>
      <c r="F984" s="15">
        <v>19.100999999999999</v>
      </c>
    </row>
    <row r="985" spans="1:6">
      <c r="A985" s="14">
        <v>44684</v>
      </c>
      <c r="B985" s="15">
        <v>19.986999999999998</v>
      </c>
      <c r="C985">
        <v>118394300</v>
      </c>
      <c r="D985" s="15">
        <v>19.829000000000001</v>
      </c>
      <c r="E985" s="15">
        <v>20.32</v>
      </c>
      <c r="F985" s="15">
        <v>19.477</v>
      </c>
    </row>
    <row r="986" spans="1:6">
      <c r="A986" s="14">
        <v>44683</v>
      </c>
      <c r="B986" s="15">
        <v>19.946000000000002</v>
      </c>
      <c r="C986">
        <v>145916000</v>
      </c>
      <c r="D986" s="15">
        <v>19.170999999999999</v>
      </c>
      <c r="E986" s="15">
        <v>20.0214</v>
      </c>
      <c r="F986" s="15">
        <v>19.001000000000001</v>
      </c>
    </row>
    <row r="987" spans="1:6">
      <c r="A987" s="14">
        <v>44680</v>
      </c>
      <c r="B987" s="15">
        <v>19.036000000000001</v>
      </c>
      <c r="C987">
        <v>163918900</v>
      </c>
      <c r="D987" s="15">
        <v>19.867999999999999</v>
      </c>
      <c r="E987" s="15">
        <v>20.471</v>
      </c>
      <c r="F987" s="15">
        <v>19</v>
      </c>
    </row>
    <row r="988" spans="1:6">
      <c r="A988" s="14">
        <v>44679</v>
      </c>
      <c r="B988" s="15">
        <v>19.952000000000002</v>
      </c>
      <c r="C988">
        <v>213631600</v>
      </c>
      <c r="D988" s="15">
        <v>19.155999999999999</v>
      </c>
      <c r="E988" s="15">
        <v>20.148</v>
      </c>
      <c r="F988" s="15">
        <v>18.559999999999999</v>
      </c>
    </row>
    <row r="989" spans="1:6">
      <c r="A989" s="14">
        <v>44678</v>
      </c>
      <c r="B989" s="15">
        <v>18.853999999999999</v>
      </c>
      <c r="C989">
        <v>222983900</v>
      </c>
      <c r="D989" s="15">
        <v>19.400500000000001</v>
      </c>
      <c r="E989" s="15">
        <v>20.018999999999998</v>
      </c>
      <c r="F989" s="15">
        <v>18.777000000000001</v>
      </c>
    </row>
    <row r="990" spans="1:6">
      <c r="A990" s="14">
        <v>44677</v>
      </c>
      <c r="B990" s="15">
        <v>19.84</v>
      </c>
      <c r="C990">
        <v>203180900</v>
      </c>
      <c r="D990" s="15">
        <v>20.88</v>
      </c>
      <c r="E990" s="15">
        <v>20.914999999999999</v>
      </c>
      <c r="F990" s="15">
        <v>19.8277</v>
      </c>
    </row>
    <row r="991" spans="1:6">
      <c r="A991" s="14">
        <v>44676</v>
      </c>
      <c r="B991" s="15">
        <v>20.991</v>
      </c>
      <c r="C991">
        <v>281520500</v>
      </c>
      <c r="D991" s="15">
        <v>21.381</v>
      </c>
      <c r="E991" s="15">
        <v>21.666</v>
      </c>
      <c r="F991" s="15">
        <v>20.451000000000001</v>
      </c>
    </row>
    <row r="992" spans="1:6">
      <c r="A992" s="14">
        <v>44673</v>
      </c>
      <c r="B992" s="15">
        <v>21.552</v>
      </c>
      <c r="C992">
        <v>375151300</v>
      </c>
      <c r="D992" s="15">
        <v>22.018000000000001</v>
      </c>
      <c r="E992" s="15">
        <v>22.626999999999999</v>
      </c>
      <c r="F992" s="15">
        <v>21.004999999999999</v>
      </c>
    </row>
    <row r="993" spans="1:6">
      <c r="A993" s="14">
        <v>44672</v>
      </c>
      <c r="B993" s="15">
        <v>21.821999999999999</v>
      </c>
      <c r="C993">
        <v>535016000</v>
      </c>
      <c r="D993" s="15">
        <v>22</v>
      </c>
      <c r="E993" s="15">
        <v>22.768000000000001</v>
      </c>
      <c r="F993" s="15">
        <v>21.152000000000001</v>
      </c>
    </row>
    <row r="994" spans="1:6">
      <c r="A994" s="14">
        <v>44671</v>
      </c>
      <c r="B994" s="15">
        <v>22.619</v>
      </c>
      <c r="C994">
        <v>1333875000</v>
      </c>
      <c r="D994" s="15">
        <v>24.52</v>
      </c>
      <c r="E994" s="15">
        <v>24.87</v>
      </c>
      <c r="F994" s="15">
        <v>21.251000000000001</v>
      </c>
    </row>
    <row r="995" spans="1:6">
      <c r="A995" s="14">
        <v>44670</v>
      </c>
      <c r="B995" s="15">
        <v>34.860999999999997</v>
      </c>
      <c r="C995">
        <v>209068900</v>
      </c>
      <c r="D995" s="15">
        <v>33.322000000000003</v>
      </c>
      <c r="E995" s="15">
        <v>35.167999999999999</v>
      </c>
      <c r="F995" s="15">
        <v>33.322000000000003</v>
      </c>
    </row>
    <row r="996" spans="1:6">
      <c r="A996" s="14">
        <v>44669</v>
      </c>
      <c r="B996" s="15">
        <v>33.786000000000001</v>
      </c>
      <c r="C996">
        <v>51050410</v>
      </c>
      <c r="D996" s="15">
        <v>34</v>
      </c>
      <c r="E996" s="15">
        <v>34.235999999999997</v>
      </c>
      <c r="F996" s="15">
        <v>33.161499999999997</v>
      </c>
    </row>
    <row r="997" spans="1:6">
      <c r="A997" s="14">
        <v>44665</v>
      </c>
      <c r="B997" s="15">
        <v>34.113</v>
      </c>
      <c r="C997">
        <v>43438370</v>
      </c>
      <c r="D997" s="15">
        <v>35.094999999999999</v>
      </c>
      <c r="E997" s="15">
        <v>35.200000000000003</v>
      </c>
      <c r="F997" s="15">
        <v>33.985999999999997</v>
      </c>
    </row>
    <row r="998" spans="1:6">
      <c r="A998" s="14">
        <v>44664</v>
      </c>
      <c r="B998" s="15">
        <v>35.042999999999999</v>
      </c>
      <c r="C998">
        <v>32309500</v>
      </c>
      <c r="D998" s="15">
        <v>34.392000000000003</v>
      </c>
      <c r="E998" s="15">
        <v>35.200000000000003</v>
      </c>
      <c r="F998" s="15">
        <v>34.115499999999997</v>
      </c>
    </row>
    <row r="999" spans="1:6">
      <c r="A999" s="14">
        <v>44663</v>
      </c>
      <c r="B999" s="15">
        <v>34.409999999999997</v>
      </c>
      <c r="C999">
        <v>38242610</v>
      </c>
      <c r="D999" s="15">
        <v>35.591000000000001</v>
      </c>
      <c r="E999" s="15">
        <v>35.941000000000003</v>
      </c>
      <c r="F999" s="15">
        <v>34.225000000000001</v>
      </c>
    </row>
    <row r="1000" spans="1:6">
      <c r="A1000" s="14">
        <v>44662</v>
      </c>
      <c r="B1000" s="15">
        <v>34.799999999999997</v>
      </c>
      <c r="C1000">
        <v>37770960</v>
      </c>
      <c r="D1000" s="15">
        <v>35</v>
      </c>
      <c r="E1000" s="15">
        <v>35.478000000000002</v>
      </c>
      <c r="F1000" s="15">
        <v>34.520000000000003</v>
      </c>
    </row>
    <row r="1001" spans="1:6">
      <c r="A1001" s="14">
        <v>44659</v>
      </c>
      <c r="B1001" s="15">
        <v>35.588000000000001</v>
      </c>
      <c r="C1001">
        <v>40251830</v>
      </c>
      <c r="D1001" s="15">
        <v>36.195999999999998</v>
      </c>
      <c r="E1001" s="15">
        <v>36.25</v>
      </c>
      <c r="F1001" s="15">
        <v>35.486499999999999</v>
      </c>
    </row>
    <row r="1002" spans="1:6">
      <c r="A1002" s="14">
        <v>44658</v>
      </c>
      <c r="B1002" s="15">
        <v>36.215000000000003</v>
      </c>
      <c r="C1002">
        <v>49489090</v>
      </c>
      <c r="D1002" s="15">
        <v>36.5</v>
      </c>
      <c r="E1002" s="15">
        <v>36.853999999999999</v>
      </c>
      <c r="F1002" s="15">
        <v>35.369</v>
      </c>
    </row>
    <row r="1003" spans="1:6">
      <c r="A1003" s="14">
        <v>44657</v>
      </c>
      <c r="B1003" s="15">
        <v>36.835000000000001</v>
      </c>
      <c r="C1003">
        <v>43548850</v>
      </c>
      <c r="D1003" s="15">
        <v>37.414999999999999</v>
      </c>
      <c r="E1003" s="15">
        <v>37.646999999999998</v>
      </c>
      <c r="F1003" s="15">
        <v>36.273000000000003</v>
      </c>
    </row>
    <row r="1004" spans="1:6">
      <c r="A1004" s="14">
        <v>44656</v>
      </c>
      <c r="B1004" s="15">
        <v>38.015000000000001</v>
      </c>
      <c r="C1004">
        <v>42345080</v>
      </c>
      <c r="D1004" s="15">
        <v>38.93</v>
      </c>
      <c r="E1004" s="15">
        <v>39</v>
      </c>
      <c r="F1004" s="15">
        <v>37.730499999999999</v>
      </c>
    </row>
    <row r="1005" spans="1:6">
      <c r="A1005" s="14">
        <v>44655</v>
      </c>
      <c r="B1005" s="15">
        <v>39.15</v>
      </c>
      <c r="C1005">
        <v>70092350</v>
      </c>
      <c r="D1005" s="15">
        <v>37.354999999999997</v>
      </c>
      <c r="E1005" s="15">
        <v>39.601999999999997</v>
      </c>
      <c r="F1005" s="15">
        <v>37.313000000000002</v>
      </c>
    </row>
    <row r="1006" spans="1:6">
      <c r="A1006" s="14">
        <v>44652</v>
      </c>
      <c r="B1006" s="15">
        <v>37.347000000000001</v>
      </c>
      <c r="C1006">
        <v>46442370</v>
      </c>
      <c r="D1006" s="15">
        <v>37.68</v>
      </c>
      <c r="E1006" s="15">
        <v>38.087000000000003</v>
      </c>
      <c r="F1006" s="15">
        <v>36.85</v>
      </c>
    </row>
    <row r="1007" spans="1:6">
      <c r="A1007" s="14">
        <v>44651</v>
      </c>
      <c r="B1007" s="15">
        <v>37.459000000000003</v>
      </c>
      <c r="C1007">
        <v>41347200</v>
      </c>
      <c r="D1007" s="15">
        <v>38.359000000000002</v>
      </c>
      <c r="E1007" s="15">
        <v>38.4</v>
      </c>
      <c r="F1007" s="15">
        <v>37.360999999999997</v>
      </c>
    </row>
    <row r="1008" spans="1:6">
      <c r="A1008" s="14">
        <v>44650</v>
      </c>
      <c r="B1008" s="15">
        <v>38.146999999999998</v>
      </c>
      <c r="C1008">
        <v>40233010</v>
      </c>
      <c r="D1008" s="15">
        <v>38.954999999999998</v>
      </c>
      <c r="E1008" s="15">
        <v>39.270000000000003</v>
      </c>
      <c r="F1008" s="15">
        <v>37.862499999999997</v>
      </c>
    </row>
    <row r="1009" spans="1:6">
      <c r="A1009" s="14">
        <v>44649</v>
      </c>
      <c r="B1009" s="15">
        <v>39.182000000000002</v>
      </c>
      <c r="C1009">
        <v>58807230</v>
      </c>
      <c r="D1009" s="15">
        <v>38.439</v>
      </c>
      <c r="E1009" s="15">
        <v>39.65</v>
      </c>
      <c r="F1009" s="15">
        <v>38.033000000000001</v>
      </c>
    </row>
    <row r="1010" spans="1:6">
      <c r="A1010" s="14">
        <v>44648</v>
      </c>
      <c r="B1010" s="15">
        <v>37.850999999999999</v>
      </c>
      <c r="C1010">
        <v>43234350</v>
      </c>
      <c r="D1010" s="15">
        <v>37.523000000000003</v>
      </c>
      <c r="E1010" s="15">
        <v>38.027999999999999</v>
      </c>
      <c r="F1010" s="15">
        <v>36.673000000000002</v>
      </c>
    </row>
    <row r="1011" spans="1:6">
      <c r="A1011" s="14">
        <v>44645</v>
      </c>
      <c r="B1011" s="15">
        <v>37.384999999999998</v>
      </c>
      <c r="C1011">
        <v>35759530</v>
      </c>
      <c r="D1011" s="15">
        <v>37.707000000000001</v>
      </c>
      <c r="E1011" s="15">
        <v>37.764000000000003</v>
      </c>
      <c r="F1011" s="15">
        <v>36.643000000000001</v>
      </c>
    </row>
    <row r="1012" spans="1:6">
      <c r="A1012" s="14">
        <v>44644</v>
      </c>
      <c r="B1012" s="15">
        <v>37.570999999999998</v>
      </c>
      <c r="C1012">
        <v>38884610</v>
      </c>
      <c r="D1012" s="15">
        <v>37.975999999999999</v>
      </c>
      <c r="E1012" s="15">
        <v>37.975999999999999</v>
      </c>
      <c r="F1012" s="15">
        <v>36.89</v>
      </c>
    </row>
    <row r="1013" spans="1:6">
      <c r="A1013" s="14">
        <v>44643</v>
      </c>
      <c r="B1013" s="15">
        <v>37.448999999999998</v>
      </c>
      <c r="C1013">
        <v>37289540</v>
      </c>
      <c r="D1013" s="15">
        <v>37.976999999999997</v>
      </c>
      <c r="E1013" s="15">
        <v>38.246000000000002</v>
      </c>
      <c r="F1013" s="15">
        <v>37.448999999999998</v>
      </c>
    </row>
    <row r="1014" spans="1:6">
      <c r="A1014" s="14">
        <v>44642</v>
      </c>
      <c r="B1014" s="15">
        <v>38.292000000000002</v>
      </c>
      <c r="C1014">
        <v>42427620</v>
      </c>
      <c r="D1014" s="15">
        <v>37.113999999999997</v>
      </c>
      <c r="E1014" s="15">
        <v>38.665999999999997</v>
      </c>
      <c r="F1014" s="15">
        <v>36.676000000000002</v>
      </c>
    </row>
    <row r="1015" spans="1:6">
      <c r="A1015" s="14">
        <v>44641</v>
      </c>
      <c r="B1015" s="15">
        <v>37.459000000000003</v>
      </c>
      <c r="C1015">
        <v>48664630</v>
      </c>
      <c r="D1015" s="15">
        <v>37.802</v>
      </c>
      <c r="E1015" s="15">
        <v>38.182000000000002</v>
      </c>
      <c r="F1015" s="15">
        <v>36.893999999999998</v>
      </c>
    </row>
    <row r="1016" spans="1:6">
      <c r="A1016" s="14">
        <v>44638</v>
      </c>
      <c r="B1016" s="15">
        <v>38.06</v>
      </c>
      <c r="C1016">
        <v>83248250</v>
      </c>
      <c r="D1016" s="15">
        <v>37.200000000000003</v>
      </c>
      <c r="E1016" s="15">
        <v>38.18</v>
      </c>
      <c r="F1016" s="15">
        <v>36.847000000000001</v>
      </c>
    </row>
    <row r="1017" spans="1:6">
      <c r="A1017" s="14">
        <v>44637</v>
      </c>
      <c r="B1017" s="15">
        <v>37.14</v>
      </c>
      <c r="C1017">
        <v>58183480</v>
      </c>
      <c r="D1017" s="15">
        <v>35.97</v>
      </c>
      <c r="E1017" s="15">
        <v>37.331000000000003</v>
      </c>
      <c r="F1017" s="15">
        <v>35.488</v>
      </c>
    </row>
    <row r="1018" spans="1:6">
      <c r="A1018" s="14">
        <v>44636</v>
      </c>
      <c r="B1018" s="15">
        <v>35.753</v>
      </c>
      <c r="C1018">
        <v>69824690</v>
      </c>
      <c r="D1018" s="15">
        <v>34.82</v>
      </c>
      <c r="E1018" s="15">
        <v>35.999000000000002</v>
      </c>
      <c r="F1018" s="15">
        <v>34.305999999999997</v>
      </c>
    </row>
    <row r="1019" spans="1:6">
      <c r="A1019" s="14">
        <v>44635</v>
      </c>
      <c r="B1019" s="15">
        <v>34.375</v>
      </c>
      <c r="C1019">
        <v>54606400</v>
      </c>
      <c r="D1019" s="15">
        <v>33.51</v>
      </c>
      <c r="E1019" s="15">
        <v>34.536000000000001</v>
      </c>
      <c r="F1019" s="15">
        <v>33.235999999999997</v>
      </c>
    </row>
    <row r="1020" spans="1:6">
      <c r="A1020" s="14">
        <v>44634</v>
      </c>
      <c r="B1020" s="15">
        <v>33.100999999999999</v>
      </c>
      <c r="C1020">
        <v>59078170</v>
      </c>
      <c r="D1020" s="15">
        <v>33.872</v>
      </c>
      <c r="E1020" s="15">
        <v>34.131999999999998</v>
      </c>
      <c r="F1020" s="15">
        <v>32.981999999999999</v>
      </c>
    </row>
    <row r="1021" spans="1:6">
      <c r="A1021" s="14">
        <v>44631</v>
      </c>
      <c r="B1021" s="15">
        <v>34.031999999999996</v>
      </c>
      <c r="C1021">
        <v>48199250</v>
      </c>
      <c r="D1021" s="15">
        <v>36.119</v>
      </c>
      <c r="E1021" s="15">
        <v>36.335999999999999</v>
      </c>
      <c r="F1021" s="15">
        <v>34</v>
      </c>
    </row>
    <row r="1022" spans="1:6">
      <c r="A1022" s="14">
        <v>44630</v>
      </c>
      <c r="B1022" s="15">
        <v>35.677</v>
      </c>
      <c r="C1022">
        <v>48077670</v>
      </c>
      <c r="D1022" s="15">
        <v>35.619999999999997</v>
      </c>
      <c r="E1022" s="15">
        <v>36.701999999999998</v>
      </c>
      <c r="F1022" s="15">
        <v>35.33</v>
      </c>
    </row>
    <row r="1023" spans="1:6">
      <c r="A1023" s="14">
        <v>44629</v>
      </c>
      <c r="B1023" s="15">
        <v>35.878999999999998</v>
      </c>
      <c r="C1023">
        <v>65201860</v>
      </c>
      <c r="D1023" s="15">
        <v>35.768500000000003</v>
      </c>
      <c r="E1023" s="15">
        <v>36.414000000000001</v>
      </c>
      <c r="F1023" s="15">
        <v>35.050899999999999</v>
      </c>
    </row>
    <row r="1024" spans="1:6">
      <c r="A1024" s="14">
        <v>44628</v>
      </c>
      <c r="B1024" s="15">
        <v>34.176000000000002</v>
      </c>
      <c r="C1024">
        <v>64286550</v>
      </c>
      <c r="D1024" s="15">
        <v>34.979999999999997</v>
      </c>
      <c r="E1024" s="15">
        <v>35.886000000000003</v>
      </c>
      <c r="F1024" s="15">
        <v>34.067</v>
      </c>
    </row>
    <row r="1025" spans="1:6">
      <c r="A1025" s="14">
        <v>44627</v>
      </c>
      <c r="B1025" s="15">
        <v>35.026000000000003</v>
      </c>
      <c r="C1025">
        <v>57083830</v>
      </c>
      <c r="D1025" s="15">
        <v>36.040999999999997</v>
      </c>
      <c r="E1025" s="15">
        <v>36.1995</v>
      </c>
      <c r="F1025" s="15">
        <v>35.020000000000003</v>
      </c>
    </row>
    <row r="1026" spans="1:6">
      <c r="A1026" s="14">
        <v>44624</v>
      </c>
      <c r="B1026" s="15">
        <v>36.173000000000002</v>
      </c>
      <c r="C1026">
        <v>53291800</v>
      </c>
      <c r="D1026" s="15">
        <v>36.799999999999997</v>
      </c>
      <c r="E1026" s="15">
        <v>37.481900000000003</v>
      </c>
      <c r="F1026" s="15">
        <v>35.716999999999999</v>
      </c>
    </row>
    <row r="1027" spans="1:6">
      <c r="A1027" s="14">
        <v>44623</v>
      </c>
      <c r="B1027" s="15">
        <v>36.807000000000002</v>
      </c>
      <c r="C1027">
        <v>60768360</v>
      </c>
      <c r="D1027" s="15">
        <v>38.6</v>
      </c>
      <c r="E1027" s="15">
        <v>38.612000000000002</v>
      </c>
      <c r="F1027" s="15">
        <v>36.465000000000003</v>
      </c>
    </row>
    <row r="1028" spans="1:6">
      <c r="A1028" s="14">
        <v>44622</v>
      </c>
      <c r="B1028" s="15">
        <v>38.003</v>
      </c>
      <c r="C1028">
        <v>53568090</v>
      </c>
      <c r="D1028" s="15">
        <v>38.893000000000001</v>
      </c>
      <c r="E1028" s="15">
        <v>38.921999999999997</v>
      </c>
      <c r="F1028" s="15">
        <v>37.521000000000001</v>
      </c>
    </row>
    <row r="1029" spans="1:6">
      <c r="A1029" s="14">
        <v>44621</v>
      </c>
      <c r="B1029" s="15">
        <v>38.624000000000002</v>
      </c>
      <c r="C1029">
        <v>32904390</v>
      </c>
      <c r="D1029" s="15">
        <v>39.159999999999997</v>
      </c>
      <c r="E1029" s="15">
        <v>39.5</v>
      </c>
      <c r="F1029" s="15">
        <v>38.3705</v>
      </c>
    </row>
    <row r="1030" spans="1:6">
      <c r="A1030" s="14">
        <v>44620</v>
      </c>
      <c r="B1030" s="15">
        <v>39.451999999999998</v>
      </c>
      <c r="C1030">
        <v>50350460</v>
      </c>
      <c r="D1030" s="15">
        <v>38.732999999999997</v>
      </c>
      <c r="E1030" s="15">
        <v>39.774999999999999</v>
      </c>
      <c r="F1030" s="15">
        <v>38.213000000000001</v>
      </c>
    </row>
    <row r="1031" spans="1:6">
      <c r="A1031" s="14">
        <v>44617</v>
      </c>
      <c r="B1031" s="15">
        <v>39.08</v>
      </c>
      <c r="C1031">
        <v>48416360</v>
      </c>
      <c r="D1031" s="15">
        <v>38.661000000000001</v>
      </c>
      <c r="E1031" s="15">
        <v>39.128999999999998</v>
      </c>
      <c r="F1031" s="15">
        <v>37.558</v>
      </c>
    </row>
    <row r="1032" spans="1:6">
      <c r="A1032" s="14">
        <v>44616</v>
      </c>
      <c r="B1032" s="15">
        <v>39.003</v>
      </c>
      <c r="C1032">
        <v>70687240</v>
      </c>
      <c r="D1032" s="15">
        <v>35.509</v>
      </c>
      <c r="E1032" s="15">
        <v>39.073</v>
      </c>
      <c r="F1032" s="15">
        <v>35.472000000000001</v>
      </c>
    </row>
    <row r="1033" spans="1:6">
      <c r="A1033" s="14">
        <v>44615</v>
      </c>
      <c r="B1033" s="15">
        <v>36.746000000000002</v>
      </c>
      <c r="C1033">
        <v>46142900</v>
      </c>
      <c r="D1033" s="15">
        <v>38.271999999999998</v>
      </c>
      <c r="E1033" s="15">
        <v>38.6</v>
      </c>
      <c r="F1033" s="15">
        <v>36.665999999999997</v>
      </c>
    </row>
    <row r="1034" spans="1:6">
      <c r="A1034" s="14">
        <v>44614</v>
      </c>
      <c r="B1034" s="15">
        <v>37.738</v>
      </c>
      <c r="C1034">
        <v>66975150</v>
      </c>
      <c r="D1034" s="15">
        <v>38.895000000000003</v>
      </c>
      <c r="E1034" s="15">
        <v>39.241999999999997</v>
      </c>
      <c r="F1034" s="15">
        <v>37.302</v>
      </c>
    </row>
    <row r="1035" spans="1:6">
      <c r="A1035" s="14">
        <v>44610</v>
      </c>
      <c r="B1035" s="15">
        <v>39.128999999999998</v>
      </c>
      <c r="C1035">
        <v>68016680</v>
      </c>
      <c r="D1035" s="15">
        <v>39.253</v>
      </c>
      <c r="E1035" s="15">
        <v>40.286999999999999</v>
      </c>
      <c r="F1035" s="15">
        <v>38.904699999999998</v>
      </c>
    </row>
    <row r="1036" spans="1:6">
      <c r="A1036" s="14">
        <v>44609</v>
      </c>
      <c r="B1036" s="15">
        <v>38.667000000000002</v>
      </c>
      <c r="C1036">
        <v>46692220</v>
      </c>
      <c r="D1036" s="15">
        <v>39.423499999999997</v>
      </c>
      <c r="E1036" s="15">
        <v>39.911000000000001</v>
      </c>
      <c r="F1036" s="15">
        <v>38.57</v>
      </c>
    </row>
    <row r="1037" spans="1:6">
      <c r="A1037" s="14">
        <v>44608</v>
      </c>
      <c r="B1037" s="15">
        <v>39.808</v>
      </c>
      <c r="C1037">
        <v>52776500</v>
      </c>
      <c r="D1037" s="15">
        <v>40.152999999999999</v>
      </c>
      <c r="E1037" s="15">
        <v>40.155999999999999</v>
      </c>
      <c r="F1037" s="15">
        <v>39.038400000000003</v>
      </c>
    </row>
    <row r="1038" spans="1:6">
      <c r="A1038" s="14">
        <v>44607</v>
      </c>
      <c r="B1038" s="15">
        <v>40.746000000000002</v>
      </c>
      <c r="C1038">
        <v>53956410</v>
      </c>
      <c r="D1038" s="15">
        <v>40.378999999999998</v>
      </c>
      <c r="E1038" s="15">
        <v>40.916200000000003</v>
      </c>
      <c r="F1038" s="15">
        <v>40.100999999999999</v>
      </c>
    </row>
    <row r="1039" spans="1:6">
      <c r="A1039" s="14">
        <v>44606</v>
      </c>
      <c r="B1039" s="15">
        <v>39.656999999999996</v>
      </c>
      <c r="C1039">
        <v>72021550</v>
      </c>
      <c r="D1039" s="15">
        <v>38.759</v>
      </c>
      <c r="E1039" s="15">
        <v>40.936</v>
      </c>
      <c r="F1039" s="15">
        <v>38.689100000000003</v>
      </c>
    </row>
    <row r="1040" spans="1:6">
      <c r="A1040" s="14">
        <v>44603</v>
      </c>
      <c r="B1040" s="15">
        <v>39.131</v>
      </c>
      <c r="C1040">
        <v>75589390</v>
      </c>
      <c r="D1040" s="15">
        <v>40.533000000000001</v>
      </c>
      <c r="E1040" s="15">
        <v>41.161000000000001</v>
      </c>
      <c r="F1040" s="15">
        <v>38.765000000000001</v>
      </c>
    </row>
    <row r="1041" spans="1:6">
      <c r="A1041" s="14">
        <v>44602</v>
      </c>
      <c r="B1041" s="15">
        <v>40.627000000000002</v>
      </c>
      <c r="C1041">
        <v>84529150</v>
      </c>
      <c r="D1041" s="15">
        <v>40.21</v>
      </c>
      <c r="E1041" s="15">
        <v>40.799999999999997</v>
      </c>
      <c r="F1041" s="15">
        <v>39.636000000000003</v>
      </c>
    </row>
    <row r="1042" spans="1:6">
      <c r="A1042" s="14">
        <v>44601</v>
      </c>
      <c r="B1042" s="15">
        <v>41.289000000000001</v>
      </c>
      <c r="C1042">
        <v>77382270</v>
      </c>
      <c r="D1042" s="15">
        <v>40.865000000000002</v>
      </c>
      <c r="E1042" s="15">
        <v>41.298000000000002</v>
      </c>
      <c r="F1042" s="15">
        <v>39.878999999999998</v>
      </c>
    </row>
    <row r="1043" spans="1:6">
      <c r="A1043" s="14">
        <v>44600</v>
      </c>
      <c r="B1043" s="15">
        <v>40.353000000000002</v>
      </c>
      <c r="C1043">
        <v>68185430</v>
      </c>
      <c r="D1043" s="15">
        <v>39.817999999999998</v>
      </c>
      <c r="E1043" s="15">
        <v>40.661000000000001</v>
      </c>
      <c r="F1043" s="15">
        <v>39.582999999999998</v>
      </c>
    </row>
    <row r="1044" spans="1:6">
      <c r="A1044" s="14">
        <v>44599</v>
      </c>
      <c r="B1044" s="15">
        <v>40.21</v>
      </c>
      <c r="C1044">
        <v>82328590</v>
      </c>
      <c r="D1044" s="15">
        <v>41.017000000000003</v>
      </c>
      <c r="E1044" s="15">
        <v>41.234999999999999</v>
      </c>
      <c r="F1044" s="15">
        <v>39.354999999999997</v>
      </c>
    </row>
    <row r="1045" spans="1:6">
      <c r="A1045" s="14">
        <v>44596</v>
      </c>
      <c r="B1045" s="15">
        <v>41.017000000000003</v>
      </c>
      <c r="C1045">
        <v>77897980</v>
      </c>
      <c r="D1045" s="15">
        <v>40.731000000000002</v>
      </c>
      <c r="E1045" s="15">
        <v>41.277000000000001</v>
      </c>
      <c r="F1045" s="15">
        <v>39.663899999999998</v>
      </c>
    </row>
    <row r="1046" spans="1:6">
      <c r="A1046" s="14">
        <v>44595</v>
      </c>
      <c r="B1046" s="15">
        <v>40.56</v>
      </c>
      <c r="C1046">
        <v>99052100</v>
      </c>
      <c r="D1046" s="15">
        <v>42.143999999999998</v>
      </c>
      <c r="E1046" s="15">
        <v>42.926000000000002</v>
      </c>
      <c r="F1046" s="15">
        <v>40.427999999999997</v>
      </c>
    </row>
    <row r="1047" spans="1:6">
      <c r="A1047" s="14">
        <v>44594</v>
      </c>
      <c r="B1047" s="15">
        <v>42.948</v>
      </c>
      <c r="C1047">
        <v>143460100</v>
      </c>
      <c r="D1047" s="15">
        <v>44.825000000000003</v>
      </c>
      <c r="E1047" s="15">
        <v>45.198</v>
      </c>
      <c r="F1047" s="15">
        <v>42.648000000000003</v>
      </c>
    </row>
    <row r="1048" spans="1:6">
      <c r="A1048" s="14">
        <v>44593</v>
      </c>
      <c r="B1048" s="15">
        <v>45.713000000000001</v>
      </c>
      <c r="C1048">
        <v>225681000</v>
      </c>
      <c r="D1048" s="15">
        <v>43.295999999999999</v>
      </c>
      <c r="E1048" s="15">
        <v>45.847999999999999</v>
      </c>
      <c r="F1048" s="15">
        <v>42.554000000000002</v>
      </c>
    </row>
    <row r="1049" spans="1:6">
      <c r="A1049" s="14">
        <v>44592</v>
      </c>
      <c r="B1049" s="15">
        <v>42.713999999999999</v>
      </c>
      <c r="C1049">
        <v>200474500</v>
      </c>
      <c r="D1049" s="15">
        <v>40.197000000000003</v>
      </c>
      <c r="E1049" s="15">
        <v>42.77</v>
      </c>
      <c r="F1049" s="15">
        <v>39.82</v>
      </c>
    </row>
    <row r="1050" spans="1:6">
      <c r="A1050" s="14">
        <v>44589</v>
      </c>
      <c r="B1050" s="15">
        <v>38.436</v>
      </c>
      <c r="C1050">
        <v>119666100</v>
      </c>
      <c r="D1050" s="15">
        <v>38.676000000000002</v>
      </c>
      <c r="E1050" s="15">
        <v>38.700000000000003</v>
      </c>
      <c r="F1050" s="15">
        <v>37.207999999999998</v>
      </c>
    </row>
    <row r="1051" spans="1:6">
      <c r="A1051" s="14">
        <v>44588</v>
      </c>
      <c r="B1051" s="15">
        <v>38.67</v>
      </c>
      <c r="C1051">
        <v>243247500</v>
      </c>
      <c r="D1051" s="15">
        <v>38.206000000000003</v>
      </c>
      <c r="E1051" s="15">
        <v>39.479999999999997</v>
      </c>
      <c r="F1051" s="15">
        <v>37.81</v>
      </c>
    </row>
    <row r="1052" spans="1:6">
      <c r="A1052" s="14">
        <v>44587</v>
      </c>
      <c r="B1052" s="15">
        <v>35.97</v>
      </c>
      <c r="C1052">
        <v>126839800</v>
      </c>
      <c r="D1052" s="15">
        <v>37.826999999999998</v>
      </c>
      <c r="E1052" s="15">
        <v>38.265999999999998</v>
      </c>
      <c r="F1052" s="15">
        <v>35.661999999999999</v>
      </c>
    </row>
    <row r="1053" spans="1:6">
      <c r="A1053" s="14">
        <v>44586</v>
      </c>
      <c r="B1053" s="15">
        <v>36.642000000000003</v>
      </c>
      <c r="C1053">
        <v>151458200</v>
      </c>
      <c r="D1053" s="15">
        <v>37.914000000000001</v>
      </c>
      <c r="E1053" s="15">
        <v>38.771000000000001</v>
      </c>
      <c r="F1053" s="15">
        <v>36.512999999999998</v>
      </c>
    </row>
    <row r="1054" spans="1:6">
      <c r="A1054" s="14">
        <v>44585</v>
      </c>
      <c r="B1054" s="15">
        <v>38.715000000000003</v>
      </c>
      <c r="C1054">
        <v>323867800</v>
      </c>
      <c r="D1054" s="15">
        <v>38.390999999999998</v>
      </c>
      <c r="E1054" s="15">
        <v>38.725999999999999</v>
      </c>
      <c r="F1054" s="15">
        <v>35.146000000000001</v>
      </c>
    </row>
    <row r="1055" spans="1:6">
      <c r="A1055" s="14">
        <v>44582</v>
      </c>
      <c r="B1055" s="15">
        <v>39.75</v>
      </c>
      <c r="C1055">
        <v>589042700</v>
      </c>
      <c r="D1055" s="15">
        <v>40.042499999999997</v>
      </c>
      <c r="E1055" s="15">
        <v>40.914999999999999</v>
      </c>
      <c r="F1055" s="15">
        <v>37.999000000000002</v>
      </c>
    </row>
    <row r="1056" spans="1:6">
      <c r="A1056" s="14">
        <v>44581</v>
      </c>
      <c r="B1056" s="15">
        <v>50.825000000000003</v>
      </c>
      <c r="C1056">
        <v>126589900</v>
      </c>
      <c r="D1056" s="15">
        <v>51.774999999999999</v>
      </c>
      <c r="E1056" s="15">
        <v>52.664000000000001</v>
      </c>
      <c r="F1056" s="15">
        <v>50.692999999999998</v>
      </c>
    </row>
    <row r="1057" spans="1:6">
      <c r="A1057" s="14">
        <v>44580</v>
      </c>
      <c r="B1057" s="15">
        <v>51.585999999999999</v>
      </c>
      <c r="C1057">
        <v>43535080</v>
      </c>
      <c r="D1057" s="15">
        <v>51.5</v>
      </c>
      <c r="E1057" s="15">
        <v>52.320999999999998</v>
      </c>
      <c r="F1057" s="15">
        <v>51.051000000000002</v>
      </c>
    </row>
    <row r="1058" spans="1:6">
      <c r="A1058" s="14">
        <v>44579</v>
      </c>
      <c r="B1058" s="15">
        <v>51.08</v>
      </c>
      <c r="C1058">
        <v>48444180</v>
      </c>
      <c r="D1058" s="15">
        <v>52.008000000000003</v>
      </c>
      <c r="E1058" s="15">
        <v>52.174999999999997</v>
      </c>
      <c r="F1058" s="15">
        <v>50.868000000000002</v>
      </c>
    </row>
    <row r="1059" spans="1:6">
      <c r="A1059" s="14">
        <v>44575</v>
      </c>
      <c r="B1059" s="15">
        <v>52.569000000000003</v>
      </c>
      <c r="C1059">
        <v>78611090</v>
      </c>
      <c r="D1059" s="15">
        <v>51.76</v>
      </c>
      <c r="E1059" s="15">
        <v>53.837000000000003</v>
      </c>
      <c r="F1059" s="15">
        <v>51.188000000000002</v>
      </c>
    </row>
    <row r="1060" spans="1:6">
      <c r="A1060" s="14">
        <v>44574</v>
      </c>
      <c r="B1060" s="15">
        <v>51.92</v>
      </c>
      <c r="C1060">
        <v>44750630</v>
      </c>
      <c r="D1060" s="15">
        <v>53.706000000000003</v>
      </c>
      <c r="E1060" s="15">
        <v>54.079000000000001</v>
      </c>
      <c r="F1060" s="15">
        <v>51.826000000000001</v>
      </c>
    </row>
    <row r="1061" spans="1:6">
      <c r="A1061" s="14">
        <v>44573</v>
      </c>
      <c r="B1061" s="15">
        <v>53.722000000000001</v>
      </c>
      <c r="C1061">
        <v>37873720</v>
      </c>
      <c r="D1061" s="15">
        <v>54.427</v>
      </c>
      <c r="E1061" s="15">
        <v>54.427</v>
      </c>
      <c r="F1061" s="15">
        <v>53.201999999999998</v>
      </c>
    </row>
    <row r="1062" spans="1:6">
      <c r="A1062" s="14">
        <v>44572</v>
      </c>
      <c r="B1062" s="15">
        <v>54.084000000000003</v>
      </c>
      <c r="C1062">
        <v>30778360</v>
      </c>
      <c r="D1062" s="15">
        <v>53.698999999999998</v>
      </c>
      <c r="E1062" s="15">
        <v>54.390999999999998</v>
      </c>
      <c r="F1062" s="15">
        <v>53.006999999999998</v>
      </c>
    </row>
    <row r="1063" spans="1:6">
      <c r="A1063" s="14">
        <v>44571</v>
      </c>
      <c r="B1063" s="15">
        <v>53.984999999999999</v>
      </c>
      <c r="C1063">
        <v>44861450</v>
      </c>
      <c r="D1063" s="15">
        <v>53.848999999999997</v>
      </c>
      <c r="E1063" s="15">
        <v>54.369</v>
      </c>
      <c r="F1063" s="15">
        <v>52.631999999999998</v>
      </c>
    </row>
    <row r="1064" spans="1:6">
      <c r="A1064" s="14">
        <v>44568</v>
      </c>
      <c r="B1064" s="15">
        <v>54.106000000000002</v>
      </c>
      <c r="C1064">
        <v>33828730</v>
      </c>
      <c r="D1064" s="15">
        <v>54.945999999999998</v>
      </c>
      <c r="E1064" s="15">
        <v>55.343000000000004</v>
      </c>
      <c r="F1064" s="15">
        <v>53.821800000000003</v>
      </c>
    </row>
    <row r="1065" spans="1:6">
      <c r="A1065" s="14">
        <v>44567</v>
      </c>
      <c r="B1065" s="15">
        <v>55.329000000000001</v>
      </c>
      <c r="C1065">
        <v>57117950</v>
      </c>
      <c r="D1065" s="15">
        <v>55.433999999999997</v>
      </c>
      <c r="E1065" s="15">
        <v>56.335999999999999</v>
      </c>
      <c r="F1065" s="15">
        <v>54.201000000000001</v>
      </c>
    </row>
    <row r="1066" spans="1:6">
      <c r="A1066" s="14">
        <v>44566</v>
      </c>
      <c r="B1066" s="15">
        <v>56.752000000000002</v>
      </c>
      <c r="C1066">
        <v>41487490</v>
      </c>
      <c r="D1066" s="15">
        <v>59.2</v>
      </c>
      <c r="E1066" s="15">
        <v>59.283999999999999</v>
      </c>
      <c r="F1066" s="15">
        <v>56.688000000000002</v>
      </c>
    </row>
    <row r="1067" spans="1:6">
      <c r="A1067" s="14">
        <v>44565</v>
      </c>
      <c r="B1067" s="15">
        <v>59.115000000000002</v>
      </c>
      <c r="C1067">
        <v>43931350</v>
      </c>
      <c r="D1067" s="15">
        <v>59.991</v>
      </c>
      <c r="E1067" s="15">
        <v>60.040999999999997</v>
      </c>
      <c r="F1067" s="15">
        <v>58.16</v>
      </c>
    </row>
    <row r="1068" spans="1:6">
      <c r="A1068" s="14">
        <v>44564</v>
      </c>
      <c r="B1068" s="15">
        <v>59.737000000000002</v>
      </c>
      <c r="C1068">
        <v>30688080</v>
      </c>
      <c r="D1068" s="15">
        <v>60.561</v>
      </c>
      <c r="E1068" s="15">
        <v>60.999000000000002</v>
      </c>
      <c r="F1068" s="15">
        <v>59.055999999999997</v>
      </c>
    </row>
    <row r="1069" spans="1:6">
      <c r="A1069" s="14">
        <v>44561</v>
      </c>
      <c r="B1069" s="15">
        <v>60.244</v>
      </c>
      <c r="C1069">
        <v>19959180</v>
      </c>
      <c r="D1069" s="15">
        <v>61.000999999999998</v>
      </c>
      <c r="E1069" s="15">
        <v>61.407499999999999</v>
      </c>
      <c r="F1069" s="15">
        <v>60.204999999999998</v>
      </c>
    </row>
    <row r="1070" spans="1:6">
      <c r="A1070" s="14">
        <v>44560</v>
      </c>
      <c r="B1070" s="15">
        <v>61.209000000000003</v>
      </c>
      <c r="C1070">
        <v>16250930</v>
      </c>
      <c r="D1070" s="15">
        <v>61.298999999999999</v>
      </c>
      <c r="E1070" s="15">
        <v>62.061</v>
      </c>
      <c r="F1070" s="15">
        <v>61.124000000000002</v>
      </c>
    </row>
    <row r="1071" spans="1:6">
      <c r="A1071" s="14">
        <v>44559</v>
      </c>
      <c r="B1071" s="15">
        <v>61.054000000000002</v>
      </c>
      <c r="C1071">
        <v>12875130</v>
      </c>
      <c r="D1071" s="15">
        <v>61.070999999999998</v>
      </c>
      <c r="E1071" s="15">
        <v>61.398000000000003</v>
      </c>
      <c r="F1071" s="15">
        <v>60.468000000000004</v>
      </c>
    </row>
    <row r="1072" spans="1:6">
      <c r="A1072" s="14">
        <v>44558</v>
      </c>
      <c r="B1072" s="15">
        <v>61.070999999999998</v>
      </c>
      <c r="C1072">
        <v>18841160</v>
      </c>
      <c r="D1072" s="15">
        <v>61.494999999999997</v>
      </c>
      <c r="E1072" s="15">
        <v>61.841000000000001</v>
      </c>
      <c r="F1072" s="15">
        <v>60.969000000000001</v>
      </c>
    </row>
    <row r="1073" spans="1:6">
      <c r="A1073" s="14">
        <v>44557</v>
      </c>
      <c r="B1073" s="15">
        <v>61.311999999999998</v>
      </c>
      <c r="C1073">
        <v>20622330</v>
      </c>
      <c r="D1073" s="15">
        <v>61.5</v>
      </c>
      <c r="E1073" s="15">
        <v>61.5</v>
      </c>
      <c r="F1073" s="15">
        <v>60.924999999999997</v>
      </c>
    </row>
    <row r="1074" spans="1:6">
      <c r="A1074" s="14">
        <v>44553</v>
      </c>
      <c r="B1074" s="15">
        <v>61.408999999999999</v>
      </c>
      <c r="C1074">
        <v>16211460</v>
      </c>
      <c r="D1074" s="15">
        <v>61.64</v>
      </c>
      <c r="E1074" s="15">
        <v>61.688000000000002</v>
      </c>
      <c r="F1074" s="15">
        <v>60.756999999999998</v>
      </c>
    </row>
    <row r="1075" spans="1:6">
      <c r="A1075" s="14">
        <v>44552</v>
      </c>
      <c r="B1075" s="15">
        <v>61.423999999999999</v>
      </c>
      <c r="C1075">
        <v>23357450</v>
      </c>
      <c r="D1075" s="15">
        <v>60.335999999999999</v>
      </c>
      <c r="E1075" s="15">
        <v>61.481999999999999</v>
      </c>
      <c r="F1075" s="15">
        <v>60.262999999999998</v>
      </c>
    </row>
    <row r="1076" spans="1:6">
      <c r="A1076" s="14">
        <v>44551</v>
      </c>
      <c r="B1076" s="15">
        <v>60.491999999999997</v>
      </c>
      <c r="C1076">
        <v>23193900</v>
      </c>
      <c r="D1076" s="15">
        <v>59.754300000000001</v>
      </c>
      <c r="E1076" s="15">
        <v>60.781999999999996</v>
      </c>
      <c r="F1076" s="15">
        <v>59.386099999999999</v>
      </c>
    </row>
    <row r="1077" spans="1:6">
      <c r="A1077" s="14">
        <v>44550</v>
      </c>
      <c r="B1077" s="15">
        <v>59.374000000000002</v>
      </c>
      <c r="C1077">
        <v>33584040</v>
      </c>
      <c r="D1077" s="15">
        <v>58.643000000000001</v>
      </c>
      <c r="E1077" s="15">
        <v>60.288499999999999</v>
      </c>
      <c r="F1077" s="15">
        <v>58.426000000000002</v>
      </c>
    </row>
    <row r="1078" spans="1:6">
      <c r="A1078" s="14">
        <v>44547</v>
      </c>
      <c r="B1078" s="15">
        <v>58.673000000000002</v>
      </c>
      <c r="C1078">
        <v>44337060</v>
      </c>
      <c r="D1078" s="15">
        <v>59.161000000000001</v>
      </c>
      <c r="E1078" s="15">
        <v>59.325000000000003</v>
      </c>
      <c r="F1078" s="15">
        <v>58.173999999999999</v>
      </c>
    </row>
    <row r="1079" spans="1:6">
      <c r="A1079" s="14">
        <v>44546</v>
      </c>
      <c r="B1079" s="15">
        <v>59.106000000000002</v>
      </c>
      <c r="C1079">
        <v>31432170</v>
      </c>
      <c r="D1079" s="15">
        <v>59.709000000000003</v>
      </c>
      <c r="E1079" s="15">
        <v>60.283099999999997</v>
      </c>
      <c r="F1079" s="15">
        <v>58.8</v>
      </c>
    </row>
    <row r="1080" spans="1:6">
      <c r="A1080" s="14">
        <v>44545</v>
      </c>
      <c r="B1080" s="15">
        <v>60.503999999999998</v>
      </c>
      <c r="C1080">
        <v>28661960</v>
      </c>
      <c r="D1080" s="15">
        <v>59.817999999999998</v>
      </c>
      <c r="E1080" s="15">
        <v>60.569000000000003</v>
      </c>
      <c r="F1080" s="15">
        <v>58.451000000000001</v>
      </c>
    </row>
    <row r="1081" spans="1:6">
      <c r="A1081" s="14">
        <v>44544</v>
      </c>
      <c r="B1081" s="15">
        <v>59.798999999999999</v>
      </c>
      <c r="C1081">
        <v>29845360</v>
      </c>
      <c r="D1081" s="15">
        <v>59.871000000000002</v>
      </c>
      <c r="E1081" s="15">
        <v>60.228999999999999</v>
      </c>
      <c r="F1081" s="15">
        <v>58.813000000000002</v>
      </c>
    </row>
    <row r="1082" spans="1:6">
      <c r="A1082" s="14">
        <v>44543</v>
      </c>
      <c r="B1082" s="15">
        <v>60.456000000000003</v>
      </c>
      <c r="C1082">
        <v>25179150</v>
      </c>
      <c r="D1082" s="15">
        <v>61.2</v>
      </c>
      <c r="E1082" s="15">
        <v>61.264000000000003</v>
      </c>
      <c r="F1082" s="15">
        <v>59.951999999999998</v>
      </c>
    </row>
    <row r="1083" spans="1:6">
      <c r="A1083" s="14">
        <v>44540</v>
      </c>
      <c r="B1083" s="15">
        <v>61.165999999999997</v>
      </c>
      <c r="C1083">
        <v>27487740</v>
      </c>
      <c r="D1083" s="15">
        <v>61.677999999999997</v>
      </c>
      <c r="E1083" s="15">
        <v>61.774000000000001</v>
      </c>
      <c r="F1083" s="15">
        <v>60.588000000000001</v>
      </c>
    </row>
    <row r="1084" spans="1:6">
      <c r="A1084" s="14">
        <v>44539</v>
      </c>
      <c r="B1084" s="15">
        <v>61.1</v>
      </c>
      <c r="C1084">
        <v>23763210</v>
      </c>
      <c r="D1084" s="15">
        <v>62.758000000000003</v>
      </c>
      <c r="E1084" s="15">
        <v>63.024000000000001</v>
      </c>
      <c r="F1084" s="15">
        <v>61.043999999999997</v>
      </c>
    </row>
    <row r="1085" spans="1:6">
      <c r="A1085" s="14">
        <v>44538</v>
      </c>
      <c r="B1085" s="15">
        <v>62.808</v>
      </c>
      <c r="C1085">
        <v>22203080</v>
      </c>
      <c r="D1085" s="15">
        <v>63</v>
      </c>
      <c r="E1085" s="15">
        <v>63.2455</v>
      </c>
      <c r="F1085" s="15">
        <v>62.32</v>
      </c>
    </row>
    <row r="1086" spans="1:6">
      <c r="A1086" s="14">
        <v>44537</v>
      </c>
      <c r="B1086" s="15">
        <v>62.558</v>
      </c>
      <c r="C1086">
        <v>31251900</v>
      </c>
      <c r="D1086" s="15">
        <v>61.982999999999997</v>
      </c>
      <c r="E1086" s="15">
        <v>62.889000000000003</v>
      </c>
      <c r="F1086" s="15">
        <v>61.14</v>
      </c>
    </row>
    <row r="1087" spans="1:6">
      <c r="A1087" s="14">
        <v>44536</v>
      </c>
      <c r="B1087" s="15">
        <v>61.268999999999998</v>
      </c>
      <c r="C1087">
        <v>30756720</v>
      </c>
      <c r="D1087" s="15">
        <v>60.600999999999999</v>
      </c>
      <c r="E1087" s="15">
        <v>61.728999999999999</v>
      </c>
      <c r="F1087" s="15">
        <v>60.1</v>
      </c>
    </row>
    <row r="1088" spans="1:6">
      <c r="A1088" s="14">
        <v>44533</v>
      </c>
      <c r="B1088" s="15">
        <v>60.213000000000001</v>
      </c>
      <c r="C1088">
        <v>48292820</v>
      </c>
      <c r="D1088" s="15">
        <v>62.274999999999999</v>
      </c>
      <c r="E1088" s="15">
        <v>62.55</v>
      </c>
      <c r="F1088" s="15">
        <v>59.4</v>
      </c>
    </row>
    <row r="1089" spans="1:6">
      <c r="A1089" s="14">
        <v>44532</v>
      </c>
      <c r="B1089" s="15">
        <v>61.646999999999998</v>
      </c>
      <c r="C1089">
        <v>33311310</v>
      </c>
      <c r="D1089" s="15">
        <v>61.71</v>
      </c>
      <c r="E1089" s="15">
        <v>62.536000000000001</v>
      </c>
      <c r="F1089" s="15">
        <v>61.287999999999997</v>
      </c>
    </row>
    <row r="1090" spans="1:6">
      <c r="A1090" s="14">
        <v>44531</v>
      </c>
      <c r="B1090" s="15">
        <v>61.777000000000001</v>
      </c>
      <c r="C1090">
        <v>38970190</v>
      </c>
      <c r="D1090" s="15">
        <v>64.947999999999993</v>
      </c>
      <c r="E1090" s="15">
        <v>65.451999999999998</v>
      </c>
      <c r="F1090" s="15">
        <v>61.707000000000001</v>
      </c>
    </row>
    <row r="1091" spans="1:6">
      <c r="A1091" s="14">
        <v>44530</v>
      </c>
      <c r="B1091" s="15">
        <v>64.19</v>
      </c>
      <c r="C1091">
        <v>56089190</v>
      </c>
      <c r="D1091" s="15">
        <v>66.819800000000001</v>
      </c>
      <c r="E1091" s="15">
        <v>67.537999999999997</v>
      </c>
      <c r="F1091" s="15">
        <v>64.001000000000005</v>
      </c>
    </row>
    <row r="1092" spans="1:6">
      <c r="A1092" s="14">
        <v>44529</v>
      </c>
      <c r="B1092" s="15">
        <v>66.384</v>
      </c>
      <c r="C1092">
        <v>25293640</v>
      </c>
      <c r="D1092" s="15">
        <v>66.319999999999993</v>
      </c>
      <c r="E1092" s="15">
        <v>66.799000000000007</v>
      </c>
      <c r="F1092" s="15">
        <v>65.828999999999994</v>
      </c>
    </row>
    <row r="1093" spans="1:6">
      <c r="A1093" s="14">
        <v>44526</v>
      </c>
      <c r="B1093" s="15">
        <v>66.563999999999993</v>
      </c>
      <c r="C1093">
        <v>28725130</v>
      </c>
      <c r="D1093" s="15">
        <v>67.5</v>
      </c>
      <c r="E1093" s="15">
        <v>67.640500000000003</v>
      </c>
      <c r="F1093" s="15">
        <v>66.066999999999993</v>
      </c>
    </row>
    <row r="1094" spans="1:6">
      <c r="A1094" s="14">
        <v>44524</v>
      </c>
      <c r="B1094" s="15">
        <v>65.828999999999994</v>
      </c>
      <c r="C1094">
        <v>18672820</v>
      </c>
      <c r="D1094" s="15">
        <v>65.801000000000002</v>
      </c>
      <c r="E1094" s="15">
        <v>66.144000000000005</v>
      </c>
      <c r="F1094" s="15">
        <v>65.11</v>
      </c>
    </row>
    <row r="1095" spans="1:6">
      <c r="A1095" s="14">
        <v>44523</v>
      </c>
      <c r="B1095" s="15">
        <v>65.406000000000006</v>
      </c>
      <c r="C1095">
        <v>23209170</v>
      </c>
      <c r="D1095" s="15">
        <v>65.817999999999998</v>
      </c>
      <c r="E1095" s="15">
        <v>66.643000000000001</v>
      </c>
      <c r="F1095" s="15">
        <v>64.605000000000004</v>
      </c>
    </row>
    <row r="1096" spans="1:6">
      <c r="A1096" s="14">
        <v>44522</v>
      </c>
      <c r="B1096" s="15">
        <v>65.92</v>
      </c>
      <c r="C1096">
        <v>27653180</v>
      </c>
      <c r="D1096" s="15">
        <v>67.602000000000004</v>
      </c>
      <c r="E1096" s="15">
        <v>67.947999999999993</v>
      </c>
      <c r="F1096" s="15">
        <v>65.647000000000006</v>
      </c>
    </row>
    <row r="1097" spans="1:6">
      <c r="A1097" s="14">
        <v>44519</v>
      </c>
      <c r="B1097" s="15">
        <v>67.88</v>
      </c>
      <c r="C1097">
        <v>26148520</v>
      </c>
      <c r="D1097" s="15">
        <v>69.234999999999999</v>
      </c>
      <c r="E1097" s="15">
        <v>69.415999999999997</v>
      </c>
      <c r="F1097" s="15">
        <v>67.5</v>
      </c>
    </row>
    <row r="1098" spans="1:6">
      <c r="A1098" s="14">
        <v>44518</v>
      </c>
      <c r="B1098" s="15">
        <v>68.201999999999998</v>
      </c>
      <c r="C1098">
        <v>20149920</v>
      </c>
      <c r="D1098" s="15">
        <v>69.161000000000001</v>
      </c>
      <c r="E1098" s="15">
        <v>69.174000000000007</v>
      </c>
      <c r="F1098" s="15">
        <v>67.973500000000001</v>
      </c>
    </row>
    <row r="1099" spans="1:6">
      <c r="A1099" s="14">
        <v>44517</v>
      </c>
      <c r="B1099" s="15">
        <v>69.168999999999997</v>
      </c>
      <c r="C1099">
        <v>27328310</v>
      </c>
      <c r="D1099" s="15">
        <v>69</v>
      </c>
      <c r="E1099" s="15">
        <v>70.0989</v>
      </c>
      <c r="F1099" s="15">
        <v>68.608999999999995</v>
      </c>
    </row>
    <row r="1100" spans="1:6">
      <c r="A1100" s="14">
        <v>44516</v>
      </c>
      <c r="B1100" s="15">
        <v>68.739999999999995</v>
      </c>
      <c r="C1100">
        <v>20773870</v>
      </c>
      <c r="D1100" s="15">
        <v>67.826999999999998</v>
      </c>
      <c r="E1100" s="15">
        <v>68.835999999999999</v>
      </c>
      <c r="F1100" s="15">
        <v>67.69</v>
      </c>
    </row>
    <row r="1101" spans="1:6">
      <c r="A1101" s="14">
        <v>44515</v>
      </c>
      <c r="B1101" s="15">
        <v>67.933000000000007</v>
      </c>
      <c r="C1101">
        <v>28721860</v>
      </c>
      <c r="D1101" s="15">
        <v>68.123500000000007</v>
      </c>
      <c r="E1101" s="15">
        <v>68.525999999999996</v>
      </c>
      <c r="F1101" s="15">
        <v>67.149000000000001</v>
      </c>
    </row>
    <row r="1102" spans="1:6">
      <c r="A1102" s="14">
        <v>44512</v>
      </c>
      <c r="B1102" s="15">
        <v>68.260999999999996</v>
      </c>
      <c r="C1102">
        <v>41984100</v>
      </c>
      <c r="D1102" s="15">
        <v>66.001000000000005</v>
      </c>
      <c r="E1102" s="15">
        <v>68.334000000000003</v>
      </c>
      <c r="F1102" s="15">
        <v>65.382000000000005</v>
      </c>
    </row>
    <row r="1103" spans="1:6">
      <c r="A1103" s="14">
        <v>44511</v>
      </c>
      <c r="B1103" s="15">
        <v>65.757999999999996</v>
      </c>
      <c r="C1103">
        <v>28683110</v>
      </c>
      <c r="D1103" s="15">
        <v>65.024000000000001</v>
      </c>
      <c r="E1103" s="15">
        <v>66.581999999999994</v>
      </c>
      <c r="F1103" s="15">
        <v>64.970500000000001</v>
      </c>
    </row>
    <row r="1104" spans="1:6">
      <c r="A1104" s="14">
        <v>44510</v>
      </c>
      <c r="B1104" s="15">
        <v>64.691000000000003</v>
      </c>
      <c r="C1104">
        <v>24057850</v>
      </c>
      <c r="D1104" s="15">
        <v>65.301000000000002</v>
      </c>
      <c r="E1104" s="15">
        <v>66.033100000000005</v>
      </c>
      <c r="F1104" s="15">
        <v>64.210999999999999</v>
      </c>
    </row>
    <row r="1105" spans="1:6">
      <c r="A1105" s="14">
        <v>44509</v>
      </c>
      <c r="B1105" s="15">
        <v>65.599000000000004</v>
      </c>
      <c r="C1105">
        <v>24156300</v>
      </c>
      <c r="D1105" s="15">
        <v>65.37</v>
      </c>
      <c r="E1105" s="15">
        <v>66.05</v>
      </c>
      <c r="F1105" s="15">
        <v>65.052000000000007</v>
      </c>
    </row>
    <row r="1106" spans="1:6">
      <c r="A1106" s="14">
        <v>44508</v>
      </c>
      <c r="B1106" s="15">
        <v>65.144999999999996</v>
      </c>
      <c r="C1106">
        <v>28875230</v>
      </c>
      <c r="D1106" s="15">
        <v>65.028999999999996</v>
      </c>
      <c r="E1106" s="15">
        <v>65.599999999999994</v>
      </c>
      <c r="F1106" s="15">
        <v>64.379000000000005</v>
      </c>
    </row>
    <row r="1107" spans="1:6">
      <c r="A1107" s="14">
        <v>44505</v>
      </c>
      <c r="B1107" s="15">
        <v>64.572000000000003</v>
      </c>
      <c r="C1107">
        <v>52834880</v>
      </c>
      <c r="D1107" s="15">
        <v>66.397000000000006</v>
      </c>
      <c r="E1107" s="15">
        <v>66.563999999999993</v>
      </c>
      <c r="F1107" s="15">
        <v>64.501000000000005</v>
      </c>
    </row>
    <row r="1108" spans="1:6">
      <c r="A1108" s="14">
        <v>44504</v>
      </c>
      <c r="B1108" s="15">
        <v>66.84</v>
      </c>
      <c r="C1108">
        <v>48650230</v>
      </c>
      <c r="D1108" s="15">
        <v>68.588999999999999</v>
      </c>
      <c r="E1108" s="15">
        <v>68.593999999999994</v>
      </c>
      <c r="F1108" s="15">
        <v>66.55</v>
      </c>
    </row>
    <row r="1109" spans="1:6">
      <c r="A1109" s="14">
        <v>44503</v>
      </c>
      <c r="B1109" s="15">
        <v>68.828999999999994</v>
      </c>
      <c r="C1109">
        <v>23348520</v>
      </c>
      <c r="D1109" s="15">
        <v>67.727000000000004</v>
      </c>
      <c r="E1109" s="15">
        <v>68.938999999999993</v>
      </c>
      <c r="F1109" s="15">
        <v>67.727000000000004</v>
      </c>
    </row>
    <row r="1110" spans="1:6">
      <c r="A1110" s="14">
        <v>44502</v>
      </c>
      <c r="B1110" s="15">
        <v>67.772000000000006</v>
      </c>
      <c r="C1110">
        <v>38885970</v>
      </c>
      <c r="D1110" s="15">
        <v>68.311000000000007</v>
      </c>
      <c r="E1110" s="15">
        <v>68.768000000000001</v>
      </c>
      <c r="F1110" s="15">
        <v>67.382000000000005</v>
      </c>
    </row>
    <row r="1111" spans="1:6">
      <c r="A1111" s="14">
        <v>44501</v>
      </c>
      <c r="B1111" s="15">
        <v>68.117000000000004</v>
      </c>
      <c r="C1111">
        <v>31109110</v>
      </c>
      <c r="D1111" s="15">
        <v>68.906000000000006</v>
      </c>
      <c r="E1111" s="15">
        <v>68.997</v>
      </c>
      <c r="F1111" s="15">
        <v>67.653999999999996</v>
      </c>
    </row>
    <row r="1112" spans="1:6">
      <c r="A1112" s="14">
        <v>44498</v>
      </c>
      <c r="B1112" s="15">
        <v>69.031000000000006</v>
      </c>
      <c r="C1112">
        <v>38252790</v>
      </c>
      <c r="D1112" s="15">
        <v>67.305999999999997</v>
      </c>
      <c r="E1112" s="15">
        <v>69.096999999999994</v>
      </c>
      <c r="F1112" s="15">
        <v>67.123999999999995</v>
      </c>
    </row>
    <row r="1113" spans="1:6">
      <c r="A1113" s="14">
        <v>44497</v>
      </c>
      <c r="B1113" s="15">
        <v>67.405000000000001</v>
      </c>
      <c r="C1113">
        <v>28594090</v>
      </c>
      <c r="D1113" s="15">
        <v>67.094899999999996</v>
      </c>
      <c r="E1113" s="15">
        <v>67.680000000000007</v>
      </c>
      <c r="F1113" s="15">
        <v>66.802999999999997</v>
      </c>
    </row>
    <row r="1114" spans="1:6">
      <c r="A1114" s="14">
        <v>44496</v>
      </c>
      <c r="B1114" s="15">
        <v>66.292000000000002</v>
      </c>
      <c r="C1114">
        <v>22769140</v>
      </c>
      <c r="D1114" s="15">
        <v>66.900000000000006</v>
      </c>
      <c r="E1114" s="15">
        <v>67.141000000000005</v>
      </c>
      <c r="F1114" s="15">
        <v>66.185000000000002</v>
      </c>
    </row>
    <row r="1115" spans="1:6">
      <c r="A1115" s="14">
        <v>44495</v>
      </c>
      <c r="B1115" s="15">
        <v>66.852000000000004</v>
      </c>
      <c r="C1115">
        <v>29048400</v>
      </c>
      <c r="D1115" s="15">
        <v>67.376000000000005</v>
      </c>
      <c r="E1115" s="15">
        <v>67.649000000000001</v>
      </c>
      <c r="F1115" s="15">
        <v>66.277000000000001</v>
      </c>
    </row>
    <row r="1116" spans="1:6">
      <c r="A1116" s="14">
        <v>44494</v>
      </c>
      <c r="B1116" s="15">
        <v>67.165999999999997</v>
      </c>
      <c r="C1116">
        <v>38335260</v>
      </c>
      <c r="D1116" s="15">
        <v>66.373999999999995</v>
      </c>
      <c r="E1116" s="15">
        <v>67.587999999999994</v>
      </c>
      <c r="F1116" s="15">
        <v>65.706999999999994</v>
      </c>
    </row>
    <row r="1117" spans="1:6">
      <c r="A1117" s="14">
        <v>44491</v>
      </c>
      <c r="B1117" s="15">
        <v>66.477999999999994</v>
      </c>
      <c r="C1117">
        <v>61860160</v>
      </c>
      <c r="D1117" s="15">
        <v>65.180999999999997</v>
      </c>
      <c r="E1117" s="15">
        <v>66.546000000000006</v>
      </c>
      <c r="F1117" s="15">
        <v>65.180999999999997</v>
      </c>
    </row>
    <row r="1118" spans="1:6">
      <c r="A1118" s="14">
        <v>44490</v>
      </c>
      <c r="B1118" s="15">
        <v>65.316000000000003</v>
      </c>
      <c r="C1118">
        <v>84370700</v>
      </c>
      <c r="D1118" s="15">
        <v>62.889000000000003</v>
      </c>
      <c r="E1118" s="15">
        <v>65.400999999999996</v>
      </c>
      <c r="F1118" s="15">
        <v>62.865000000000002</v>
      </c>
    </row>
    <row r="1119" spans="1:6">
      <c r="A1119" s="14">
        <v>44489</v>
      </c>
      <c r="B1119" s="15">
        <v>62.514000000000003</v>
      </c>
      <c r="C1119">
        <v>106220000</v>
      </c>
      <c r="D1119" s="15">
        <v>62.557299999999998</v>
      </c>
      <c r="E1119" s="15">
        <v>63.74</v>
      </c>
      <c r="F1119" s="15">
        <v>61.715000000000003</v>
      </c>
    </row>
    <row r="1120" spans="1:6">
      <c r="A1120" s="14">
        <v>44488</v>
      </c>
      <c r="B1120" s="15">
        <v>63.9</v>
      </c>
      <c r="C1120">
        <v>76331470</v>
      </c>
      <c r="D1120" s="15">
        <v>63.696899999999999</v>
      </c>
      <c r="E1120" s="15">
        <v>64.099999999999994</v>
      </c>
      <c r="F1120" s="15">
        <v>63.23</v>
      </c>
    </row>
    <row r="1121" spans="1:6">
      <c r="A1121" s="14">
        <v>44487</v>
      </c>
      <c r="B1121" s="15">
        <v>63.796999999999997</v>
      </c>
      <c r="C1121">
        <v>46690710</v>
      </c>
      <c r="D1121" s="15">
        <v>63.21</v>
      </c>
      <c r="E1121" s="15">
        <v>63.841000000000001</v>
      </c>
      <c r="F1121" s="15">
        <v>62.058999999999997</v>
      </c>
    </row>
    <row r="1122" spans="1:6">
      <c r="A1122" s="14">
        <v>44484</v>
      </c>
      <c r="B1122" s="15">
        <v>62.829000000000001</v>
      </c>
      <c r="C1122">
        <v>41168740</v>
      </c>
      <c r="D1122" s="15">
        <v>63.8</v>
      </c>
      <c r="E1122" s="15">
        <v>63.942</v>
      </c>
      <c r="F1122" s="15">
        <v>62.515999999999998</v>
      </c>
    </row>
    <row r="1123" spans="1:6">
      <c r="A1123" s="14">
        <v>44483</v>
      </c>
      <c r="B1123" s="15">
        <v>63.38</v>
      </c>
      <c r="C1123">
        <v>26725350</v>
      </c>
      <c r="D1123" s="15">
        <v>63.222999999999999</v>
      </c>
      <c r="E1123" s="15">
        <v>63.688000000000002</v>
      </c>
      <c r="F1123" s="15">
        <v>62.679000000000002</v>
      </c>
    </row>
    <row r="1124" spans="1:6">
      <c r="A1124" s="14">
        <v>44482</v>
      </c>
      <c r="B1124" s="15">
        <v>62.975999999999999</v>
      </c>
      <c r="C1124">
        <v>24246380</v>
      </c>
      <c r="D1124" s="15">
        <v>63.2179</v>
      </c>
      <c r="E1124" s="15">
        <v>63.2179</v>
      </c>
      <c r="F1124" s="15">
        <v>62.21</v>
      </c>
    </row>
    <row r="1125" spans="1:6">
      <c r="A1125" s="14">
        <v>44481</v>
      </c>
      <c r="B1125" s="15">
        <v>62.494</v>
      </c>
      <c r="C1125">
        <v>32273490</v>
      </c>
      <c r="D1125" s="15">
        <v>63.302</v>
      </c>
      <c r="E1125" s="15">
        <v>63.765500000000003</v>
      </c>
      <c r="F1125" s="15">
        <v>62.198999999999998</v>
      </c>
    </row>
    <row r="1126" spans="1:6">
      <c r="A1126" s="14">
        <v>44480</v>
      </c>
      <c r="B1126" s="15">
        <v>62.704000000000001</v>
      </c>
      <c r="C1126">
        <v>28624700</v>
      </c>
      <c r="D1126" s="15">
        <v>63.319499999999998</v>
      </c>
      <c r="E1126" s="15">
        <v>63.942</v>
      </c>
      <c r="F1126" s="15">
        <v>62.677999999999997</v>
      </c>
    </row>
    <row r="1127" spans="1:6">
      <c r="A1127" s="14">
        <v>44477</v>
      </c>
      <c r="B1127" s="15">
        <v>63.265999999999998</v>
      </c>
      <c r="C1127">
        <v>32720930</v>
      </c>
      <c r="D1127" s="15">
        <v>63.416499999999999</v>
      </c>
      <c r="E1127" s="15">
        <v>64.38</v>
      </c>
      <c r="F1127" s="15">
        <v>63.085999999999999</v>
      </c>
    </row>
    <row r="1128" spans="1:6">
      <c r="A1128" s="14">
        <v>44476</v>
      </c>
      <c r="B1128" s="15">
        <v>63.185000000000002</v>
      </c>
      <c r="C1128">
        <v>35568860</v>
      </c>
      <c r="D1128" s="15">
        <v>64.222499999999997</v>
      </c>
      <c r="E1128" s="15">
        <v>64.683999999999997</v>
      </c>
      <c r="F1128" s="15">
        <v>63.045000000000002</v>
      </c>
    </row>
    <row r="1129" spans="1:6">
      <c r="A1129" s="14">
        <v>44475</v>
      </c>
      <c r="B1129" s="15">
        <v>63.91</v>
      </c>
      <c r="C1129">
        <v>45804340</v>
      </c>
      <c r="D1129" s="15">
        <v>62.817999999999998</v>
      </c>
      <c r="E1129" s="15">
        <v>63.987000000000002</v>
      </c>
      <c r="F1129" s="15">
        <v>62.636000000000003</v>
      </c>
    </row>
    <row r="1130" spans="1:6">
      <c r="A1130" s="14">
        <v>44474</v>
      </c>
      <c r="B1130" s="15">
        <v>63.481000000000002</v>
      </c>
      <c r="C1130">
        <v>95342930</v>
      </c>
      <c r="D1130" s="15">
        <v>60.694000000000003</v>
      </c>
      <c r="E1130" s="15">
        <v>64.039000000000001</v>
      </c>
      <c r="F1130" s="15">
        <v>60.689</v>
      </c>
    </row>
    <row r="1131" spans="1:6">
      <c r="A1131" s="14">
        <v>44473</v>
      </c>
      <c r="B1131" s="15">
        <v>60.335000000000001</v>
      </c>
      <c r="C1131">
        <v>49959320</v>
      </c>
      <c r="D1131" s="15">
        <v>61.338999999999999</v>
      </c>
      <c r="E1131" s="15">
        <v>62.612499999999997</v>
      </c>
      <c r="F1131" s="15">
        <v>59.468000000000004</v>
      </c>
    </row>
    <row r="1132" spans="1:6">
      <c r="A1132" s="14">
        <v>44470</v>
      </c>
      <c r="B1132" s="15">
        <v>61.314999999999998</v>
      </c>
      <c r="C1132">
        <v>40908470</v>
      </c>
      <c r="D1132" s="15">
        <v>60.423999999999999</v>
      </c>
      <c r="E1132" s="15">
        <v>61.499000000000002</v>
      </c>
      <c r="F1132" s="15">
        <v>59.750500000000002</v>
      </c>
    </row>
    <row r="1133" spans="1:6">
      <c r="A1133" s="14">
        <v>44469</v>
      </c>
      <c r="B1133" s="15">
        <v>61.033999999999999</v>
      </c>
      <c r="C1133">
        <v>66160400</v>
      </c>
      <c r="D1133" s="15">
        <v>60.805</v>
      </c>
      <c r="E1133" s="15">
        <v>61.9</v>
      </c>
      <c r="F1133" s="15">
        <v>60.805</v>
      </c>
    </row>
    <row r="1134" spans="1:6">
      <c r="A1134" s="14">
        <v>44468</v>
      </c>
      <c r="B1134" s="15">
        <v>59.905999999999999</v>
      </c>
      <c r="C1134">
        <v>62210260</v>
      </c>
      <c r="D1134" s="15">
        <v>58.901000000000003</v>
      </c>
      <c r="E1134" s="15">
        <v>60.988</v>
      </c>
      <c r="F1134" s="15">
        <v>58.801000000000002</v>
      </c>
    </row>
    <row r="1135" spans="1:6">
      <c r="A1135" s="14">
        <v>44467</v>
      </c>
      <c r="B1135" s="15">
        <v>58.384999999999998</v>
      </c>
      <c r="C1135">
        <v>44310510</v>
      </c>
      <c r="D1135" s="15">
        <v>58.9</v>
      </c>
      <c r="E1135" s="15">
        <v>59.953499999999998</v>
      </c>
      <c r="F1135" s="15">
        <v>58.015999999999998</v>
      </c>
    </row>
    <row r="1136" spans="1:6">
      <c r="A1136" s="14">
        <v>44466</v>
      </c>
      <c r="B1136" s="15">
        <v>59.264000000000003</v>
      </c>
      <c r="C1136">
        <v>25047380</v>
      </c>
      <c r="D1136" s="15">
        <v>58.795000000000002</v>
      </c>
      <c r="E1136" s="15">
        <v>59.357999999999997</v>
      </c>
      <c r="F1136" s="15">
        <v>57.692999999999998</v>
      </c>
    </row>
    <row r="1137" spans="1:6">
      <c r="A1137" s="14">
        <v>44463</v>
      </c>
      <c r="B1137" s="15">
        <v>59.238999999999997</v>
      </c>
      <c r="C1137">
        <v>21262460</v>
      </c>
      <c r="D1137" s="15">
        <v>59.25</v>
      </c>
      <c r="E1137" s="15">
        <v>59.298000000000002</v>
      </c>
      <c r="F1137" s="15">
        <v>58.363999999999997</v>
      </c>
    </row>
    <row r="1138" spans="1:6">
      <c r="A1138" s="14">
        <v>44462</v>
      </c>
      <c r="B1138" s="15">
        <v>59.326000000000001</v>
      </c>
      <c r="C1138">
        <v>25261610</v>
      </c>
      <c r="D1138" s="15">
        <v>59.079000000000001</v>
      </c>
      <c r="E1138" s="15">
        <v>59.932000000000002</v>
      </c>
      <c r="F1138" s="15">
        <v>58.912999999999997</v>
      </c>
    </row>
    <row r="1139" spans="1:6">
      <c r="A1139" s="14">
        <v>44461</v>
      </c>
      <c r="B1139" s="15">
        <v>59.064999999999998</v>
      </c>
      <c r="C1139">
        <v>40218450</v>
      </c>
      <c r="D1139" s="15">
        <v>57.969000000000001</v>
      </c>
      <c r="E1139" s="15">
        <v>59.564999999999998</v>
      </c>
      <c r="F1139" s="15">
        <v>57.969000000000001</v>
      </c>
    </row>
    <row r="1140" spans="1:6">
      <c r="A1140" s="14">
        <v>44460</v>
      </c>
      <c r="B1140" s="15">
        <v>57.314</v>
      </c>
      <c r="C1140">
        <v>22508840</v>
      </c>
      <c r="D1140" s="15">
        <v>57.831000000000003</v>
      </c>
      <c r="E1140" s="15">
        <v>58.188000000000002</v>
      </c>
      <c r="F1140" s="15">
        <v>56.936999999999998</v>
      </c>
    </row>
    <row r="1141" spans="1:6">
      <c r="A1141" s="14">
        <v>44459</v>
      </c>
      <c r="B1141" s="15">
        <v>57.542999999999999</v>
      </c>
      <c r="C1141">
        <v>37322270</v>
      </c>
      <c r="D1141" s="15">
        <v>58.679000000000002</v>
      </c>
      <c r="E1141" s="15">
        <v>59.152999999999999</v>
      </c>
      <c r="F1141" s="15">
        <v>56.808</v>
      </c>
    </row>
    <row r="1142" spans="1:6">
      <c r="A1142" s="14">
        <v>44456</v>
      </c>
      <c r="B1142" s="15">
        <v>58.935000000000002</v>
      </c>
      <c r="C1142">
        <v>41451450</v>
      </c>
      <c r="D1142" s="15">
        <v>58.784999999999997</v>
      </c>
      <c r="E1142" s="15">
        <v>59.027999999999999</v>
      </c>
      <c r="F1142" s="15">
        <v>58.085000000000001</v>
      </c>
    </row>
    <row r="1143" spans="1:6">
      <c r="A1143" s="14">
        <v>44455</v>
      </c>
      <c r="B1143" s="15">
        <v>58.65</v>
      </c>
      <c r="C1143">
        <v>18320280</v>
      </c>
      <c r="D1143" s="15">
        <v>58.43</v>
      </c>
      <c r="E1143" s="15">
        <v>58.747999999999998</v>
      </c>
      <c r="F1143" s="15">
        <v>57.771999999999998</v>
      </c>
    </row>
    <row r="1144" spans="1:6">
      <c r="A1144" s="14">
        <v>44454</v>
      </c>
      <c r="B1144" s="15">
        <v>58.286999999999999</v>
      </c>
      <c r="C1144">
        <v>27556150</v>
      </c>
      <c r="D1144" s="15">
        <v>57.817</v>
      </c>
      <c r="E1144" s="15">
        <v>58.462000000000003</v>
      </c>
      <c r="F1144" s="15">
        <v>57.536999999999999</v>
      </c>
    </row>
    <row r="1145" spans="1:6">
      <c r="A1145" s="14">
        <v>44453</v>
      </c>
      <c r="B1145" s="15">
        <v>57.776000000000003</v>
      </c>
      <c r="C1145">
        <v>34569580</v>
      </c>
      <c r="D1145" s="15">
        <v>58.488999999999997</v>
      </c>
      <c r="E1145" s="15">
        <v>58.728000000000002</v>
      </c>
      <c r="F1145" s="15">
        <v>57.555999999999997</v>
      </c>
    </row>
    <row r="1146" spans="1:6">
      <c r="A1146" s="14">
        <v>44452</v>
      </c>
      <c r="B1146" s="15">
        <v>58.929000000000002</v>
      </c>
      <c r="C1146">
        <v>30628710</v>
      </c>
      <c r="D1146" s="15">
        <v>59.856999999999999</v>
      </c>
      <c r="E1146" s="15">
        <v>59.856999999999999</v>
      </c>
      <c r="F1146" s="15">
        <v>58.277500000000003</v>
      </c>
    </row>
    <row r="1147" spans="1:6">
      <c r="A1147" s="14">
        <v>44449</v>
      </c>
      <c r="B1147" s="15">
        <v>59.872</v>
      </c>
      <c r="C1147">
        <v>39507640</v>
      </c>
      <c r="D1147" s="15">
        <v>59.816000000000003</v>
      </c>
      <c r="E1147" s="15">
        <v>60.945</v>
      </c>
      <c r="F1147" s="15">
        <v>59.366999999999997</v>
      </c>
    </row>
    <row r="1148" spans="1:6">
      <c r="A1148" s="14">
        <v>44448</v>
      </c>
      <c r="B1148" s="15">
        <v>59.753999999999998</v>
      </c>
      <c r="C1148">
        <v>29542140</v>
      </c>
      <c r="D1148" s="15">
        <v>60.646999999999998</v>
      </c>
      <c r="E1148" s="15">
        <v>60.944000000000003</v>
      </c>
      <c r="F1148" s="15">
        <v>59.655000000000001</v>
      </c>
    </row>
    <row r="1149" spans="1:6">
      <c r="A1149" s="14">
        <v>44447</v>
      </c>
      <c r="B1149" s="15">
        <v>60.604999999999997</v>
      </c>
      <c r="C1149">
        <v>54245030</v>
      </c>
      <c r="D1149" s="15">
        <v>60.384</v>
      </c>
      <c r="E1149" s="15">
        <v>61.56</v>
      </c>
      <c r="F1149" s="15">
        <v>59.570999999999998</v>
      </c>
    </row>
    <row r="1150" spans="1:6">
      <c r="A1150" s="14">
        <v>44446</v>
      </c>
      <c r="B1150" s="15">
        <v>60.670999999999999</v>
      </c>
      <c r="C1150">
        <v>58309790</v>
      </c>
      <c r="D1150" s="15">
        <v>59.469000000000001</v>
      </c>
      <c r="E1150" s="15">
        <v>61.384999999999998</v>
      </c>
      <c r="F1150" s="15">
        <v>59.399000000000001</v>
      </c>
    </row>
    <row r="1151" spans="1:6">
      <c r="A1151" s="14">
        <v>44442</v>
      </c>
      <c r="B1151" s="15">
        <v>59.052999999999997</v>
      </c>
      <c r="C1151">
        <v>26840050</v>
      </c>
      <c r="D1151" s="15">
        <v>58.58</v>
      </c>
      <c r="E1151" s="15">
        <v>59.187800000000003</v>
      </c>
      <c r="F1151" s="15">
        <v>58.314</v>
      </c>
    </row>
    <row r="1152" spans="1:6">
      <c r="A1152" s="14">
        <v>44441</v>
      </c>
      <c r="B1152" s="15">
        <v>58.854999999999997</v>
      </c>
      <c r="C1152">
        <v>61847820</v>
      </c>
      <c r="D1152" s="15">
        <v>58.368000000000002</v>
      </c>
      <c r="E1152" s="15">
        <v>59.875700000000002</v>
      </c>
      <c r="F1152" s="15">
        <v>58.368000000000002</v>
      </c>
    </row>
    <row r="1153" spans="1:6">
      <c r="A1153" s="14">
        <v>44440</v>
      </c>
      <c r="B1153" s="15">
        <v>58.207000000000001</v>
      </c>
      <c r="C1153">
        <v>56262140</v>
      </c>
      <c r="D1153" s="15">
        <v>56.9</v>
      </c>
      <c r="E1153" s="15">
        <v>59.1</v>
      </c>
      <c r="F1153" s="15">
        <v>56.9</v>
      </c>
    </row>
    <row r="1154" spans="1:6">
      <c r="A1154" s="14">
        <v>44439</v>
      </c>
      <c r="B1154" s="15">
        <v>56.918999999999997</v>
      </c>
      <c r="C1154">
        <v>24318860</v>
      </c>
      <c r="D1154" s="15">
        <v>56.612000000000002</v>
      </c>
      <c r="E1154" s="15">
        <v>56.948</v>
      </c>
      <c r="F1154" s="15">
        <v>56.161099999999998</v>
      </c>
    </row>
    <row r="1155" spans="1:6">
      <c r="A1155" s="14">
        <v>44438</v>
      </c>
      <c r="B1155" s="15">
        <v>56.618000000000002</v>
      </c>
      <c r="C1155">
        <v>24348390</v>
      </c>
      <c r="D1155" s="15">
        <v>55.725000000000001</v>
      </c>
      <c r="E1155" s="15">
        <v>56.716500000000003</v>
      </c>
      <c r="F1155" s="15">
        <v>55.645000000000003</v>
      </c>
    </row>
    <row r="1156" spans="1:6">
      <c r="A1156" s="14">
        <v>44435</v>
      </c>
      <c r="B1156" s="15">
        <v>55.892000000000003</v>
      </c>
      <c r="C1156">
        <v>32525950</v>
      </c>
      <c r="D1156" s="15">
        <v>55.16</v>
      </c>
      <c r="E1156" s="15">
        <v>56.417000000000002</v>
      </c>
      <c r="F1156" s="15">
        <v>54.924999999999997</v>
      </c>
    </row>
    <row r="1157" spans="1:6">
      <c r="A1157" s="14">
        <v>44434</v>
      </c>
      <c r="B1157" s="15">
        <v>55.012</v>
      </c>
      <c r="C1157">
        <v>15954990</v>
      </c>
      <c r="D1157" s="15">
        <v>54.616</v>
      </c>
      <c r="E1157" s="15">
        <v>55.260399999999997</v>
      </c>
      <c r="F1157" s="15">
        <v>54.59</v>
      </c>
    </row>
    <row r="1158" spans="1:6">
      <c r="A1158" s="14">
        <v>44433</v>
      </c>
      <c r="B1158" s="15">
        <v>54.758000000000003</v>
      </c>
      <c r="C1158">
        <v>20656210</v>
      </c>
      <c r="D1158" s="15">
        <v>55.015999999999998</v>
      </c>
      <c r="E1158" s="15">
        <v>55.283999999999999</v>
      </c>
      <c r="F1158" s="15">
        <v>54.545000000000002</v>
      </c>
    </row>
    <row r="1159" spans="1:6">
      <c r="A1159" s="14">
        <v>44432</v>
      </c>
      <c r="B1159" s="15">
        <v>55.341000000000001</v>
      </c>
      <c r="C1159">
        <v>21095250</v>
      </c>
      <c r="D1159" s="15">
        <v>55.148400000000002</v>
      </c>
      <c r="E1159" s="15">
        <v>55.531399999999998</v>
      </c>
      <c r="F1159" s="15">
        <v>54.927</v>
      </c>
    </row>
    <row r="1160" spans="1:6">
      <c r="A1160" s="14">
        <v>44431</v>
      </c>
      <c r="B1160" s="15">
        <v>55.332999999999998</v>
      </c>
      <c r="C1160">
        <v>26020100</v>
      </c>
      <c r="D1160" s="15">
        <v>54.597999999999999</v>
      </c>
      <c r="E1160" s="15">
        <v>55.555</v>
      </c>
      <c r="F1160" s="15">
        <v>54.374000000000002</v>
      </c>
    </row>
    <row r="1161" spans="1:6">
      <c r="A1161" s="14">
        <v>44428</v>
      </c>
      <c r="B1161" s="15">
        <v>54.688000000000002</v>
      </c>
      <c r="C1161">
        <v>37764290</v>
      </c>
      <c r="D1161" s="15">
        <v>54.509</v>
      </c>
      <c r="E1161" s="15">
        <v>55.138800000000003</v>
      </c>
      <c r="F1161" s="15">
        <v>53.91</v>
      </c>
    </row>
    <row r="1162" spans="1:6">
      <c r="A1162" s="14">
        <v>44427</v>
      </c>
      <c r="B1162" s="15">
        <v>54.371000000000002</v>
      </c>
      <c r="C1162">
        <v>74972920</v>
      </c>
      <c r="D1162" s="15">
        <v>52.274000000000001</v>
      </c>
      <c r="E1162" s="15">
        <v>54.838999999999999</v>
      </c>
      <c r="F1162" s="15">
        <v>52.186999999999998</v>
      </c>
    </row>
    <row r="1163" spans="1:6">
      <c r="A1163" s="14">
        <v>44426</v>
      </c>
      <c r="B1163" s="15">
        <v>52.186999999999998</v>
      </c>
      <c r="C1163">
        <v>25820460</v>
      </c>
      <c r="D1163" s="15">
        <v>52</v>
      </c>
      <c r="E1163" s="15">
        <v>52.637999999999998</v>
      </c>
      <c r="F1163" s="15">
        <v>51.865000000000002</v>
      </c>
    </row>
    <row r="1164" spans="1:6">
      <c r="A1164" s="14">
        <v>44425</v>
      </c>
      <c r="B1164" s="15">
        <v>51.890999999999998</v>
      </c>
      <c r="C1164">
        <v>23098030</v>
      </c>
      <c r="D1164" s="15">
        <v>51.546500000000002</v>
      </c>
      <c r="E1164" s="15">
        <v>52.079000000000001</v>
      </c>
      <c r="F1164" s="15">
        <v>51.42</v>
      </c>
    </row>
    <row r="1165" spans="1:6">
      <c r="A1165" s="14">
        <v>44424</v>
      </c>
      <c r="B1165" s="15">
        <v>51.792000000000002</v>
      </c>
      <c r="C1165">
        <v>20331760</v>
      </c>
      <c r="D1165" s="15">
        <v>51.524000000000001</v>
      </c>
      <c r="E1165" s="15">
        <v>52.338000000000001</v>
      </c>
      <c r="F1165" s="15">
        <v>51.23</v>
      </c>
    </row>
    <row r="1166" spans="1:6">
      <c r="A1166" s="14">
        <v>44421</v>
      </c>
      <c r="B1166" s="15">
        <v>51.591999999999999</v>
      </c>
      <c r="C1166">
        <v>21777360</v>
      </c>
      <c r="D1166" s="15">
        <v>51.264000000000003</v>
      </c>
      <c r="E1166" s="15">
        <v>52.143999999999998</v>
      </c>
      <c r="F1166" s="15">
        <v>51.151000000000003</v>
      </c>
    </row>
    <row r="1167" spans="1:6">
      <c r="A1167" s="14">
        <v>44420</v>
      </c>
      <c r="B1167" s="15">
        <v>51.072000000000003</v>
      </c>
      <c r="C1167">
        <v>16861700</v>
      </c>
      <c r="D1167" s="15">
        <v>51.186</v>
      </c>
      <c r="E1167" s="15">
        <v>51.3</v>
      </c>
      <c r="F1167" s="15">
        <v>50.720100000000002</v>
      </c>
    </row>
    <row r="1168" spans="1:6">
      <c r="A1168" s="14">
        <v>44419</v>
      </c>
      <c r="B1168" s="15">
        <v>51.24</v>
      </c>
      <c r="C1168">
        <v>16739040</v>
      </c>
      <c r="D1168" s="15">
        <v>51.7</v>
      </c>
      <c r="E1168" s="15">
        <v>51.957000000000001</v>
      </c>
      <c r="F1168" s="15">
        <v>50.976999999999997</v>
      </c>
    </row>
    <row r="1169" spans="1:6">
      <c r="A1169" s="14">
        <v>44418</v>
      </c>
      <c r="B1169" s="15">
        <v>51.584000000000003</v>
      </c>
      <c r="C1169">
        <v>19605440</v>
      </c>
      <c r="D1169" s="15">
        <v>52</v>
      </c>
      <c r="E1169" s="15">
        <v>52.079000000000001</v>
      </c>
      <c r="F1169" s="15">
        <v>51.296500000000002</v>
      </c>
    </row>
    <row r="1170" spans="1:6">
      <c r="A1170" s="14">
        <v>44417</v>
      </c>
      <c r="B1170" s="15">
        <v>51.997</v>
      </c>
      <c r="C1170">
        <v>13677820</v>
      </c>
      <c r="D1170" s="15">
        <v>52.114699999999999</v>
      </c>
      <c r="E1170" s="15">
        <v>52.267000000000003</v>
      </c>
      <c r="F1170" s="15">
        <v>51.798999999999999</v>
      </c>
    </row>
    <row r="1171" spans="1:6">
      <c r="A1171" s="14">
        <v>44414</v>
      </c>
      <c r="B1171" s="15">
        <v>52.055</v>
      </c>
      <c r="C1171">
        <v>19197980</v>
      </c>
      <c r="D1171" s="15">
        <v>52.4</v>
      </c>
      <c r="E1171" s="15">
        <v>52.683999999999997</v>
      </c>
      <c r="F1171" s="15">
        <v>51.939</v>
      </c>
    </row>
    <row r="1172" spans="1:6">
      <c r="A1172" s="14">
        <v>44413</v>
      </c>
      <c r="B1172" s="15">
        <v>52.488999999999997</v>
      </c>
      <c r="C1172">
        <v>25566870</v>
      </c>
      <c r="D1172" s="15">
        <v>51.713000000000001</v>
      </c>
      <c r="E1172" s="15">
        <v>52.540999999999997</v>
      </c>
      <c r="F1172" s="15">
        <v>51.402000000000001</v>
      </c>
    </row>
    <row r="1173" spans="1:6">
      <c r="A1173" s="14">
        <v>44412</v>
      </c>
      <c r="B1173" s="15">
        <v>51.734999999999999</v>
      </c>
      <c r="C1173">
        <v>20393740</v>
      </c>
      <c r="D1173" s="15">
        <v>51.3</v>
      </c>
      <c r="E1173" s="15">
        <v>51.798000000000002</v>
      </c>
      <c r="F1173" s="15">
        <v>51.036999999999999</v>
      </c>
    </row>
    <row r="1174" spans="1:6">
      <c r="A1174" s="14">
        <v>44411</v>
      </c>
      <c r="B1174" s="15">
        <v>51.082000000000001</v>
      </c>
      <c r="C1174">
        <v>25794270</v>
      </c>
      <c r="D1174" s="15">
        <v>51.439</v>
      </c>
      <c r="E1174" s="15">
        <v>51.563000000000002</v>
      </c>
      <c r="F1174" s="15">
        <v>50.536999999999999</v>
      </c>
    </row>
    <row r="1175" spans="1:6">
      <c r="A1175" s="14">
        <v>44410</v>
      </c>
      <c r="B1175" s="15">
        <v>51.515000000000001</v>
      </c>
      <c r="C1175">
        <v>20966320</v>
      </c>
      <c r="D1175" s="15">
        <v>51.9</v>
      </c>
      <c r="E1175" s="15">
        <v>51.984999999999999</v>
      </c>
      <c r="F1175" s="15">
        <v>51.051000000000002</v>
      </c>
    </row>
    <row r="1176" spans="1:6">
      <c r="A1176" s="14">
        <v>44407</v>
      </c>
      <c r="B1176" s="15">
        <v>51.756999999999998</v>
      </c>
      <c r="C1176">
        <v>25371070</v>
      </c>
      <c r="D1176" s="15">
        <v>51.268999999999998</v>
      </c>
      <c r="E1176" s="15">
        <v>51.978999999999999</v>
      </c>
      <c r="F1176" s="15">
        <v>51.096400000000003</v>
      </c>
    </row>
    <row r="1177" spans="1:6">
      <c r="A1177" s="14">
        <v>44406</v>
      </c>
      <c r="B1177" s="15">
        <v>51.424999999999997</v>
      </c>
      <c r="C1177">
        <v>17360140</v>
      </c>
      <c r="D1177" s="15">
        <v>51.996000000000002</v>
      </c>
      <c r="E1177" s="15">
        <v>52.078000000000003</v>
      </c>
      <c r="F1177" s="15">
        <v>51.379300000000001</v>
      </c>
    </row>
    <row r="1178" spans="1:6">
      <c r="A1178" s="14">
        <v>44405</v>
      </c>
      <c r="B1178" s="15">
        <v>51.93</v>
      </c>
      <c r="C1178">
        <v>23904660</v>
      </c>
      <c r="D1178" s="15">
        <v>52.182000000000002</v>
      </c>
      <c r="E1178" s="15">
        <v>52.447000000000003</v>
      </c>
      <c r="F1178" s="15">
        <v>51.698</v>
      </c>
    </row>
    <row r="1179" spans="1:6">
      <c r="A1179" s="14">
        <v>44404</v>
      </c>
      <c r="B1179" s="15">
        <v>51.890999999999998</v>
      </c>
      <c r="C1179">
        <v>27590370</v>
      </c>
      <c r="D1179" s="15">
        <v>51.808</v>
      </c>
      <c r="E1179" s="15">
        <v>52.195</v>
      </c>
      <c r="F1179" s="15">
        <v>51.204999999999998</v>
      </c>
    </row>
    <row r="1180" spans="1:6">
      <c r="A1180" s="14">
        <v>44403</v>
      </c>
      <c r="B1180" s="15">
        <v>51.649000000000001</v>
      </c>
      <c r="C1180">
        <v>22545380</v>
      </c>
      <c r="D1180" s="15">
        <v>51.438000000000002</v>
      </c>
      <c r="E1180" s="15">
        <v>52.113</v>
      </c>
      <c r="F1180" s="15">
        <v>50.901000000000003</v>
      </c>
    </row>
    <row r="1181" spans="1:6">
      <c r="A1181" s="14">
        <v>44400</v>
      </c>
      <c r="B1181" s="15">
        <v>51.540999999999997</v>
      </c>
      <c r="C1181">
        <v>38204780</v>
      </c>
      <c r="D1181" s="15">
        <v>51.216000000000001</v>
      </c>
      <c r="E1181" s="15">
        <v>51.741</v>
      </c>
      <c r="F1181" s="15">
        <v>50.466000000000001</v>
      </c>
    </row>
    <row r="1182" spans="1:6">
      <c r="A1182" s="14">
        <v>44399</v>
      </c>
      <c r="B1182" s="15">
        <v>51.177</v>
      </c>
      <c r="C1182">
        <v>43280610</v>
      </c>
      <c r="D1182" s="15">
        <v>51.020600000000002</v>
      </c>
      <c r="E1182" s="15">
        <v>51.368000000000002</v>
      </c>
      <c r="F1182" s="15">
        <v>50.7</v>
      </c>
    </row>
    <row r="1183" spans="1:6">
      <c r="A1183" s="14">
        <v>44398</v>
      </c>
      <c r="B1183" s="15">
        <v>51.363</v>
      </c>
      <c r="C1183">
        <v>119067900</v>
      </c>
      <c r="D1183" s="15">
        <v>52.613</v>
      </c>
      <c r="E1183" s="15">
        <v>53.098999999999997</v>
      </c>
      <c r="F1183" s="15">
        <v>50.561</v>
      </c>
    </row>
    <row r="1184" spans="1:6">
      <c r="A1184" s="14">
        <v>44397</v>
      </c>
      <c r="B1184" s="15">
        <v>53.104999999999997</v>
      </c>
      <c r="C1184">
        <v>69304400</v>
      </c>
      <c r="D1184" s="15">
        <v>52.606999999999999</v>
      </c>
      <c r="E1184" s="15">
        <v>53.664000000000001</v>
      </c>
      <c r="F1184" s="15">
        <v>52.03</v>
      </c>
    </row>
    <row r="1185" spans="1:6">
      <c r="A1185" s="14">
        <v>44396</v>
      </c>
      <c r="B1185" s="15">
        <v>53.228000000000002</v>
      </c>
      <c r="C1185">
        <v>38857640</v>
      </c>
      <c r="D1185" s="15">
        <v>52.604999999999997</v>
      </c>
      <c r="E1185" s="15">
        <v>53.491300000000003</v>
      </c>
      <c r="F1185" s="15">
        <v>52.223999999999997</v>
      </c>
    </row>
    <row r="1186" spans="1:6">
      <c r="A1186" s="14">
        <v>44393</v>
      </c>
      <c r="B1186" s="15">
        <v>53.030999999999999</v>
      </c>
      <c r="C1186">
        <v>34421010</v>
      </c>
      <c r="D1186" s="15">
        <v>54.180999999999997</v>
      </c>
      <c r="E1186" s="15">
        <v>54.405999999999999</v>
      </c>
      <c r="F1186" s="15">
        <v>52.704999999999998</v>
      </c>
    </row>
    <row r="1187" spans="1:6">
      <c r="A1187" s="14">
        <v>44392</v>
      </c>
      <c r="B1187" s="15">
        <v>54.295000000000002</v>
      </c>
      <c r="C1187">
        <v>57138730</v>
      </c>
      <c r="D1187" s="15">
        <v>55.396999999999998</v>
      </c>
      <c r="E1187" s="15">
        <v>55.753999999999998</v>
      </c>
      <c r="F1187" s="15">
        <v>53.82</v>
      </c>
    </row>
    <row r="1188" spans="1:6">
      <c r="A1188" s="14">
        <v>44391</v>
      </c>
      <c r="B1188" s="15">
        <v>54.795000000000002</v>
      </c>
      <c r="C1188">
        <v>46595350</v>
      </c>
      <c r="D1188" s="15">
        <v>54.100999999999999</v>
      </c>
      <c r="E1188" s="15">
        <v>55.41</v>
      </c>
      <c r="F1188" s="15">
        <v>54.100999999999999</v>
      </c>
    </row>
    <row r="1189" spans="1:6">
      <c r="A1189" s="14">
        <v>44390</v>
      </c>
      <c r="B1189" s="15">
        <v>54.067999999999998</v>
      </c>
      <c r="C1189">
        <v>27515930</v>
      </c>
      <c r="D1189" s="15">
        <v>53.576000000000001</v>
      </c>
      <c r="E1189" s="15">
        <v>54.533000000000001</v>
      </c>
      <c r="F1189" s="15">
        <v>53.576000000000001</v>
      </c>
    </row>
    <row r="1190" spans="1:6">
      <c r="A1190" s="14">
        <v>44389</v>
      </c>
      <c r="B1190" s="15">
        <v>53.731000000000002</v>
      </c>
      <c r="C1190">
        <v>17807380</v>
      </c>
      <c r="D1190" s="15">
        <v>54.03</v>
      </c>
      <c r="E1190" s="15">
        <v>54.064999999999998</v>
      </c>
      <c r="F1190" s="15">
        <v>53.292000000000002</v>
      </c>
    </row>
    <row r="1191" spans="1:6">
      <c r="A1191" s="14">
        <v>44386</v>
      </c>
      <c r="B1191" s="15">
        <v>53.597999999999999</v>
      </c>
      <c r="C1191">
        <v>27772310</v>
      </c>
      <c r="D1191" s="15">
        <v>53.1</v>
      </c>
      <c r="E1191" s="15">
        <v>53.826000000000001</v>
      </c>
      <c r="F1191" s="15">
        <v>52.857999999999997</v>
      </c>
    </row>
    <row r="1192" spans="1:6">
      <c r="A1192" s="14">
        <v>44385</v>
      </c>
      <c r="B1192" s="15">
        <v>53.076000000000001</v>
      </c>
      <c r="C1192">
        <v>32689880</v>
      </c>
      <c r="D1192" s="15">
        <v>53.093000000000004</v>
      </c>
      <c r="E1192" s="15">
        <v>53.55</v>
      </c>
      <c r="F1192" s="15">
        <v>52.908999999999999</v>
      </c>
    </row>
    <row r="1193" spans="1:6">
      <c r="A1193" s="14">
        <v>44384</v>
      </c>
      <c r="B1193" s="15">
        <v>53.595999999999997</v>
      </c>
      <c r="C1193">
        <v>27224980</v>
      </c>
      <c r="D1193" s="15">
        <v>54.423999999999999</v>
      </c>
      <c r="E1193" s="15">
        <v>54.463999999999999</v>
      </c>
      <c r="F1193" s="15">
        <v>53.165999999999997</v>
      </c>
    </row>
    <row r="1194" spans="1:6">
      <c r="A1194" s="14">
        <v>44383</v>
      </c>
      <c r="B1194" s="15">
        <v>54.164000000000001</v>
      </c>
      <c r="C1194">
        <v>27750510</v>
      </c>
      <c r="D1194" s="15">
        <v>53.3</v>
      </c>
      <c r="E1194" s="15">
        <v>54.286000000000001</v>
      </c>
      <c r="F1194" s="15">
        <v>53.3</v>
      </c>
    </row>
    <row r="1195" spans="1:6">
      <c r="A1195" s="14">
        <v>44379</v>
      </c>
      <c r="B1195" s="15">
        <v>53.398000000000003</v>
      </c>
      <c r="C1195">
        <v>19803160</v>
      </c>
      <c r="D1195" s="15">
        <v>53.55</v>
      </c>
      <c r="E1195" s="15">
        <v>53.853499999999997</v>
      </c>
      <c r="F1195" s="15">
        <v>52.939</v>
      </c>
    </row>
    <row r="1196" spans="1:6">
      <c r="A1196" s="14">
        <v>44378</v>
      </c>
      <c r="B1196" s="15">
        <v>53.353999999999999</v>
      </c>
      <c r="C1196">
        <v>28054020</v>
      </c>
      <c r="D1196" s="15">
        <v>52.572000000000003</v>
      </c>
      <c r="E1196" s="15">
        <v>53.704000000000001</v>
      </c>
      <c r="F1196" s="15">
        <v>52.572000000000003</v>
      </c>
    </row>
    <row r="1197" spans="1:6">
      <c r="A1197" s="14">
        <v>44377</v>
      </c>
      <c r="B1197" s="15">
        <v>52.820999999999998</v>
      </c>
      <c r="C1197">
        <v>27734450</v>
      </c>
      <c r="D1197" s="15">
        <v>53.405500000000004</v>
      </c>
      <c r="E1197" s="15">
        <v>53.438000000000002</v>
      </c>
      <c r="F1197" s="15">
        <v>52.682000000000002</v>
      </c>
    </row>
    <row r="1198" spans="1:6">
      <c r="A1198" s="14">
        <v>44376</v>
      </c>
      <c r="B1198" s="15">
        <v>53.35</v>
      </c>
      <c r="C1198">
        <v>23146470</v>
      </c>
      <c r="D1198" s="15">
        <v>53.354999999999997</v>
      </c>
      <c r="E1198" s="15">
        <v>53.613</v>
      </c>
      <c r="F1198" s="15">
        <v>52.856999999999999</v>
      </c>
    </row>
    <row r="1199" spans="1:6">
      <c r="A1199" s="14">
        <v>44375</v>
      </c>
      <c r="B1199" s="15">
        <v>53.302999999999997</v>
      </c>
      <c r="C1199">
        <v>28202270</v>
      </c>
      <c r="D1199" s="15">
        <v>52.811999999999998</v>
      </c>
      <c r="E1199" s="15">
        <v>53.393999999999998</v>
      </c>
      <c r="F1199" s="15">
        <v>52.456000000000003</v>
      </c>
    </row>
    <row r="1200" spans="1:6">
      <c r="A1200" s="14">
        <v>44372</v>
      </c>
      <c r="B1200" s="15">
        <v>52.707000000000001</v>
      </c>
      <c r="C1200">
        <v>52990720</v>
      </c>
      <c r="D1200" s="15">
        <v>52.884</v>
      </c>
      <c r="E1200" s="15">
        <v>53.305999999999997</v>
      </c>
      <c r="F1200" s="15">
        <v>52.5</v>
      </c>
    </row>
    <row r="1201" spans="1:6">
      <c r="A1201" s="14">
        <v>44371</v>
      </c>
      <c r="B1201" s="15">
        <v>51.805999999999997</v>
      </c>
      <c r="C1201">
        <v>33612020</v>
      </c>
      <c r="D1201" s="15">
        <v>51.795999999999999</v>
      </c>
      <c r="E1201" s="15">
        <v>52.095999999999997</v>
      </c>
      <c r="F1201" s="15">
        <v>51.44</v>
      </c>
    </row>
    <row r="1202" spans="1:6">
      <c r="A1202" s="14">
        <v>44370</v>
      </c>
      <c r="B1202" s="15">
        <v>51.274000000000001</v>
      </c>
      <c r="C1202">
        <v>39447820</v>
      </c>
      <c r="D1202" s="15">
        <v>50.847999999999999</v>
      </c>
      <c r="E1202" s="15">
        <v>51.662999999999997</v>
      </c>
      <c r="F1202" s="15">
        <v>50.82</v>
      </c>
    </row>
    <row r="1203" spans="1:6">
      <c r="A1203" s="14">
        <v>44369</v>
      </c>
      <c r="B1203" s="15">
        <v>50.881999999999998</v>
      </c>
      <c r="C1203">
        <v>58092710</v>
      </c>
      <c r="D1203" s="15">
        <v>49.853999999999999</v>
      </c>
      <c r="E1203" s="15">
        <v>51.354999999999997</v>
      </c>
      <c r="F1203" s="15">
        <v>49.579500000000003</v>
      </c>
    </row>
    <row r="1204" spans="1:6">
      <c r="A1204" s="14">
        <v>44368</v>
      </c>
      <c r="B1204" s="15">
        <v>49.7</v>
      </c>
      <c r="C1204">
        <v>52772970</v>
      </c>
      <c r="D1204" s="15">
        <v>50.164000000000001</v>
      </c>
      <c r="E1204" s="15">
        <v>50.204999999999998</v>
      </c>
      <c r="F1204" s="15">
        <v>49.228000000000002</v>
      </c>
    </row>
    <row r="1205" spans="1:6">
      <c r="A1205" s="14">
        <v>44365</v>
      </c>
      <c r="B1205" s="15">
        <v>50.076999999999998</v>
      </c>
      <c r="C1205">
        <v>51975760</v>
      </c>
      <c r="D1205" s="15">
        <v>49.64</v>
      </c>
      <c r="E1205" s="15">
        <v>50.448999999999998</v>
      </c>
      <c r="F1205" s="15">
        <v>49.524000000000001</v>
      </c>
    </row>
    <row r="1206" spans="1:6">
      <c r="A1206" s="14">
        <v>44364</v>
      </c>
      <c r="B1206" s="15">
        <v>49.834000000000003</v>
      </c>
      <c r="C1206">
        <v>31982730</v>
      </c>
      <c r="D1206" s="15">
        <v>49.024999999999999</v>
      </c>
      <c r="E1206" s="15">
        <v>50.18</v>
      </c>
      <c r="F1206" s="15">
        <v>49.015000000000001</v>
      </c>
    </row>
    <row r="1207" spans="1:6">
      <c r="A1207" s="14">
        <v>44363</v>
      </c>
      <c r="B1207" s="15">
        <v>49.241</v>
      </c>
      <c r="C1207">
        <v>35332060</v>
      </c>
      <c r="D1207" s="15">
        <v>49.5</v>
      </c>
      <c r="E1207" s="15">
        <v>49.646000000000001</v>
      </c>
      <c r="F1207" s="15">
        <v>48.628</v>
      </c>
    </row>
    <row r="1208" spans="1:6">
      <c r="A1208" s="14">
        <v>44362</v>
      </c>
      <c r="B1208" s="15">
        <v>49.19</v>
      </c>
      <c r="C1208">
        <v>31040730</v>
      </c>
      <c r="D1208" s="15">
        <v>50.122999999999998</v>
      </c>
      <c r="E1208" s="15">
        <v>50.122999999999998</v>
      </c>
      <c r="F1208" s="15">
        <v>49.04</v>
      </c>
    </row>
    <row r="1209" spans="1:6">
      <c r="A1209" s="14">
        <v>44361</v>
      </c>
      <c r="B1209" s="15">
        <v>49.988999999999997</v>
      </c>
      <c r="C1209">
        <v>44002220</v>
      </c>
      <c r="D1209" s="15">
        <v>48.968000000000004</v>
      </c>
      <c r="E1209" s="15">
        <v>50.35</v>
      </c>
      <c r="F1209" s="15">
        <v>48.691000000000003</v>
      </c>
    </row>
    <row r="1210" spans="1:6">
      <c r="A1210" s="14">
        <v>44358</v>
      </c>
      <c r="B1210" s="15">
        <v>48.877000000000002</v>
      </c>
      <c r="C1210">
        <v>31239690</v>
      </c>
      <c r="D1210" s="15">
        <v>49</v>
      </c>
      <c r="E1210" s="15">
        <v>49.140999999999998</v>
      </c>
      <c r="F1210" s="15">
        <v>48.777999999999999</v>
      </c>
    </row>
    <row r="1211" spans="1:6">
      <c r="A1211" s="14">
        <v>44357</v>
      </c>
      <c r="B1211" s="15">
        <v>48.726999999999997</v>
      </c>
      <c r="C1211">
        <v>43829280</v>
      </c>
      <c r="D1211" s="15">
        <v>48.716500000000003</v>
      </c>
      <c r="E1211" s="15">
        <v>49.021000000000001</v>
      </c>
      <c r="F1211" s="15">
        <v>48.213999999999999</v>
      </c>
    </row>
    <row r="1212" spans="1:6">
      <c r="A1212" s="14">
        <v>44356</v>
      </c>
      <c r="B1212" s="15">
        <v>48.581000000000003</v>
      </c>
      <c r="C1212">
        <v>30550290</v>
      </c>
      <c r="D1212" s="15">
        <v>49.45</v>
      </c>
      <c r="E1212" s="15">
        <v>49.609000000000002</v>
      </c>
      <c r="F1212" s="15">
        <v>48.465000000000003</v>
      </c>
    </row>
    <row r="1213" spans="1:6">
      <c r="A1213" s="14">
        <v>44355</v>
      </c>
      <c r="B1213" s="15">
        <v>49.238999999999997</v>
      </c>
      <c r="C1213">
        <v>23740370</v>
      </c>
      <c r="D1213" s="15">
        <v>49.7</v>
      </c>
      <c r="E1213" s="15">
        <v>49.881999999999998</v>
      </c>
      <c r="F1213" s="15">
        <v>48.936999999999998</v>
      </c>
    </row>
    <row r="1214" spans="1:6">
      <c r="A1214" s="14">
        <v>44354</v>
      </c>
      <c r="B1214" s="15">
        <v>49.466000000000001</v>
      </c>
      <c r="C1214">
        <v>27919320</v>
      </c>
      <c r="D1214" s="15">
        <v>49.291699999999999</v>
      </c>
      <c r="E1214" s="15">
        <v>49.67</v>
      </c>
      <c r="F1214" s="15">
        <v>49.055</v>
      </c>
    </row>
    <row r="1215" spans="1:6">
      <c r="A1215" s="14">
        <v>44351</v>
      </c>
      <c r="B1215" s="15">
        <v>49.473999999999997</v>
      </c>
      <c r="C1215">
        <v>31604870</v>
      </c>
      <c r="D1215" s="15">
        <v>49.2</v>
      </c>
      <c r="E1215" s="15">
        <v>50.186</v>
      </c>
      <c r="F1215" s="15">
        <v>49.094999999999999</v>
      </c>
    </row>
    <row r="1216" spans="1:6">
      <c r="A1216" s="14">
        <v>44350</v>
      </c>
      <c r="B1216" s="15">
        <v>48.942999999999998</v>
      </c>
      <c r="C1216">
        <v>38874450</v>
      </c>
      <c r="D1216" s="15">
        <v>49.518999999999998</v>
      </c>
      <c r="E1216" s="15">
        <v>49.665999999999997</v>
      </c>
      <c r="F1216" s="15">
        <v>48.725000000000001</v>
      </c>
    </row>
    <row r="1217" spans="1:6">
      <c r="A1217" s="14">
        <v>44349</v>
      </c>
      <c r="B1217" s="15">
        <v>49.923999999999999</v>
      </c>
      <c r="C1217">
        <v>22689790</v>
      </c>
      <c r="D1217" s="15">
        <v>49.981999999999999</v>
      </c>
      <c r="E1217" s="15">
        <v>50.322000000000003</v>
      </c>
      <c r="F1217" s="15">
        <v>49.582000000000001</v>
      </c>
    </row>
    <row r="1218" spans="1:6">
      <c r="A1218" s="14">
        <v>44348</v>
      </c>
      <c r="B1218" s="15">
        <v>49.908000000000001</v>
      </c>
      <c r="C1218">
        <v>24825550</v>
      </c>
      <c r="D1218" s="15">
        <v>50.401000000000003</v>
      </c>
      <c r="E1218" s="15">
        <v>50.540999999999997</v>
      </c>
      <c r="F1218" s="15">
        <v>49.7744</v>
      </c>
    </row>
    <row r="1219" spans="1:6">
      <c r="A1219" s="14">
        <v>44344</v>
      </c>
      <c r="B1219" s="15">
        <v>50.280999999999999</v>
      </c>
      <c r="C1219">
        <v>29112970</v>
      </c>
      <c r="D1219" s="15">
        <v>50.44</v>
      </c>
      <c r="E1219" s="15">
        <v>51.176000000000002</v>
      </c>
      <c r="F1219" s="15">
        <v>50.253</v>
      </c>
    </row>
    <row r="1220" spans="1:6">
      <c r="A1220" s="14">
        <v>44343</v>
      </c>
      <c r="B1220" s="15">
        <v>50.386000000000003</v>
      </c>
      <c r="C1220">
        <v>32537730</v>
      </c>
      <c r="D1220" s="15">
        <v>50.18</v>
      </c>
      <c r="E1220" s="15">
        <v>50.51</v>
      </c>
      <c r="F1220" s="15">
        <v>49.853999999999999</v>
      </c>
    </row>
    <row r="1221" spans="1:6">
      <c r="A1221" s="14">
        <v>44342</v>
      </c>
      <c r="B1221" s="15">
        <v>50.235999999999997</v>
      </c>
      <c r="C1221">
        <v>24653030</v>
      </c>
      <c r="D1221" s="15">
        <v>50.234000000000002</v>
      </c>
      <c r="E1221" s="15">
        <v>50.414000000000001</v>
      </c>
      <c r="F1221" s="15">
        <v>50.05</v>
      </c>
    </row>
    <row r="1222" spans="1:6">
      <c r="A1222" s="14">
        <v>44341</v>
      </c>
      <c r="B1222" s="15">
        <v>50.134</v>
      </c>
      <c r="C1222">
        <v>26994590</v>
      </c>
      <c r="D1222" s="15">
        <v>50.6</v>
      </c>
      <c r="E1222" s="15">
        <v>50.636499999999998</v>
      </c>
      <c r="F1222" s="15">
        <v>49.921999999999997</v>
      </c>
    </row>
    <row r="1223" spans="1:6">
      <c r="A1223" s="14">
        <v>44340</v>
      </c>
      <c r="B1223" s="15">
        <v>50.29</v>
      </c>
      <c r="C1223">
        <v>24125950</v>
      </c>
      <c r="D1223" s="15">
        <v>50.104999999999997</v>
      </c>
      <c r="E1223" s="15">
        <v>50.424999999999997</v>
      </c>
      <c r="F1223" s="15">
        <v>49.951000000000001</v>
      </c>
    </row>
    <row r="1224" spans="1:6">
      <c r="A1224" s="14">
        <v>44337</v>
      </c>
      <c r="B1224" s="15">
        <v>49.789000000000001</v>
      </c>
      <c r="C1224">
        <v>33229250</v>
      </c>
      <c r="D1224" s="15">
        <v>50.311999999999998</v>
      </c>
      <c r="E1224" s="15">
        <v>50.54</v>
      </c>
      <c r="F1224" s="15">
        <v>49.725999999999999</v>
      </c>
    </row>
    <row r="1225" spans="1:6">
      <c r="A1225" s="14">
        <v>44336</v>
      </c>
      <c r="B1225" s="15">
        <v>50.167000000000002</v>
      </c>
      <c r="C1225">
        <v>37212180</v>
      </c>
      <c r="D1225" s="15">
        <v>48.954999999999998</v>
      </c>
      <c r="E1225" s="15">
        <v>50.27</v>
      </c>
      <c r="F1225" s="15">
        <v>48.897500000000001</v>
      </c>
    </row>
    <row r="1226" spans="1:6">
      <c r="A1226" s="14">
        <v>44335</v>
      </c>
      <c r="B1226" s="15">
        <v>48.77</v>
      </c>
      <c r="C1226">
        <v>33499300</v>
      </c>
      <c r="D1226" s="15">
        <v>48.162500000000001</v>
      </c>
      <c r="E1226" s="15">
        <v>48.856999999999999</v>
      </c>
      <c r="F1226" s="15">
        <v>47.853999999999999</v>
      </c>
    </row>
    <row r="1227" spans="1:6">
      <c r="A1227" s="14">
        <v>44334</v>
      </c>
      <c r="B1227" s="15">
        <v>48.628</v>
      </c>
      <c r="C1227">
        <v>23504960</v>
      </c>
      <c r="D1227" s="15">
        <v>48.839500000000001</v>
      </c>
      <c r="E1227" s="15">
        <v>49.347799999999999</v>
      </c>
      <c r="F1227" s="15">
        <v>48.619</v>
      </c>
    </row>
    <row r="1228" spans="1:6">
      <c r="A1228" s="14">
        <v>44333</v>
      </c>
      <c r="B1228" s="15">
        <v>48.893999999999998</v>
      </c>
      <c r="C1228">
        <v>27010570</v>
      </c>
      <c r="D1228" s="15">
        <v>48.558999999999997</v>
      </c>
      <c r="E1228" s="15">
        <v>49.271000000000001</v>
      </c>
      <c r="F1228" s="15">
        <v>48.280999999999999</v>
      </c>
    </row>
    <row r="1229" spans="1:6">
      <c r="A1229" s="14">
        <v>44330</v>
      </c>
      <c r="B1229" s="15">
        <v>49.337000000000003</v>
      </c>
      <c r="C1229">
        <v>28824640</v>
      </c>
      <c r="D1229" s="15">
        <v>48.786000000000001</v>
      </c>
      <c r="E1229" s="15">
        <v>49.484999999999999</v>
      </c>
      <c r="F1229" s="15">
        <v>48.658999999999999</v>
      </c>
    </row>
    <row r="1230" spans="1:6">
      <c r="A1230" s="14">
        <v>44329</v>
      </c>
      <c r="B1230" s="15">
        <v>48.665999999999997</v>
      </c>
      <c r="C1230">
        <v>27165610</v>
      </c>
      <c r="D1230" s="15">
        <v>48.912999999999997</v>
      </c>
      <c r="E1230" s="15">
        <v>49.077500000000001</v>
      </c>
      <c r="F1230" s="15">
        <v>48.271000000000001</v>
      </c>
    </row>
    <row r="1231" spans="1:6">
      <c r="A1231" s="14">
        <v>44328</v>
      </c>
      <c r="B1231" s="15">
        <v>48.497999999999998</v>
      </c>
      <c r="C1231">
        <v>41215400</v>
      </c>
      <c r="D1231" s="15">
        <v>48.683</v>
      </c>
      <c r="E1231" s="15">
        <v>49.353999999999999</v>
      </c>
      <c r="F1231" s="15">
        <v>48.27</v>
      </c>
    </row>
    <row r="1232" spans="1:6">
      <c r="A1232" s="14">
        <v>44327</v>
      </c>
      <c r="B1232" s="15">
        <v>49.508000000000003</v>
      </c>
      <c r="C1232">
        <v>44010000</v>
      </c>
      <c r="D1232" s="15">
        <v>47.975000000000001</v>
      </c>
      <c r="E1232" s="15">
        <v>49.798999999999999</v>
      </c>
      <c r="F1232" s="15">
        <v>47.863</v>
      </c>
    </row>
    <row r="1233" spans="1:6">
      <c r="A1233" s="14">
        <v>44326</v>
      </c>
      <c r="B1233" s="15">
        <v>48.668999999999997</v>
      </c>
      <c r="C1233">
        <v>51316320</v>
      </c>
      <c r="D1233" s="15">
        <v>50.2</v>
      </c>
      <c r="E1233" s="15">
        <v>50.314999999999998</v>
      </c>
      <c r="F1233" s="15">
        <v>48.610999999999997</v>
      </c>
    </row>
    <row r="1234" spans="1:6">
      <c r="A1234" s="14">
        <v>44323</v>
      </c>
      <c r="B1234" s="15">
        <v>50.384</v>
      </c>
      <c r="C1234">
        <v>31327860</v>
      </c>
      <c r="D1234" s="15">
        <v>50.462000000000003</v>
      </c>
      <c r="E1234" s="15">
        <v>50.854999999999997</v>
      </c>
      <c r="F1234" s="15">
        <v>50.112000000000002</v>
      </c>
    </row>
    <row r="1235" spans="1:6">
      <c r="A1235" s="14">
        <v>44322</v>
      </c>
      <c r="B1235" s="15">
        <v>49.954999999999998</v>
      </c>
      <c r="C1235">
        <v>37836980</v>
      </c>
      <c r="D1235" s="15">
        <v>49.598999999999997</v>
      </c>
      <c r="E1235" s="15">
        <v>49.954999999999998</v>
      </c>
      <c r="F1235" s="15">
        <v>49.137</v>
      </c>
    </row>
    <row r="1236" spans="1:6">
      <c r="A1236" s="14">
        <v>44321</v>
      </c>
      <c r="B1236" s="15">
        <v>49.607999999999997</v>
      </c>
      <c r="C1236">
        <v>31293660</v>
      </c>
      <c r="D1236" s="15">
        <v>50.499000000000002</v>
      </c>
      <c r="E1236" s="15">
        <v>50.778399999999998</v>
      </c>
      <c r="F1236" s="15">
        <v>49.463000000000001</v>
      </c>
    </row>
    <row r="1237" spans="1:6">
      <c r="A1237" s="14">
        <v>44320</v>
      </c>
      <c r="B1237" s="15">
        <v>50.317999999999998</v>
      </c>
      <c r="C1237">
        <v>43495020</v>
      </c>
      <c r="D1237" s="15">
        <v>51.078000000000003</v>
      </c>
      <c r="E1237" s="15">
        <v>51.162999999999997</v>
      </c>
      <c r="F1237" s="15">
        <v>49.679000000000002</v>
      </c>
    </row>
    <row r="1238" spans="1:6">
      <c r="A1238" s="14">
        <v>44319</v>
      </c>
      <c r="B1238" s="15">
        <v>50.911000000000001</v>
      </c>
      <c r="C1238">
        <v>40918950</v>
      </c>
      <c r="D1238" s="15">
        <v>51.265000000000001</v>
      </c>
      <c r="E1238" s="15">
        <v>51.895000000000003</v>
      </c>
      <c r="F1238" s="15">
        <v>50.52</v>
      </c>
    </row>
    <row r="1239" spans="1:6">
      <c r="A1239" s="14">
        <v>44316</v>
      </c>
      <c r="B1239" s="15">
        <v>51.347000000000001</v>
      </c>
      <c r="C1239">
        <v>44132420</v>
      </c>
      <c r="D1239" s="15">
        <v>50.5</v>
      </c>
      <c r="E1239" s="15">
        <v>51.454999999999998</v>
      </c>
      <c r="F1239" s="15">
        <v>50.5</v>
      </c>
    </row>
    <row r="1240" spans="1:6">
      <c r="A1240" s="14">
        <v>44315</v>
      </c>
      <c r="B1240" s="15">
        <v>50.9</v>
      </c>
      <c r="C1240">
        <v>51277920</v>
      </c>
      <c r="D1240" s="15">
        <v>50.76</v>
      </c>
      <c r="E1240" s="15">
        <v>50.929000000000002</v>
      </c>
      <c r="F1240" s="15">
        <v>49.9</v>
      </c>
    </row>
    <row r="1241" spans="1:6">
      <c r="A1241" s="14">
        <v>44314</v>
      </c>
      <c r="B1241" s="15">
        <v>50.652000000000001</v>
      </c>
      <c r="C1241">
        <v>31929830</v>
      </c>
      <c r="D1241" s="15">
        <v>50.52</v>
      </c>
      <c r="E1241" s="15">
        <v>50.839500000000001</v>
      </c>
      <c r="F1241" s="15">
        <v>50.334000000000003</v>
      </c>
    </row>
    <row r="1242" spans="1:6">
      <c r="A1242" s="14">
        <v>44313</v>
      </c>
      <c r="B1242" s="15">
        <v>50.555</v>
      </c>
      <c r="C1242">
        <v>37613270</v>
      </c>
      <c r="D1242" s="15">
        <v>51.262</v>
      </c>
      <c r="E1242" s="15">
        <v>51.298999999999999</v>
      </c>
      <c r="F1242" s="15">
        <v>50.458100000000002</v>
      </c>
    </row>
    <row r="1243" spans="1:6">
      <c r="A1243" s="14">
        <v>44312</v>
      </c>
      <c r="B1243" s="15">
        <v>51.03</v>
      </c>
      <c r="C1243">
        <v>43888390</v>
      </c>
      <c r="D1243" s="15">
        <v>50.676000000000002</v>
      </c>
      <c r="E1243" s="15">
        <v>51.048000000000002</v>
      </c>
      <c r="F1243" s="15">
        <v>50.3</v>
      </c>
    </row>
    <row r="1244" spans="1:6">
      <c r="A1244" s="14">
        <v>44309</v>
      </c>
      <c r="B1244" s="15">
        <v>50.555</v>
      </c>
      <c r="C1244">
        <v>73146590</v>
      </c>
      <c r="D1244" s="15">
        <v>50.901000000000003</v>
      </c>
      <c r="E1244" s="15">
        <v>50.97</v>
      </c>
      <c r="F1244" s="15">
        <v>50.07</v>
      </c>
    </row>
    <row r="1245" spans="1:6">
      <c r="A1245" s="14">
        <v>44308</v>
      </c>
      <c r="B1245" s="15">
        <v>50.878</v>
      </c>
      <c r="C1245">
        <v>90610620</v>
      </c>
      <c r="D1245" s="15">
        <v>51.381999999999998</v>
      </c>
      <c r="E1245" s="15">
        <v>51.396000000000001</v>
      </c>
      <c r="F1245" s="15">
        <v>50.055</v>
      </c>
    </row>
    <row r="1246" spans="1:6">
      <c r="A1246" s="14">
        <v>44307</v>
      </c>
      <c r="B1246" s="15">
        <v>50.89</v>
      </c>
      <c r="C1246">
        <v>228974500</v>
      </c>
      <c r="D1246" s="15">
        <v>50.8</v>
      </c>
      <c r="E1246" s="15">
        <v>51.545999999999999</v>
      </c>
      <c r="F1246" s="15">
        <v>50.36</v>
      </c>
    </row>
    <row r="1247" spans="1:6">
      <c r="A1247" s="14">
        <v>44306</v>
      </c>
      <c r="B1247" s="15">
        <v>54.957000000000001</v>
      </c>
      <c r="C1247">
        <v>112576500</v>
      </c>
      <c r="D1247" s="15">
        <v>55.442</v>
      </c>
      <c r="E1247" s="15">
        <v>56.356000000000002</v>
      </c>
      <c r="F1247" s="15">
        <v>54.63</v>
      </c>
    </row>
    <row r="1248" spans="1:6">
      <c r="A1248" s="14">
        <v>44305</v>
      </c>
      <c r="B1248" s="15">
        <v>55.444000000000003</v>
      </c>
      <c r="C1248">
        <v>42887150</v>
      </c>
      <c r="D1248" s="15">
        <v>54.69</v>
      </c>
      <c r="E1248" s="15">
        <v>55.643999999999998</v>
      </c>
      <c r="F1248" s="15">
        <v>54.552999999999997</v>
      </c>
    </row>
    <row r="1249" spans="1:6">
      <c r="A1249" s="14">
        <v>44302</v>
      </c>
      <c r="B1249" s="15">
        <v>54.654000000000003</v>
      </c>
      <c r="C1249">
        <v>32090750</v>
      </c>
      <c r="D1249" s="15">
        <v>55.054000000000002</v>
      </c>
      <c r="E1249" s="15">
        <v>55.198</v>
      </c>
      <c r="F1249" s="15">
        <v>53.951000000000001</v>
      </c>
    </row>
    <row r="1250" spans="1:6">
      <c r="A1250" s="14">
        <v>44301</v>
      </c>
      <c r="B1250" s="15">
        <v>54.921999999999997</v>
      </c>
      <c r="C1250">
        <v>31390500</v>
      </c>
      <c r="D1250" s="15">
        <v>54.417000000000002</v>
      </c>
      <c r="E1250" s="15">
        <v>55.348999999999997</v>
      </c>
      <c r="F1250" s="15">
        <v>54.265999999999998</v>
      </c>
    </row>
    <row r="1251" spans="1:6">
      <c r="A1251" s="14">
        <v>44300</v>
      </c>
      <c r="B1251" s="15">
        <v>54.002000000000002</v>
      </c>
      <c r="C1251">
        <v>37402940</v>
      </c>
      <c r="D1251" s="15">
        <v>55.487000000000002</v>
      </c>
      <c r="E1251" s="15">
        <v>55.487000000000002</v>
      </c>
      <c r="F1251" s="15">
        <v>53.853000000000002</v>
      </c>
    </row>
    <row r="1252" spans="1:6">
      <c r="A1252" s="14">
        <v>44299</v>
      </c>
      <c r="B1252" s="15">
        <v>55.372999999999998</v>
      </c>
      <c r="C1252">
        <v>27203440</v>
      </c>
      <c r="D1252" s="15">
        <v>55.7</v>
      </c>
      <c r="E1252" s="15">
        <v>55.975000000000001</v>
      </c>
      <c r="F1252" s="15">
        <v>55.03</v>
      </c>
    </row>
    <row r="1253" spans="1:6">
      <c r="A1253" s="14">
        <v>44298</v>
      </c>
      <c r="B1253" s="15">
        <v>55.277999999999999</v>
      </c>
      <c r="C1253">
        <v>29440600</v>
      </c>
      <c r="D1253" s="15">
        <v>55.104999999999997</v>
      </c>
      <c r="E1253" s="15">
        <v>55.798000000000002</v>
      </c>
      <c r="F1253" s="15">
        <v>54.957999999999998</v>
      </c>
    </row>
    <row r="1254" spans="1:6">
      <c r="A1254" s="14">
        <v>44295</v>
      </c>
      <c r="B1254" s="15">
        <v>55.530999999999999</v>
      </c>
      <c r="C1254">
        <v>28940340</v>
      </c>
      <c r="D1254" s="15">
        <v>55.268999999999998</v>
      </c>
      <c r="E1254" s="15">
        <v>55.69</v>
      </c>
      <c r="F1254" s="15">
        <v>54.710999999999999</v>
      </c>
    </row>
    <row r="1255" spans="1:6">
      <c r="A1255" s="14">
        <v>44294</v>
      </c>
      <c r="B1255" s="15">
        <v>55.457999999999998</v>
      </c>
      <c r="C1255">
        <v>43098290</v>
      </c>
      <c r="D1255" s="15">
        <v>55.113</v>
      </c>
      <c r="E1255" s="15">
        <v>55.689900000000002</v>
      </c>
      <c r="F1255" s="15">
        <v>54.756999999999998</v>
      </c>
    </row>
    <row r="1256" spans="1:6">
      <c r="A1256" s="14">
        <v>44293</v>
      </c>
      <c r="B1256" s="15">
        <v>54.698999999999998</v>
      </c>
      <c r="C1256">
        <v>21513190</v>
      </c>
      <c r="D1256" s="15">
        <v>54.35</v>
      </c>
      <c r="E1256" s="15">
        <v>54.963999999999999</v>
      </c>
      <c r="F1256" s="15">
        <v>54.145000000000003</v>
      </c>
    </row>
    <row r="1257" spans="1:6">
      <c r="A1257" s="14">
        <v>44292</v>
      </c>
      <c r="B1257" s="15">
        <v>54.453000000000003</v>
      </c>
      <c r="C1257">
        <v>34742050</v>
      </c>
      <c r="D1257" s="15">
        <v>54.481000000000002</v>
      </c>
      <c r="E1257" s="15">
        <v>55.416499999999999</v>
      </c>
      <c r="F1257" s="15">
        <v>54.33</v>
      </c>
    </row>
    <row r="1258" spans="1:6">
      <c r="A1258" s="14">
        <v>44291</v>
      </c>
      <c r="B1258" s="15">
        <v>54.067</v>
      </c>
      <c r="C1258">
        <v>33559040</v>
      </c>
      <c r="D1258" s="15">
        <v>54.000999999999998</v>
      </c>
      <c r="E1258" s="15">
        <v>54.284999999999997</v>
      </c>
      <c r="F1258" s="15">
        <v>52.923000000000002</v>
      </c>
    </row>
    <row r="1259" spans="1:6">
      <c r="A1259" s="14">
        <v>44287</v>
      </c>
      <c r="B1259" s="15">
        <v>53.942</v>
      </c>
      <c r="C1259">
        <v>39386370</v>
      </c>
      <c r="D1259" s="15">
        <v>52.993000000000002</v>
      </c>
      <c r="E1259" s="15">
        <v>54.05</v>
      </c>
      <c r="F1259" s="15">
        <v>52.703000000000003</v>
      </c>
    </row>
    <row r="1260" spans="1:6">
      <c r="A1260" s="14">
        <v>44286</v>
      </c>
      <c r="B1260" s="15">
        <v>52.165999999999997</v>
      </c>
      <c r="C1260">
        <v>35031110</v>
      </c>
      <c r="D1260" s="15">
        <v>51.567500000000003</v>
      </c>
      <c r="E1260" s="15">
        <v>52.813000000000002</v>
      </c>
      <c r="F1260" s="15">
        <v>51.543999999999997</v>
      </c>
    </row>
    <row r="1261" spans="1:6">
      <c r="A1261" s="14">
        <v>44285</v>
      </c>
      <c r="B1261" s="15">
        <v>51.338999999999999</v>
      </c>
      <c r="C1261">
        <v>24181290</v>
      </c>
      <c r="D1261" s="15">
        <v>51.0505</v>
      </c>
      <c r="E1261" s="15">
        <v>51.441000000000003</v>
      </c>
      <c r="F1261" s="15">
        <v>50.691000000000003</v>
      </c>
    </row>
    <row r="1262" spans="1:6">
      <c r="A1262" s="14">
        <v>44284</v>
      </c>
      <c r="B1262" s="15">
        <v>51.395000000000003</v>
      </c>
      <c r="C1262">
        <v>33300490</v>
      </c>
      <c r="D1262" s="15">
        <v>50.566000000000003</v>
      </c>
      <c r="E1262" s="15">
        <v>51.8</v>
      </c>
      <c r="F1262" s="15">
        <v>50.44</v>
      </c>
    </row>
    <row r="1263" spans="1:6">
      <c r="A1263" s="14">
        <v>44281</v>
      </c>
      <c r="B1263" s="15">
        <v>50.805</v>
      </c>
      <c r="C1263">
        <v>34677970</v>
      </c>
      <c r="D1263" s="15">
        <v>50.281999999999996</v>
      </c>
      <c r="E1263" s="15">
        <v>50.872</v>
      </c>
      <c r="F1263" s="15">
        <v>49.667999999999999</v>
      </c>
    </row>
    <row r="1264" spans="1:6">
      <c r="A1264" s="14">
        <v>44280</v>
      </c>
      <c r="B1264" s="15">
        <v>50.286000000000001</v>
      </c>
      <c r="C1264">
        <v>49267640</v>
      </c>
      <c r="D1264" s="15">
        <v>51.698999999999998</v>
      </c>
      <c r="E1264" s="15">
        <v>51.853000000000002</v>
      </c>
      <c r="F1264" s="15">
        <v>49.7</v>
      </c>
    </row>
    <row r="1265" spans="1:6">
      <c r="A1265" s="14">
        <v>44279</v>
      </c>
      <c r="B1265" s="15">
        <v>52.081000000000003</v>
      </c>
      <c r="C1265">
        <v>41022110</v>
      </c>
      <c r="D1265" s="15">
        <v>53.378</v>
      </c>
      <c r="E1265" s="15">
        <v>53.442</v>
      </c>
      <c r="F1265" s="15">
        <v>52</v>
      </c>
    </row>
    <row r="1266" spans="1:6">
      <c r="A1266" s="14">
        <v>44278</v>
      </c>
      <c r="B1266" s="15">
        <v>53.509</v>
      </c>
      <c r="C1266">
        <v>55834610</v>
      </c>
      <c r="D1266" s="15">
        <v>52.987000000000002</v>
      </c>
      <c r="E1266" s="15">
        <v>54.311999999999998</v>
      </c>
      <c r="F1266" s="15">
        <v>52.94</v>
      </c>
    </row>
    <row r="1267" spans="1:6">
      <c r="A1267" s="14">
        <v>44277</v>
      </c>
      <c r="B1267" s="15">
        <v>52.311</v>
      </c>
      <c r="C1267">
        <v>33605870</v>
      </c>
      <c r="D1267" s="15">
        <v>50.912999999999997</v>
      </c>
      <c r="E1267" s="15">
        <v>52.930999999999997</v>
      </c>
      <c r="F1267" s="15">
        <v>50.912999999999997</v>
      </c>
    </row>
    <row r="1268" spans="1:6">
      <c r="A1268" s="14">
        <v>44274</v>
      </c>
      <c r="B1268" s="15">
        <v>51.218000000000004</v>
      </c>
      <c r="C1268">
        <v>43863600</v>
      </c>
      <c r="D1268" s="15">
        <v>50.496000000000002</v>
      </c>
      <c r="E1268" s="15">
        <v>51.319000000000003</v>
      </c>
      <c r="F1268" s="15">
        <v>50.162999999999997</v>
      </c>
    </row>
    <row r="1269" spans="1:6">
      <c r="A1269" s="14">
        <v>44273</v>
      </c>
      <c r="B1269" s="15">
        <v>50.478999999999999</v>
      </c>
      <c r="C1269">
        <v>40966060</v>
      </c>
      <c r="D1269" s="15">
        <v>51.639600000000002</v>
      </c>
      <c r="E1269" s="15">
        <v>51.79</v>
      </c>
      <c r="F1269" s="15">
        <v>50.384999999999998</v>
      </c>
    </row>
    <row r="1270" spans="1:6">
      <c r="A1270" s="14">
        <v>44272</v>
      </c>
      <c r="B1270" s="15">
        <v>52.444000000000003</v>
      </c>
      <c r="C1270">
        <v>28173760</v>
      </c>
      <c r="D1270" s="15">
        <v>52.2</v>
      </c>
      <c r="E1270" s="15">
        <v>52.836500000000001</v>
      </c>
      <c r="F1270" s="15">
        <v>51.43</v>
      </c>
    </row>
    <row r="1271" spans="1:6">
      <c r="A1271" s="14">
        <v>44271</v>
      </c>
      <c r="B1271" s="15">
        <v>52.402999999999999</v>
      </c>
      <c r="C1271">
        <v>32388880</v>
      </c>
      <c r="D1271" s="15">
        <v>52.447000000000003</v>
      </c>
      <c r="E1271" s="15">
        <v>53.341999999999999</v>
      </c>
      <c r="F1271" s="15">
        <v>52.320999999999998</v>
      </c>
    </row>
    <row r="1272" spans="1:6">
      <c r="A1272" s="14">
        <v>44270</v>
      </c>
      <c r="B1272" s="15">
        <v>52.024999999999999</v>
      </c>
      <c r="C1272">
        <v>34855190</v>
      </c>
      <c r="D1272" s="15">
        <v>51.631999999999998</v>
      </c>
      <c r="E1272" s="15">
        <v>52.072899999999997</v>
      </c>
      <c r="F1272" s="15">
        <v>50.802999999999997</v>
      </c>
    </row>
    <row r="1273" spans="1:6">
      <c r="A1273" s="14">
        <v>44267</v>
      </c>
      <c r="B1273" s="15">
        <v>51.802</v>
      </c>
      <c r="C1273">
        <v>39817430</v>
      </c>
      <c r="D1273" s="15">
        <v>51.25</v>
      </c>
      <c r="E1273" s="15">
        <v>52.651000000000003</v>
      </c>
      <c r="F1273" s="15">
        <v>50.658999999999999</v>
      </c>
    </row>
    <row r="1274" spans="1:6">
      <c r="A1274" s="14">
        <v>44266</v>
      </c>
      <c r="B1274" s="15">
        <v>52.305999999999997</v>
      </c>
      <c r="C1274">
        <v>47144690</v>
      </c>
      <c r="D1274" s="15">
        <v>51.220500000000001</v>
      </c>
      <c r="E1274" s="15">
        <v>53.023499999999999</v>
      </c>
      <c r="F1274" s="15">
        <v>51.070999999999998</v>
      </c>
    </row>
    <row r="1275" spans="1:6">
      <c r="A1275" s="14">
        <v>44265</v>
      </c>
      <c r="B1275" s="15">
        <v>50.454000000000001</v>
      </c>
      <c r="C1275">
        <v>37714840</v>
      </c>
      <c r="D1275" s="15">
        <v>51.35</v>
      </c>
      <c r="E1275" s="15">
        <v>51.896999999999998</v>
      </c>
      <c r="F1275" s="15">
        <v>50.424999999999997</v>
      </c>
    </row>
    <row r="1276" spans="1:6">
      <c r="A1276" s="14">
        <v>44264</v>
      </c>
      <c r="B1276" s="15">
        <v>50.643999999999998</v>
      </c>
      <c r="C1276">
        <v>34700420</v>
      </c>
      <c r="D1276" s="15">
        <v>50.731000000000002</v>
      </c>
      <c r="E1276" s="15">
        <v>51.311</v>
      </c>
      <c r="F1276" s="15">
        <v>50.382199999999997</v>
      </c>
    </row>
    <row r="1277" spans="1:6">
      <c r="A1277" s="14">
        <v>44263</v>
      </c>
      <c r="B1277" s="15">
        <v>49.332999999999998</v>
      </c>
      <c r="C1277">
        <v>39817580</v>
      </c>
      <c r="D1277" s="15">
        <v>51.445999999999998</v>
      </c>
      <c r="E1277" s="15">
        <v>51.884</v>
      </c>
      <c r="F1277" s="15">
        <v>49.284999999999997</v>
      </c>
    </row>
    <row r="1278" spans="1:6">
      <c r="A1278" s="14">
        <v>44260</v>
      </c>
      <c r="B1278" s="15">
        <v>51.639000000000003</v>
      </c>
      <c r="C1278">
        <v>50699730</v>
      </c>
      <c r="D1278" s="15">
        <v>51.198</v>
      </c>
      <c r="E1278" s="15">
        <v>51.776000000000003</v>
      </c>
      <c r="F1278" s="15">
        <v>49.878999999999998</v>
      </c>
    </row>
    <row r="1279" spans="1:6">
      <c r="A1279" s="14">
        <v>44259</v>
      </c>
      <c r="B1279" s="15">
        <v>51.128999999999998</v>
      </c>
      <c r="C1279">
        <v>50347920</v>
      </c>
      <c r="D1279" s="15">
        <v>52.15</v>
      </c>
      <c r="E1279" s="15">
        <v>53.15</v>
      </c>
      <c r="F1279" s="15">
        <v>50.768000000000001</v>
      </c>
    </row>
    <row r="1280" spans="1:6">
      <c r="A1280" s="14">
        <v>44258</v>
      </c>
      <c r="B1280" s="15">
        <v>52.07</v>
      </c>
      <c r="C1280">
        <v>53624430</v>
      </c>
      <c r="D1280" s="15">
        <v>54.593000000000004</v>
      </c>
      <c r="E1280" s="15">
        <v>54.8005</v>
      </c>
      <c r="F1280" s="15">
        <v>51.780999999999999</v>
      </c>
    </row>
    <row r="1281" spans="1:6">
      <c r="A1281" s="14">
        <v>44257</v>
      </c>
      <c r="B1281" s="15">
        <v>54.781999999999996</v>
      </c>
      <c r="C1281">
        <v>30422260</v>
      </c>
      <c r="D1281" s="15">
        <v>55.334000000000003</v>
      </c>
      <c r="E1281" s="15">
        <v>55.698999999999998</v>
      </c>
      <c r="F1281" s="15">
        <v>54.601999999999997</v>
      </c>
    </row>
    <row r="1282" spans="1:6">
      <c r="A1282" s="14">
        <v>44256</v>
      </c>
      <c r="B1282" s="15">
        <v>55.064</v>
      </c>
      <c r="C1282">
        <v>30421800</v>
      </c>
      <c r="D1282" s="15">
        <v>54.557299999999998</v>
      </c>
      <c r="E1282" s="15">
        <v>55.213999999999999</v>
      </c>
      <c r="F1282" s="15">
        <v>54.2</v>
      </c>
    </row>
    <row r="1283" spans="1:6">
      <c r="A1283" s="14">
        <v>44253</v>
      </c>
      <c r="B1283" s="15">
        <v>53.884999999999998</v>
      </c>
      <c r="C1283">
        <v>37555740</v>
      </c>
      <c r="D1283" s="15">
        <v>54.651000000000003</v>
      </c>
      <c r="E1283" s="15">
        <v>55.308999999999997</v>
      </c>
      <c r="F1283" s="15">
        <v>53.8</v>
      </c>
    </row>
    <row r="1284" spans="1:6">
      <c r="A1284" s="14">
        <v>44252</v>
      </c>
      <c r="B1284" s="15">
        <v>54.67</v>
      </c>
      <c r="C1284">
        <v>42528790</v>
      </c>
      <c r="D1284" s="15">
        <v>55.027000000000001</v>
      </c>
      <c r="E1284" s="15">
        <v>55.648000000000003</v>
      </c>
      <c r="F1284" s="15">
        <v>53.575000000000003</v>
      </c>
    </row>
    <row r="1285" spans="1:6">
      <c r="A1285" s="14">
        <v>44251</v>
      </c>
      <c r="B1285" s="15">
        <v>55.341000000000001</v>
      </c>
      <c r="C1285">
        <v>32450380</v>
      </c>
      <c r="D1285" s="15">
        <v>53.98</v>
      </c>
      <c r="E1285" s="15">
        <v>55.685000000000002</v>
      </c>
      <c r="F1285" s="15">
        <v>53.906500000000001</v>
      </c>
    </row>
    <row r="1286" spans="1:6">
      <c r="A1286" s="14">
        <v>44250</v>
      </c>
      <c r="B1286" s="15">
        <v>54.615000000000002</v>
      </c>
      <c r="C1286">
        <v>41365320</v>
      </c>
      <c r="D1286" s="15">
        <v>52.500399999999999</v>
      </c>
      <c r="E1286" s="15">
        <v>54.853999999999999</v>
      </c>
      <c r="F1286" s="15">
        <v>51.828000000000003</v>
      </c>
    </row>
    <row r="1287" spans="1:6">
      <c r="A1287" s="14">
        <v>44249</v>
      </c>
      <c r="B1287" s="15">
        <v>53.378</v>
      </c>
      <c r="C1287">
        <v>30785940</v>
      </c>
      <c r="D1287" s="15">
        <v>53.499000000000002</v>
      </c>
      <c r="E1287" s="15">
        <v>54.179000000000002</v>
      </c>
      <c r="F1287" s="15">
        <v>53.079000000000001</v>
      </c>
    </row>
    <row r="1288" spans="1:6">
      <c r="A1288" s="14">
        <v>44246</v>
      </c>
      <c r="B1288" s="15">
        <v>54.021999999999998</v>
      </c>
      <c r="C1288">
        <v>28414570</v>
      </c>
      <c r="D1288" s="15">
        <v>54.8</v>
      </c>
      <c r="E1288" s="15">
        <v>54.899000000000001</v>
      </c>
      <c r="F1288" s="15">
        <v>53.881300000000003</v>
      </c>
    </row>
    <row r="1289" spans="1:6">
      <c r="A1289" s="14">
        <v>44245</v>
      </c>
      <c r="B1289" s="15">
        <v>54.822000000000003</v>
      </c>
      <c r="C1289">
        <v>24576040</v>
      </c>
      <c r="D1289" s="15">
        <v>54.9</v>
      </c>
      <c r="E1289" s="15">
        <v>55</v>
      </c>
      <c r="F1289" s="15">
        <v>53.822699999999998</v>
      </c>
    </row>
    <row r="1290" spans="1:6">
      <c r="A1290" s="14">
        <v>44244</v>
      </c>
      <c r="B1290" s="15">
        <v>55.134</v>
      </c>
      <c r="C1290">
        <v>20715900</v>
      </c>
      <c r="D1290" s="15">
        <v>55.098999999999997</v>
      </c>
      <c r="E1290" s="15">
        <v>55.524999999999999</v>
      </c>
      <c r="F1290" s="15">
        <v>54.302999999999997</v>
      </c>
    </row>
    <row r="1291" spans="1:6">
      <c r="A1291" s="14">
        <v>44243</v>
      </c>
      <c r="B1291" s="15">
        <v>55.728000000000002</v>
      </c>
      <c r="C1291">
        <v>26240970</v>
      </c>
      <c r="D1291" s="15">
        <v>55.7286</v>
      </c>
      <c r="E1291" s="15">
        <v>56.363</v>
      </c>
      <c r="F1291" s="15">
        <v>55.273000000000003</v>
      </c>
    </row>
    <row r="1292" spans="1:6">
      <c r="A1292" s="14">
        <v>44239</v>
      </c>
      <c r="B1292" s="15">
        <v>55.652000000000001</v>
      </c>
      <c r="C1292">
        <v>21971280</v>
      </c>
      <c r="D1292" s="15">
        <v>55.694000000000003</v>
      </c>
      <c r="E1292" s="15">
        <v>56.125</v>
      </c>
      <c r="F1292" s="15">
        <v>55.085000000000001</v>
      </c>
    </row>
    <row r="1293" spans="1:6">
      <c r="A1293" s="14">
        <v>44238</v>
      </c>
      <c r="B1293" s="15">
        <v>55.759</v>
      </c>
      <c r="C1293">
        <v>27305870</v>
      </c>
      <c r="D1293" s="15">
        <v>56.444200000000002</v>
      </c>
      <c r="E1293" s="15">
        <v>56.593000000000004</v>
      </c>
      <c r="F1293" s="15">
        <v>55.421999999999997</v>
      </c>
    </row>
    <row r="1294" spans="1:6">
      <c r="A1294" s="14">
        <v>44237</v>
      </c>
      <c r="B1294" s="15">
        <v>56.359000000000002</v>
      </c>
      <c r="C1294">
        <v>39912640</v>
      </c>
      <c r="D1294" s="15">
        <v>56.25</v>
      </c>
      <c r="E1294" s="15">
        <v>56.664999999999999</v>
      </c>
      <c r="F1294" s="15">
        <v>55.346299999999999</v>
      </c>
    </row>
    <row r="1295" spans="1:6">
      <c r="A1295" s="14">
        <v>44236</v>
      </c>
      <c r="B1295" s="15">
        <v>55.906999999999996</v>
      </c>
      <c r="C1295">
        <v>37034990</v>
      </c>
      <c r="D1295" s="15">
        <v>54.6</v>
      </c>
      <c r="E1295" s="15">
        <v>56.6</v>
      </c>
      <c r="F1295" s="15">
        <v>54.3</v>
      </c>
    </row>
    <row r="1296" spans="1:6">
      <c r="A1296" s="14">
        <v>44235</v>
      </c>
      <c r="B1296" s="15">
        <v>54.792000000000002</v>
      </c>
      <c r="C1296">
        <v>27917210</v>
      </c>
      <c r="D1296" s="15">
        <v>55.5</v>
      </c>
      <c r="E1296" s="15">
        <v>55.5</v>
      </c>
      <c r="F1296" s="15">
        <v>54.37</v>
      </c>
    </row>
    <row r="1297" spans="1:6">
      <c r="A1297" s="14">
        <v>44232</v>
      </c>
      <c r="B1297" s="15">
        <v>55.079000000000001</v>
      </c>
      <c r="C1297">
        <v>23761750</v>
      </c>
      <c r="D1297" s="15">
        <v>55.225999999999999</v>
      </c>
      <c r="E1297" s="15">
        <v>55.444000000000003</v>
      </c>
      <c r="F1297" s="15">
        <v>54.547800000000002</v>
      </c>
    </row>
    <row r="1298" spans="1:6">
      <c r="A1298" s="14">
        <v>44231</v>
      </c>
      <c r="B1298" s="15">
        <v>55.216000000000001</v>
      </c>
      <c r="C1298">
        <v>51645370</v>
      </c>
      <c r="D1298" s="15">
        <v>53.981000000000002</v>
      </c>
      <c r="E1298" s="15">
        <v>55.948</v>
      </c>
      <c r="F1298" s="15">
        <v>53.750999999999998</v>
      </c>
    </row>
    <row r="1299" spans="1:6">
      <c r="A1299" s="14">
        <v>44230</v>
      </c>
      <c r="B1299" s="15">
        <v>53.945</v>
      </c>
      <c r="C1299">
        <v>31722880</v>
      </c>
      <c r="D1299" s="15">
        <v>55.017000000000003</v>
      </c>
      <c r="E1299" s="15">
        <v>55.048000000000002</v>
      </c>
      <c r="F1299" s="15">
        <v>53.824300000000001</v>
      </c>
    </row>
    <row r="1300" spans="1:6">
      <c r="A1300" s="14">
        <v>44229</v>
      </c>
      <c r="B1300" s="15">
        <v>54.816000000000003</v>
      </c>
      <c r="C1300">
        <v>37675690</v>
      </c>
      <c r="D1300" s="15">
        <v>54.201000000000001</v>
      </c>
      <c r="E1300" s="15">
        <v>55.548000000000002</v>
      </c>
      <c r="F1300" s="15">
        <v>53.893500000000003</v>
      </c>
    </row>
    <row r="1301" spans="1:6">
      <c r="A1301" s="14">
        <v>44228</v>
      </c>
      <c r="B1301" s="15">
        <v>53.904000000000003</v>
      </c>
      <c r="C1301">
        <v>35475070</v>
      </c>
      <c r="D1301" s="15">
        <v>53.679000000000002</v>
      </c>
      <c r="E1301" s="15">
        <v>54.506</v>
      </c>
      <c r="F1301" s="15">
        <v>53.173000000000002</v>
      </c>
    </row>
    <row r="1302" spans="1:6">
      <c r="A1302" s="14">
        <v>44225</v>
      </c>
      <c r="B1302" s="15">
        <v>53.238999999999997</v>
      </c>
      <c r="C1302">
        <v>43252640</v>
      </c>
      <c r="D1302" s="15">
        <v>53.8</v>
      </c>
      <c r="E1302" s="15">
        <v>54.1</v>
      </c>
      <c r="F1302" s="15">
        <v>53.018000000000001</v>
      </c>
    </row>
    <row r="1303" spans="1:6">
      <c r="A1303" s="14">
        <v>44224</v>
      </c>
      <c r="B1303" s="15">
        <v>53.86</v>
      </c>
      <c r="C1303">
        <v>59689780</v>
      </c>
      <c r="D1303" s="15">
        <v>53.588000000000001</v>
      </c>
      <c r="E1303" s="15">
        <v>55.314799999999998</v>
      </c>
      <c r="F1303" s="15">
        <v>53.073999999999998</v>
      </c>
    </row>
    <row r="1304" spans="1:6">
      <c r="A1304" s="14">
        <v>44223</v>
      </c>
      <c r="B1304" s="15">
        <v>52.328000000000003</v>
      </c>
      <c r="C1304">
        <v>86702770</v>
      </c>
      <c r="D1304" s="15">
        <v>55.070999999999998</v>
      </c>
      <c r="E1304" s="15">
        <v>55.6419</v>
      </c>
      <c r="F1304" s="15">
        <v>51.573</v>
      </c>
    </row>
    <row r="1305" spans="1:6">
      <c r="A1305" s="14">
        <v>44222</v>
      </c>
      <c r="B1305" s="15">
        <v>56.192999999999998</v>
      </c>
      <c r="C1305">
        <v>50238470</v>
      </c>
      <c r="D1305" s="15">
        <v>55.472999999999999</v>
      </c>
      <c r="E1305" s="15">
        <v>56.798999999999999</v>
      </c>
      <c r="F1305" s="15">
        <v>55.405999999999999</v>
      </c>
    </row>
    <row r="1306" spans="1:6">
      <c r="A1306" s="14">
        <v>44221</v>
      </c>
      <c r="B1306" s="15">
        <v>55.677999999999997</v>
      </c>
      <c r="C1306">
        <v>72073290</v>
      </c>
      <c r="D1306" s="15">
        <v>56.7</v>
      </c>
      <c r="E1306" s="15">
        <v>56.975000000000001</v>
      </c>
      <c r="F1306" s="15">
        <v>54.865000000000002</v>
      </c>
    </row>
    <row r="1307" spans="1:6">
      <c r="A1307" s="14">
        <v>44218</v>
      </c>
      <c r="B1307" s="15">
        <v>56.517000000000003</v>
      </c>
      <c r="C1307">
        <v>75508220</v>
      </c>
      <c r="D1307" s="15">
        <v>58.21</v>
      </c>
      <c r="E1307" s="15">
        <v>58.399000000000001</v>
      </c>
      <c r="F1307" s="15">
        <v>56.435000000000002</v>
      </c>
    </row>
    <row r="1308" spans="1:6">
      <c r="A1308" s="14">
        <v>44217</v>
      </c>
      <c r="B1308" s="15">
        <v>57.984000000000002</v>
      </c>
      <c r="C1308">
        <v>118406300</v>
      </c>
      <c r="D1308" s="15">
        <v>58.244999999999997</v>
      </c>
      <c r="E1308" s="15">
        <v>58.875</v>
      </c>
      <c r="F1308" s="15">
        <v>57.04</v>
      </c>
    </row>
    <row r="1309" spans="1:6">
      <c r="A1309" s="14">
        <v>44216</v>
      </c>
      <c r="B1309" s="15">
        <v>58.634</v>
      </c>
      <c r="C1309">
        <v>326374500</v>
      </c>
      <c r="D1309" s="15">
        <v>56.542000000000002</v>
      </c>
      <c r="E1309" s="15">
        <v>59.328800000000001</v>
      </c>
      <c r="F1309" s="15">
        <v>55.686</v>
      </c>
    </row>
    <row r="1310" spans="1:6">
      <c r="A1310" s="14">
        <v>44215</v>
      </c>
      <c r="B1310" s="15">
        <v>50.177</v>
      </c>
      <c r="C1310">
        <v>123158100</v>
      </c>
      <c r="D1310" s="15">
        <v>50.1</v>
      </c>
      <c r="E1310" s="15">
        <v>50.924999999999997</v>
      </c>
      <c r="F1310" s="15">
        <v>49.354300000000002</v>
      </c>
    </row>
    <row r="1311" spans="1:6">
      <c r="A1311" s="14">
        <v>44211</v>
      </c>
      <c r="B1311" s="15">
        <v>49.798000000000002</v>
      </c>
      <c r="C1311">
        <v>58957880</v>
      </c>
      <c r="D1311" s="15">
        <v>50</v>
      </c>
      <c r="E1311" s="15">
        <v>50.631999999999998</v>
      </c>
      <c r="F1311" s="15">
        <v>49.51</v>
      </c>
    </row>
    <row r="1312" spans="1:6">
      <c r="A1312" s="14">
        <v>44210</v>
      </c>
      <c r="B1312" s="15">
        <v>50.085999999999999</v>
      </c>
      <c r="C1312">
        <v>41773570</v>
      </c>
      <c r="D1312" s="15">
        <v>50.734999999999999</v>
      </c>
      <c r="E1312" s="15">
        <v>51.45</v>
      </c>
      <c r="F1312" s="15">
        <v>49.957999999999998</v>
      </c>
    </row>
    <row r="1313" spans="1:6">
      <c r="A1313" s="14">
        <v>44209</v>
      </c>
      <c r="B1313" s="15">
        <v>50.779000000000003</v>
      </c>
      <c r="C1313">
        <v>50320990</v>
      </c>
      <c r="D1313" s="15">
        <v>49.5501</v>
      </c>
      <c r="E1313" s="15">
        <v>51.235399999999998</v>
      </c>
      <c r="F1313" s="15">
        <v>49.301000000000002</v>
      </c>
    </row>
    <row r="1314" spans="1:6">
      <c r="A1314" s="14">
        <v>44208</v>
      </c>
      <c r="B1314" s="15">
        <v>49.424999999999997</v>
      </c>
      <c r="C1314">
        <v>59904250</v>
      </c>
      <c r="D1314" s="15">
        <v>50</v>
      </c>
      <c r="E1314" s="15">
        <v>50.109000000000002</v>
      </c>
      <c r="F1314" s="15">
        <v>48.567</v>
      </c>
    </row>
    <row r="1315" spans="1:6">
      <c r="A1315" s="14">
        <v>44207</v>
      </c>
      <c r="B1315" s="15">
        <v>49.91</v>
      </c>
      <c r="C1315">
        <v>38127200</v>
      </c>
      <c r="D1315" s="15">
        <v>50.783999999999999</v>
      </c>
      <c r="E1315" s="15">
        <v>51.072499999999998</v>
      </c>
      <c r="F1315" s="15">
        <v>49.795000000000002</v>
      </c>
    </row>
    <row r="1316" spans="1:6">
      <c r="A1316" s="14">
        <v>44204</v>
      </c>
      <c r="B1316" s="15">
        <v>51.04</v>
      </c>
      <c r="C1316">
        <v>29739490</v>
      </c>
      <c r="D1316" s="15">
        <v>51.131</v>
      </c>
      <c r="E1316" s="15">
        <v>51.323999999999998</v>
      </c>
      <c r="F1316" s="15">
        <v>50.451000000000001</v>
      </c>
    </row>
    <row r="1317" spans="1:6">
      <c r="A1317" s="14">
        <v>44203</v>
      </c>
      <c r="B1317" s="15">
        <v>50.889000000000003</v>
      </c>
      <c r="C1317">
        <v>36864480</v>
      </c>
      <c r="D1317" s="15">
        <v>50.828000000000003</v>
      </c>
      <c r="E1317" s="15">
        <v>51.643999999999998</v>
      </c>
      <c r="F1317" s="15">
        <v>50.642000000000003</v>
      </c>
    </row>
    <row r="1318" spans="1:6">
      <c r="A1318" s="14">
        <v>44202</v>
      </c>
      <c r="B1318" s="15">
        <v>50.048999999999999</v>
      </c>
      <c r="C1318">
        <v>53462100</v>
      </c>
      <c r="D1318" s="15">
        <v>51.197000000000003</v>
      </c>
      <c r="E1318" s="15">
        <v>51.31</v>
      </c>
      <c r="F1318" s="15">
        <v>49.95</v>
      </c>
    </row>
    <row r="1319" spans="1:6">
      <c r="A1319" s="14">
        <v>44201</v>
      </c>
      <c r="B1319" s="15">
        <v>52.08</v>
      </c>
      <c r="C1319">
        <v>31338720</v>
      </c>
      <c r="D1319" s="15">
        <v>52.155000000000001</v>
      </c>
      <c r="E1319" s="15">
        <v>52.677999999999997</v>
      </c>
      <c r="F1319" s="15">
        <v>51.588999999999999</v>
      </c>
    </row>
    <row r="1320" spans="1:6">
      <c r="A1320" s="14">
        <v>44200</v>
      </c>
      <c r="B1320" s="15">
        <v>52.286000000000001</v>
      </c>
      <c r="C1320">
        <v>44444070</v>
      </c>
      <c r="D1320" s="15">
        <v>53.9</v>
      </c>
      <c r="E1320" s="15">
        <v>54.08</v>
      </c>
      <c r="F1320" s="15">
        <v>51.508499999999998</v>
      </c>
    </row>
    <row r="1321" spans="1:6">
      <c r="A1321" s="14">
        <v>44196</v>
      </c>
      <c r="B1321" s="15">
        <v>54.073</v>
      </c>
      <c r="C1321">
        <v>53923220</v>
      </c>
      <c r="D1321" s="15">
        <v>52.552999999999997</v>
      </c>
      <c r="E1321" s="15">
        <v>54.55</v>
      </c>
      <c r="F1321" s="15">
        <v>52.314999999999998</v>
      </c>
    </row>
    <row r="1322" spans="1:6">
      <c r="A1322" s="14">
        <v>44195</v>
      </c>
      <c r="B1322" s="15">
        <v>52.459000000000003</v>
      </c>
      <c r="C1322">
        <v>18762860</v>
      </c>
      <c r="D1322" s="15">
        <v>53.012999999999998</v>
      </c>
      <c r="E1322" s="15">
        <v>53.325800000000001</v>
      </c>
      <c r="F1322" s="15">
        <v>52.369</v>
      </c>
    </row>
    <row r="1323" spans="1:6">
      <c r="A1323" s="14">
        <v>44194</v>
      </c>
      <c r="B1323" s="15">
        <v>53.087000000000003</v>
      </c>
      <c r="C1323">
        <v>40223580</v>
      </c>
      <c r="D1323" s="15">
        <v>51.99</v>
      </c>
      <c r="E1323" s="15">
        <v>53.654800000000002</v>
      </c>
      <c r="F1323" s="15">
        <v>51.548000000000002</v>
      </c>
    </row>
    <row r="1324" spans="1:6">
      <c r="A1324" s="14">
        <v>44193</v>
      </c>
      <c r="B1324" s="15">
        <v>51.911999999999999</v>
      </c>
      <c r="C1324">
        <v>28918670</v>
      </c>
      <c r="D1324" s="15">
        <v>51.643000000000001</v>
      </c>
      <c r="E1324" s="15">
        <v>52.366</v>
      </c>
      <c r="F1324" s="15">
        <v>50.713000000000001</v>
      </c>
    </row>
    <row r="1325" spans="1:6">
      <c r="A1325" s="14">
        <v>44189</v>
      </c>
      <c r="B1325" s="15">
        <v>51.396999999999998</v>
      </c>
      <c r="C1325">
        <v>11439520</v>
      </c>
      <c r="D1325" s="15">
        <v>51.512</v>
      </c>
      <c r="E1325" s="15">
        <v>51.9345</v>
      </c>
      <c r="F1325" s="15">
        <v>51.220999999999997</v>
      </c>
    </row>
    <row r="1326" spans="1:6">
      <c r="A1326" s="14">
        <v>44188</v>
      </c>
      <c r="B1326" s="15">
        <v>51.448</v>
      </c>
      <c r="C1326">
        <v>23931870</v>
      </c>
      <c r="D1326" s="15">
        <v>52.475999999999999</v>
      </c>
      <c r="E1326" s="15">
        <v>52.631999999999998</v>
      </c>
      <c r="F1326" s="15">
        <v>51.42</v>
      </c>
    </row>
    <row r="1327" spans="1:6">
      <c r="A1327" s="14">
        <v>44187</v>
      </c>
      <c r="B1327" s="15">
        <v>52.732999999999997</v>
      </c>
      <c r="C1327">
        <v>19085290</v>
      </c>
      <c r="D1327" s="15">
        <v>52.768999999999998</v>
      </c>
      <c r="E1327" s="15">
        <v>53.04</v>
      </c>
      <c r="F1327" s="15">
        <v>52.05</v>
      </c>
    </row>
    <row r="1328" spans="1:6">
      <c r="A1328" s="14">
        <v>44186</v>
      </c>
      <c r="B1328" s="15">
        <v>52.890999999999998</v>
      </c>
      <c r="C1328">
        <v>38939640</v>
      </c>
      <c r="D1328" s="15">
        <v>53.005000000000003</v>
      </c>
      <c r="E1328" s="15">
        <v>53.262</v>
      </c>
      <c r="F1328" s="15">
        <v>52.115000000000002</v>
      </c>
    </row>
    <row r="1329" spans="1:6">
      <c r="A1329" s="14">
        <v>44183</v>
      </c>
      <c r="B1329" s="15">
        <v>53.445</v>
      </c>
      <c r="C1329">
        <v>45026920</v>
      </c>
      <c r="D1329" s="15">
        <v>53.32</v>
      </c>
      <c r="E1329" s="15">
        <v>53.637</v>
      </c>
      <c r="F1329" s="15">
        <v>52.601999999999997</v>
      </c>
    </row>
    <row r="1330" spans="1:6">
      <c r="A1330" s="14">
        <v>44182</v>
      </c>
      <c r="B1330" s="15">
        <v>53.29</v>
      </c>
      <c r="C1330">
        <v>31933770</v>
      </c>
      <c r="D1330" s="15">
        <v>52.9</v>
      </c>
      <c r="E1330" s="15">
        <v>53.548999999999999</v>
      </c>
      <c r="F1330" s="15">
        <v>52.643999999999998</v>
      </c>
    </row>
    <row r="1331" spans="1:6">
      <c r="A1331" s="14">
        <v>44181</v>
      </c>
      <c r="B1331" s="15">
        <v>52.482999999999997</v>
      </c>
      <c r="C1331">
        <v>36823920</v>
      </c>
      <c r="D1331" s="15">
        <v>52.011000000000003</v>
      </c>
      <c r="E1331" s="15">
        <v>52.738</v>
      </c>
      <c r="F1331" s="15">
        <v>51.768999999999998</v>
      </c>
    </row>
    <row r="1332" spans="1:6">
      <c r="A1332" s="14">
        <v>44180</v>
      </c>
      <c r="B1332" s="15">
        <v>51.978000000000002</v>
      </c>
      <c r="C1332">
        <v>33982090</v>
      </c>
      <c r="D1332" s="15">
        <v>51.85</v>
      </c>
      <c r="E1332" s="15">
        <v>52.47</v>
      </c>
      <c r="F1332" s="15">
        <v>51.356000000000002</v>
      </c>
    </row>
    <row r="1333" spans="1:6">
      <c r="A1333" s="14">
        <v>44179</v>
      </c>
      <c r="B1333" s="15">
        <v>52.241999999999997</v>
      </c>
      <c r="C1333">
        <v>57704240</v>
      </c>
      <c r="D1333" s="15">
        <v>50.543999999999997</v>
      </c>
      <c r="E1333" s="15">
        <v>52.415999999999997</v>
      </c>
      <c r="F1333" s="15">
        <v>50.118000000000002</v>
      </c>
    </row>
    <row r="1334" spans="1:6">
      <c r="A1334" s="14">
        <v>44176</v>
      </c>
      <c r="B1334" s="15">
        <v>50.322000000000003</v>
      </c>
      <c r="C1334">
        <v>32109280</v>
      </c>
      <c r="D1334" s="15">
        <v>49.5</v>
      </c>
      <c r="E1334" s="15">
        <v>50.334000000000003</v>
      </c>
      <c r="F1334" s="15">
        <v>49.484999999999999</v>
      </c>
    </row>
    <row r="1335" spans="1:6">
      <c r="A1335" s="14">
        <v>44175</v>
      </c>
      <c r="B1335" s="15">
        <v>50.109000000000002</v>
      </c>
      <c r="C1335">
        <v>30182030</v>
      </c>
      <c r="D1335" s="15">
        <v>49.456000000000003</v>
      </c>
      <c r="E1335" s="15">
        <v>50.377000000000002</v>
      </c>
      <c r="F1335" s="15">
        <v>49.290999999999997</v>
      </c>
    </row>
    <row r="1336" spans="1:6">
      <c r="A1336" s="14">
        <v>44174</v>
      </c>
      <c r="B1336" s="15">
        <v>49.36</v>
      </c>
      <c r="C1336">
        <v>41787680</v>
      </c>
      <c r="D1336" s="15">
        <v>51.052999999999997</v>
      </c>
      <c r="E1336" s="15">
        <v>51.45</v>
      </c>
      <c r="F1336" s="15">
        <v>49.128999999999998</v>
      </c>
    </row>
    <row r="1337" spans="1:6">
      <c r="A1337" s="14">
        <v>44173</v>
      </c>
      <c r="B1337" s="15">
        <v>51.265999999999998</v>
      </c>
      <c r="C1337">
        <v>42289500</v>
      </c>
      <c r="D1337" s="15">
        <v>51.79</v>
      </c>
      <c r="E1337" s="15">
        <v>52.149099999999997</v>
      </c>
      <c r="F1337" s="15">
        <v>50.555</v>
      </c>
    </row>
    <row r="1338" spans="1:6">
      <c r="A1338" s="14">
        <v>44172</v>
      </c>
      <c r="B1338" s="15">
        <v>51.578000000000003</v>
      </c>
      <c r="C1338">
        <v>42892930</v>
      </c>
      <c r="D1338" s="15">
        <v>50.000999999999998</v>
      </c>
      <c r="E1338" s="15">
        <v>51.776000000000003</v>
      </c>
      <c r="F1338" s="15">
        <v>49.777000000000001</v>
      </c>
    </row>
    <row r="1339" spans="1:6">
      <c r="A1339" s="14">
        <v>44169</v>
      </c>
      <c r="B1339" s="15">
        <v>49.831000000000003</v>
      </c>
      <c r="C1339">
        <v>36662430</v>
      </c>
      <c r="D1339" s="15">
        <v>49.75</v>
      </c>
      <c r="E1339" s="15">
        <v>50.45</v>
      </c>
      <c r="F1339" s="15">
        <v>49.363999999999997</v>
      </c>
    </row>
    <row r="1340" spans="1:6">
      <c r="A1340" s="14">
        <v>44168</v>
      </c>
      <c r="B1340" s="15">
        <v>49.752000000000002</v>
      </c>
      <c r="C1340">
        <v>28261160</v>
      </c>
      <c r="D1340" s="15">
        <v>50.298999999999999</v>
      </c>
      <c r="E1340" s="15">
        <v>50.877000000000002</v>
      </c>
      <c r="F1340" s="15">
        <v>49.603999999999999</v>
      </c>
    </row>
    <row r="1341" spans="1:6">
      <c r="A1341" s="14">
        <v>44167</v>
      </c>
      <c r="B1341" s="15">
        <v>50.338000000000001</v>
      </c>
      <c r="C1341">
        <v>30283580</v>
      </c>
      <c r="D1341" s="15">
        <v>50.161999999999999</v>
      </c>
      <c r="E1341" s="15">
        <v>50.679499999999997</v>
      </c>
      <c r="F1341" s="15">
        <v>49.35</v>
      </c>
    </row>
    <row r="1342" spans="1:6">
      <c r="A1342" s="14">
        <v>44166</v>
      </c>
      <c r="B1342" s="15">
        <v>50.457999999999998</v>
      </c>
      <c r="C1342">
        <v>50632340</v>
      </c>
      <c r="D1342" s="15">
        <v>49.234000000000002</v>
      </c>
      <c r="E1342" s="15">
        <v>50.947000000000003</v>
      </c>
      <c r="F1342" s="15">
        <v>49.198099999999997</v>
      </c>
    </row>
    <row r="1343" spans="1:6">
      <c r="A1343" s="14">
        <v>44165</v>
      </c>
      <c r="B1343" s="15">
        <v>49.07</v>
      </c>
      <c r="C1343">
        <v>35309400</v>
      </c>
      <c r="D1343" s="15">
        <v>49.008000000000003</v>
      </c>
      <c r="E1343" s="15">
        <v>49.255000000000003</v>
      </c>
      <c r="F1343" s="15">
        <v>48.126800000000003</v>
      </c>
    </row>
    <row r="1344" spans="1:6">
      <c r="A1344" s="14">
        <v>44162</v>
      </c>
      <c r="B1344" s="15">
        <v>49.136000000000003</v>
      </c>
      <c r="C1344">
        <v>28057620</v>
      </c>
      <c r="D1344" s="15">
        <v>48.658000000000001</v>
      </c>
      <c r="E1344" s="15">
        <v>49.325000000000003</v>
      </c>
      <c r="F1344" s="15">
        <v>48.1845</v>
      </c>
    </row>
    <row r="1345" spans="1:6">
      <c r="A1345" s="14">
        <v>44160</v>
      </c>
      <c r="B1345" s="15">
        <v>48.5</v>
      </c>
      <c r="C1345">
        <v>35986290</v>
      </c>
      <c r="D1345" s="15">
        <v>48.512999999999998</v>
      </c>
      <c r="E1345" s="15">
        <v>48.69</v>
      </c>
      <c r="F1345" s="15">
        <v>47.8919</v>
      </c>
    </row>
    <row r="1346" spans="1:6">
      <c r="A1346" s="14">
        <v>44159</v>
      </c>
      <c r="B1346" s="15">
        <v>48.287999999999997</v>
      </c>
      <c r="C1346">
        <v>35578940</v>
      </c>
      <c r="D1346" s="15">
        <v>47.884</v>
      </c>
      <c r="E1346" s="15">
        <v>48.405000000000001</v>
      </c>
      <c r="F1346" s="15">
        <v>47.588999999999999</v>
      </c>
    </row>
    <row r="1347" spans="1:6">
      <c r="A1347" s="14">
        <v>44158</v>
      </c>
      <c r="B1347" s="15">
        <v>47.661999999999999</v>
      </c>
      <c r="C1347">
        <v>54165710</v>
      </c>
      <c r="D1347" s="15">
        <v>49.045999999999999</v>
      </c>
      <c r="E1347" s="15">
        <v>49.115000000000002</v>
      </c>
      <c r="F1347" s="15">
        <v>47.584000000000003</v>
      </c>
    </row>
    <row r="1348" spans="1:6">
      <c r="A1348" s="14">
        <v>44155</v>
      </c>
      <c r="B1348" s="15">
        <v>48.823999999999998</v>
      </c>
      <c r="C1348">
        <v>42559240</v>
      </c>
      <c r="D1348" s="15">
        <v>48.521999999999998</v>
      </c>
      <c r="E1348" s="15">
        <v>49.475999999999999</v>
      </c>
      <c r="F1348" s="15">
        <v>48.156999999999996</v>
      </c>
    </row>
    <row r="1349" spans="1:6">
      <c r="A1349" s="14">
        <v>44154</v>
      </c>
      <c r="B1349" s="15">
        <v>48.466999999999999</v>
      </c>
      <c r="C1349">
        <v>22546530</v>
      </c>
      <c r="D1349" s="15">
        <v>48.2</v>
      </c>
      <c r="E1349" s="15">
        <v>48.78</v>
      </c>
      <c r="F1349" s="15">
        <v>48.046999999999997</v>
      </c>
    </row>
    <row r="1350" spans="1:6">
      <c r="A1350" s="14">
        <v>44153</v>
      </c>
      <c r="B1350" s="15">
        <v>48.179000000000002</v>
      </c>
      <c r="C1350">
        <v>36292370</v>
      </c>
      <c r="D1350" s="15">
        <v>48.195</v>
      </c>
      <c r="E1350" s="15">
        <v>48.860999999999997</v>
      </c>
      <c r="F1350" s="15">
        <v>47.772100000000002</v>
      </c>
    </row>
    <row r="1351" spans="1:6">
      <c r="A1351" s="14">
        <v>44152</v>
      </c>
      <c r="B1351" s="15">
        <v>48.063000000000002</v>
      </c>
      <c r="C1351">
        <v>36980820</v>
      </c>
      <c r="D1351" s="15">
        <v>48.012</v>
      </c>
      <c r="E1351" s="15">
        <v>48.750999999999998</v>
      </c>
      <c r="F1351" s="15">
        <v>47.885300000000001</v>
      </c>
    </row>
    <row r="1352" spans="1:6">
      <c r="A1352" s="14">
        <v>44151</v>
      </c>
      <c r="B1352" s="15">
        <v>47.91</v>
      </c>
      <c r="C1352">
        <v>39535630</v>
      </c>
      <c r="D1352" s="15">
        <v>48</v>
      </c>
      <c r="E1352" s="15">
        <v>48.558</v>
      </c>
      <c r="F1352" s="15">
        <v>47.73</v>
      </c>
    </row>
    <row r="1353" spans="1:6">
      <c r="A1353" s="14">
        <v>44148</v>
      </c>
      <c r="B1353" s="15">
        <v>48.283999999999999</v>
      </c>
      <c r="C1353">
        <v>30065100</v>
      </c>
      <c r="D1353" s="15">
        <v>48.677</v>
      </c>
      <c r="E1353" s="15">
        <v>48.893999999999998</v>
      </c>
      <c r="F1353" s="15">
        <v>47.78</v>
      </c>
    </row>
    <row r="1354" spans="1:6">
      <c r="A1354" s="14">
        <v>44147</v>
      </c>
      <c r="B1354" s="15">
        <v>48.677</v>
      </c>
      <c r="C1354">
        <v>50711550</v>
      </c>
      <c r="D1354" s="15">
        <v>49.1</v>
      </c>
      <c r="E1354" s="15">
        <v>49.652000000000001</v>
      </c>
      <c r="F1354" s="15">
        <v>48.0426</v>
      </c>
    </row>
    <row r="1355" spans="1:6">
      <c r="A1355" s="14">
        <v>44146</v>
      </c>
      <c r="B1355" s="15">
        <v>49.076000000000001</v>
      </c>
      <c r="C1355">
        <v>54605320</v>
      </c>
      <c r="D1355" s="15">
        <v>48.3</v>
      </c>
      <c r="E1355" s="15">
        <v>49.167999999999999</v>
      </c>
      <c r="F1355" s="15">
        <v>47.826000000000001</v>
      </c>
    </row>
    <row r="1356" spans="1:6">
      <c r="A1356" s="14">
        <v>44145</v>
      </c>
      <c r="B1356" s="15">
        <v>48.024000000000001</v>
      </c>
      <c r="C1356">
        <v>83061420</v>
      </c>
      <c r="D1356" s="15">
        <v>47.094999999999999</v>
      </c>
      <c r="E1356" s="15">
        <v>48.46</v>
      </c>
      <c r="F1356" s="15">
        <v>46.341000000000001</v>
      </c>
    </row>
    <row r="1357" spans="1:6">
      <c r="A1357" s="14">
        <v>44144</v>
      </c>
      <c r="B1357" s="15">
        <v>47.05</v>
      </c>
      <c r="C1357">
        <v>104196800</v>
      </c>
      <c r="D1357" s="15">
        <v>48.554000000000002</v>
      </c>
      <c r="E1357" s="15">
        <v>49.585000000000001</v>
      </c>
      <c r="F1357" s="15">
        <v>46.725999999999999</v>
      </c>
    </row>
    <row r="1358" spans="1:6">
      <c r="A1358" s="14">
        <v>44141</v>
      </c>
      <c r="B1358" s="15">
        <v>51.472999999999999</v>
      </c>
      <c r="C1358">
        <v>42363490</v>
      </c>
      <c r="D1358" s="15">
        <v>51.5</v>
      </c>
      <c r="E1358" s="15">
        <v>51.521000000000001</v>
      </c>
      <c r="F1358" s="15">
        <v>50.250999999999998</v>
      </c>
    </row>
    <row r="1359" spans="1:6">
      <c r="A1359" s="14">
        <v>44140</v>
      </c>
      <c r="B1359" s="15">
        <v>51.375999999999998</v>
      </c>
      <c r="C1359">
        <v>53727810</v>
      </c>
      <c r="D1359" s="15">
        <v>50.655999999999999</v>
      </c>
      <c r="E1359" s="15">
        <v>51.873399999999997</v>
      </c>
      <c r="F1359" s="15">
        <v>50.344999999999999</v>
      </c>
    </row>
    <row r="1360" spans="1:6">
      <c r="A1360" s="14">
        <v>44139</v>
      </c>
      <c r="B1360" s="15">
        <v>49.695</v>
      </c>
      <c r="C1360">
        <v>51373300</v>
      </c>
      <c r="D1360" s="15">
        <v>49.536000000000001</v>
      </c>
      <c r="E1360" s="15">
        <v>50.773000000000003</v>
      </c>
      <c r="F1360" s="15">
        <v>49.398000000000003</v>
      </c>
    </row>
    <row r="1361" spans="1:6">
      <c r="A1361" s="14">
        <v>44138</v>
      </c>
      <c r="B1361" s="15">
        <v>48.722000000000001</v>
      </c>
      <c r="C1361">
        <v>36902130</v>
      </c>
      <c r="D1361" s="15">
        <v>48.493000000000002</v>
      </c>
      <c r="E1361" s="15">
        <v>49.530500000000004</v>
      </c>
      <c r="F1361" s="15">
        <v>47.875999999999998</v>
      </c>
    </row>
    <row r="1362" spans="1:6">
      <c r="A1362" s="14">
        <v>44137</v>
      </c>
      <c r="B1362" s="15">
        <v>48.411999999999999</v>
      </c>
      <c r="C1362">
        <v>44081930</v>
      </c>
      <c r="D1362" s="15">
        <v>47.887</v>
      </c>
      <c r="E1362" s="15">
        <v>48.63</v>
      </c>
      <c r="F1362" s="15">
        <v>47.5</v>
      </c>
    </row>
    <row r="1363" spans="1:6">
      <c r="A1363" s="14">
        <v>44134</v>
      </c>
      <c r="B1363" s="15">
        <v>47.573999999999998</v>
      </c>
      <c r="C1363">
        <v>78138970</v>
      </c>
      <c r="D1363" s="15">
        <v>50.201000000000001</v>
      </c>
      <c r="E1363" s="15">
        <v>50.588000000000001</v>
      </c>
      <c r="F1363" s="15">
        <v>47.220999999999997</v>
      </c>
    </row>
    <row r="1364" spans="1:6">
      <c r="A1364" s="14">
        <v>44133</v>
      </c>
      <c r="B1364" s="15">
        <v>50.420999999999999</v>
      </c>
      <c r="C1364">
        <v>111206900</v>
      </c>
      <c r="D1364" s="15">
        <v>48.85</v>
      </c>
      <c r="E1364" s="15">
        <v>51.39</v>
      </c>
      <c r="F1364" s="15">
        <v>47.933999999999997</v>
      </c>
    </row>
    <row r="1365" spans="1:6">
      <c r="A1365" s="14">
        <v>44132</v>
      </c>
      <c r="B1365" s="15">
        <v>48.624000000000002</v>
      </c>
      <c r="C1365">
        <v>59927310</v>
      </c>
      <c r="D1365" s="15">
        <v>48.636000000000003</v>
      </c>
      <c r="E1365" s="15">
        <v>49.4</v>
      </c>
      <c r="F1365" s="15">
        <v>48.328000000000003</v>
      </c>
    </row>
    <row r="1366" spans="1:6">
      <c r="A1366" s="14">
        <v>44131</v>
      </c>
      <c r="B1366" s="15">
        <v>48.893000000000001</v>
      </c>
      <c r="C1366">
        <v>36271750</v>
      </c>
      <c r="D1366" s="15">
        <v>49.000999999999998</v>
      </c>
      <c r="E1366" s="15">
        <v>49.048999999999999</v>
      </c>
      <c r="F1366" s="15">
        <v>48.292999999999999</v>
      </c>
    </row>
    <row r="1367" spans="1:6">
      <c r="A1367" s="14">
        <v>44130</v>
      </c>
      <c r="B1367" s="15">
        <v>48.823999999999998</v>
      </c>
      <c r="C1367">
        <v>61860870</v>
      </c>
      <c r="D1367" s="15">
        <v>48.702500000000001</v>
      </c>
      <c r="E1367" s="15">
        <v>49.682000000000002</v>
      </c>
      <c r="F1367" s="15">
        <v>47.89</v>
      </c>
    </row>
    <row r="1368" spans="1:6">
      <c r="A1368" s="14">
        <v>44127</v>
      </c>
      <c r="B1368" s="15">
        <v>48.828000000000003</v>
      </c>
      <c r="C1368">
        <v>49278620</v>
      </c>
      <c r="D1368" s="15">
        <v>48.811</v>
      </c>
      <c r="E1368" s="15">
        <v>49.006</v>
      </c>
      <c r="F1368" s="15">
        <v>48.134999999999998</v>
      </c>
    </row>
    <row r="1369" spans="1:6">
      <c r="A1369" s="14">
        <v>44126</v>
      </c>
      <c r="B1369" s="15">
        <v>48.523000000000003</v>
      </c>
      <c r="C1369">
        <v>69979220</v>
      </c>
      <c r="D1369" s="15">
        <v>49.469000000000001</v>
      </c>
      <c r="E1369" s="15">
        <v>49.514000000000003</v>
      </c>
      <c r="F1369" s="15">
        <v>48.2</v>
      </c>
    </row>
    <row r="1370" spans="1:6">
      <c r="A1370" s="14">
        <v>44125</v>
      </c>
      <c r="B1370" s="15">
        <v>48.905000000000001</v>
      </c>
      <c r="C1370">
        <v>174057100</v>
      </c>
      <c r="D1370" s="15">
        <v>50.103000000000002</v>
      </c>
      <c r="E1370" s="15">
        <v>50.685000000000002</v>
      </c>
      <c r="F1370" s="15">
        <v>48.825000000000003</v>
      </c>
    </row>
    <row r="1371" spans="1:6">
      <c r="A1371" s="14">
        <v>44124</v>
      </c>
      <c r="B1371" s="15">
        <v>52.542000000000002</v>
      </c>
      <c r="C1371">
        <v>100471800</v>
      </c>
      <c r="D1371" s="15">
        <v>52.814</v>
      </c>
      <c r="E1371" s="15">
        <v>53.378</v>
      </c>
      <c r="F1371" s="15">
        <v>52.225999999999999</v>
      </c>
    </row>
    <row r="1372" spans="1:6">
      <c r="A1372" s="14">
        <v>44123</v>
      </c>
      <c r="B1372" s="15">
        <v>53.072000000000003</v>
      </c>
      <c r="C1372">
        <v>75675060</v>
      </c>
      <c r="D1372" s="15">
        <v>53.707000000000001</v>
      </c>
      <c r="E1372" s="15">
        <v>54.18</v>
      </c>
      <c r="F1372" s="15">
        <v>52.537999999999997</v>
      </c>
    </row>
    <row r="1373" spans="1:6">
      <c r="A1373" s="14">
        <v>44120</v>
      </c>
      <c r="B1373" s="15">
        <v>53.079000000000001</v>
      </c>
      <c r="C1373">
        <v>63473630</v>
      </c>
      <c r="D1373" s="15">
        <v>54.95</v>
      </c>
      <c r="E1373" s="15">
        <v>55.433</v>
      </c>
      <c r="F1373" s="15">
        <v>53.003</v>
      </c>
    </row>
    <row r="1374" spans="1:6">
      <c r="A1374" s="14">
        <v>44119</v>
      </c>
      <c r="B1374" s="15">
        <v>54.194000000000003</v>
      </c>
      <c r="C1374">
        <v>51131260</v>
      </c>
      <c r="D1374" s="15">
        <v>54.552</v>
      </c>
      <c r="E1374" s="15">
        <v>55.122</v>
      </c>
      <c r="F1374" s="15">
        <v>53.51</v>
      </c>
    </row>
    <row r="1375" spans="1:6">
      <c r="A1375" s="14">
        <v>44118</v>
      </c>
      <c r="B1375" s="15">
        <v>54.145000000000003</v>
      </c>
      <c r="C1375">
        <v>95100810</v>
      </c>
      <c r="D1375" s="15">
        <v>56.261000000000003</v>
      </c>
      <c r="E1375" s="15">
        <v>57.249000000000002</v>
      </c>
      <c r="F1375" s="15">
        <v>54.1</v>
      </c>
    </row>
    <row r="1376" spans="1:6">
      <c r="A1376" s="14">
        <v>44117</v>
      </c>
      <c r="B1376" s="15">
        <v>55.408999999999999</v>
      </c>
      <c r="C1376">
        <v>56024980</v>
      </c>
      <c r="D1376" s="15">
        <v>54.055999999999997</v>
      </c>
      <c r="E1376" s="15">
        <v>55.765000000000001</v>
      </c>
      <c r="F1376" s="15">
        <v>53.72</v>
      </c>
    </row>
    <row r="1377" spans="1:6">
      <c r="A1377" s="14">
        <v>44116</v>
      </c>
      <c r="B1377" s="15">
        <v>53.981000000000002</v>
      </c>
      <c r="C1377">
        <v>53910740</v>
      </c>
      <c r="D1377" s="15">
        <v>54.881</v>
      </c>
      <c r="E1377" s="15">
        <v>55.180999999999997</v>
      </c>
      <c r="F1377" s="15">
        <v>53.823999999999998</v>
      </c>
    </row>
    <row r="1378" spans="1:6">
      <c r="A1378" s="14">
        <v>44113</v>
      </c>
      <c r="B1378" s="15">
        <v>53.944000000000003</v>
      </c>
      <c r="C1378">
        <v>47812590</v>
      </c>
      <c r="D1378" s="15">
        <v>53.7834</v>
      </c>
      <c r="E1378" s="15">
        <v>54.427999999999997</v>
      </c>
      <c r="F1378" s="15">
        <v>53.5</v>
      </c>
    </row>
    <row r="1379" spans="1:6">
      <c r="A1379" s="14">
        <v>44112</v>
      </c>
      <c r="B1379" s="15">
        <v>53.179000000000002</v>
      </c>
      <c r="C1379">
        <v>53864880</v>
      </c>
      <c r="D1379" s="15">
        <v>53.347999999999999</v>
      </c>
      <c r="E1379" s="15">
        <v>53.5</v>
      </c>
      <c r="F1379" s="15">
        <v>52.414999999999999</v>
      </c>
    </row>
    <row r="1380" spans="1:6">
      <c r="A1380" s="14">
        <v>44111</v>
      </c>
      <c r="B1380" s="15">
        <v>53.466000000000001</v>
      </c>
      <c r="C1380">
        <v>79886830</v>
      </c>
      <c r="D1380" s="15">
        <v>51.8</v>
      </c>
      <c r="E1380" s="15">
        <v>53.649000000000001</v>
      </c>
      <c r="F1380" s="15">
        <v>51.581499999999998</v>
      </c>
    </row>
    <row r="1381" spans="1:6">
      <c r="A1381" s="14">
        <v>44110</v>
      </c>
      <c r="B1381" s="15">
        <v>50.587000000000003</v>
      </c>
      <c r="C1381">
        <v>41990340</v>
      </c>
      <c r="D1381" s="15">
        <v>51.872</v>
      </c>
      <c r="E1381" s="15">
        <v>52.182000000000002</v>
      </c>
      <c r="F1381" s="15">
        <v>50.415999999999997</v>
      </c>
    </row>
    <row r="1382" spans="1:6">
      <c r="A1382" s="14">
        <v>44109</v>
      </c>
      <c r="B1382" s="15">
        <v>52.064999999999998</v>
      </c>
      <c r="C1382">
        <v>40880690</v>
      </c>
      <c r="D1382" s="15">
        <v>50.68</v>
      </c>
      <c r="E1382" s="15">
        <v>52.098999999999997</v>
      </c>
      <c r="F1382" s="15">
        <v>50.17</v>
      </c>
    </row>
    <row r="1383" spans="1:6">
      <c r="A1383" s="14">
        <v>44106</v>
      </c>
      <c r="B1383" s="15">
        <v>50.305999999999997</v>
      </c>
      <c r="C1383">
        <v>60711650</v>
      </c>
      <c r="D1383" s="15">
        <v>51.643000000000001</v>
      </c>
      <c r="E1383" s="15">
        <v>52.637099999999997</v>
      </c>
      <c r="F1383" s="15">
        <v>50.27</v>
      </c>
    </row>
    <row r="1384" spans="1:6">
      <c r="A1384" s="14">
        <v>44105</v>
      </c>
      <c r="B1384" s="15">
        <v>52.750999999999998</v>
      </c>
      <c r="C1384">
        <v>81537100</v>
      </c>
      <c r="D1384" s="15">
        <v>50.603000000000002</v>
      </c>
      <c r="E1384" s="15">
        <v>52.954999999999998</v>
      </c>
      <c r="F1384" s="15">
        <v>50.36</v>
      </c>
    </row>
    <row r="1385" spans="1:6">
      <c r="A1385" s="14">
        <v>44104</v>
      </c>
      <c r="B1385" s="15">
        <v>50.003</v>
      </c>
      <c r="C1385">
        <v>46341110</v>
      </c>
      <c r="D1385" s="15">
        <v>49.256999999999998</v>
      </c>
      <c r="E1385" s="15">
        <v>50.463000000000001</v>
      </c>
      <c r="F1385" s="15">
        <v>48.927</v>
      </c>
    </row>
    <row r="1386" spans="1:6">
      <c r="A1386" s="14">
        <v>44103</v>
      </c>
      <c r="B1386" s="15">
        <v>49.347999999999999</v>
      </c>
      <c r="C1386">
        <v>35431930</v>
      </c>
      <c r="D1386" s="15">
        <v>48.95</v>
      </c>
      <c r="E1386" s="15">
        <v>49.628700000000002</v>
      </c>
      <c r="F1386" s="15">
        <v>48.652999999999999</v>
      </c>
    </row>
    <row r="1387" spans="1:6">
      <c r="A1387" s="14">
        <v>44102</v>
      </c>
      <c r="B1387" s="15">
        <v>49.064999999999998</v>
      </c>
      <c r="C1387">
        <v>47734970</v>
      </c>
      <c r="D1387" s="15">
        <v>48.910899999999998</v>
      </c>
      <c r="E1387" s="15">
        <v>49.2</v>
      </c>
      <c r="F1387" s="15">
        <v>47.787999999999997</v>
      </c>
    </row>
    <row r="1388" spans="1:6">
      <c r="A1388" s="14">
        <v>44099</v>
      </c>
      <c r="B1388" s="15">
        <v>48.287999999999997</v>
      </c>
      <c r="C1388">
        <v>37694360</v>
      </c>
      <c r="D1388" s="15">
        <v>47.439</v>
      </c>
      <c r="E1388" s="15">
        <v>48.487000000000002</v>
      </c>
      <c r="F1388" s="15">
        <v>46.802599999999998</v>
      </c>
    </row>
    <row r="1389" spans="1:6">
      <c r="A1389" s="14">
        <v>44098</v>
      </c>
      <c r="B1389" s="15">
        <v>47.308</v>
      </c>
      <c r="C1389">
        <v>37272010</v>
      </c>
      <c r="D1389" s="15">
        <v>47.052999999999997</v>
      </c>
      <c r="E1389" s="15">
        <v>47.7</v>
      </c>
      <c r="F1389" s="15">
        <v>46.781999999999996</v>
      </c>
    </row>
    <row r="1390" spans="1:6">
      <c r="A1390" s="14">
        <v>44097</v>
      </c>
      <c r="B1390" s="15">
        <v>47.061</v>
      </c>
      <c r="C1390">
        <v>37264230</v>
      </c>
      <c r="D1390" s="15">
        <v>49.103999999999999</v>
      </c>
      <c r="E1390" s="15">
        <v>49.103999999999999</v>
      </c>
      <c r="F1390" s="15">
        <v>46.9</v>
      </c>
    </row>
    <row r="1391" spans="1:6">
      <c r="A1391" s="14">
        <v>44096</v>
      </c>
      <c r="B1391" s="15">
        <v>49.116999999999997</v>
      </c>
      <c r="C1391">
        <v>34823240</v>
      </c>
      <c r="D1391" s="15">
        <v>48.901000000000003</v>
      </c>
      <c r="E1391" s="15">
        <v>49.182000000000002</v>
      </c>
      <c r="F1391" s="15">
        <v>47.926000000000002</v>
      </c>
    </row>
    <row r="1392" spans="1:6">
      <c r="A1392" s="14">
        <v>44095</v>
      </c>
      <c r="B1392" s="15">
        <v>48.734999999999999</v>
      </c>
      <c r="C1392">
        <v>54575390</v>
      </c>
      <c r="D1392" s="15">
        <v>46.769199999999998</v>
      </c>
      <c r="E1392" s="15">
        <v>48.777500000000003</v>
      </c>
      <c r="F1392" s="15">
        <v>46.631999999999998</v>
      </c>
    </row>
    <row r="1393" spans="1:6">
      <c r="A1393" s="14">
        <v>44092</v>
      </c>
      <c r="B1393" s="15">
        <v>46.996000000000002</v>
      </c>
      <c r="C1393">
        <v>67177110</v>
      </c>
      <c r="D1393" s="15">
        <v>47.250999999999998</v>
      </c>
      <c r="E1393" s="15">
        <v>47.94</v>
      </c>
      <c r="F1393" s="15">
        <v>45.86</v>
      </c>
    </row>
    <row r="1394" spans="1:6">
      <c r="A1394" s="14">
        <v>44091</v>
      </c>
      <c r="B1394" s="15">
        <v>47.02</v>
      </c>
      <c r="C1394">
        <v>53793010</v>
      </c>
      <c r="D1394" s="15">
        <v>47.515999999999998</v>
      </c>
      <c r="E1394" s="15">
        <v>47.84</v>
      </c>
      <c r="F1394" s="15">
        <v>46.326999999999998</v>
      </c>
    </row>
    <row r="1395" spans="1:6">
      <c r="A1395" s="14">
        <v>44090</v>
      </c>
      <c r="B1395" s="15">
        <v>48.386000000000003</v>
      </c>
      <c r="C1395">
        <v>44014120</v>
      </c>
      <c r="D1395" s="15">
        <v>49.999000000000002</v>
      </c>
      <c r="E1395" s="15">
        <v>50.466000000000001</v>
      </c>
      <c r="F1395" s="15">
        <v>48.331000000000003</v>
      </c>
    </row>
    <row r="1396" spans="1:6">
      <c r="A1396" s="14">
        <v>44089</v>
      </c>
      <c r="B1396" s="15">
        <v>49.598999999999997</v>
      </c>
      <c r="C1396">
        <v>53369920</v>
      </c>
      <c r="D1396" s="15">
        <v>48.4</v>
      </c>
      <c r="E1396" s="15">
        <v>49.747</v>
      </c>
      <c r="F1396" s="15">
        <v>48.162999999999997</v>
      </c>
    </row>
    <row r="1397" spans="1:6">
      <c r="A1397" s="14">
        <v>44088</v>
      </c>
      <c r="B1397" s="15">
        <v>47.625999999999998</v>
      </c>
      <c r="C1397">
        <v>73591260</v>
      </c>
      <c r="D1397" s="15">
        <v>48.061999999999998</v>
      </c>
      <c r="E1397" s="15">
        <v>48.899000000000001</v>
      </c>
      <c r="F1397" s="15">
        <v>47.13</v>
      </c>
    </row>
    <row r="1398" spans="1:6">
      <c r="A1398" s="14">
        <v>44085</v>
      </c>
      <c r="B1398" s="15">
        <v>48.203000000000003</v>
      </c>
      <c r="C1398">
        <v>50352000</v>
      </c>
      <c r="D1398" s="15">
        <v>48.648499999999999</v>
      </c>
      <c r="E1398" s="15">
        <v>49.372999999999998</v>
      </c>
      <c r="F1398" s="15">
        <v>47.680999999999997</v>
      </c>
    </row>
    <row r="1399" spans="1:6">
      <c r="A1399" s="14">
        <v>44084</v>
      </c>
      <c r="B1399" s="15">
        <v>48.067</v>
      </c>
      <c r="C1399">
        <v>62401810</v>
      </c>
      <c r="D1399" s="15">
        <v>50.335000000000001</v>
      </c>
      <c r="E1399" s="15">
        <v>50.628999999999998</v>
      </c>
      <c r="F1399" s="15">
        <v>47.884</v>
      </c>
    </row>
    <row r="1400" spans="1:6">
      <c r="A1400" s="14">
        <v>44083</v>
      </c>
      <c r="B1400" s="15">
        <v>50.018999999999998</v>
      </c>
      <c r="C1400">
        <v>68481270</v>
      </c>
      <c r="D1400" s="15">
        <v>51.920999999999999</v>
      </c>
      <c r="E1400" s="15">
        <v>52</v>
      </c>
      <c r="F1400" s="15">
        <v>49.257399999999997</v>
      </c>
    </row>
    <row r="1401" spans="1:6">
      <c r="A1401" s="14">
        <v>44082</v>
      </c>
      <c r="B1401" s="15">
        <v>50.701999999999998</v>
      </c>
      <c r="C1401">
        <v>55726840</v>
      </c>
      <c r="D1401" s="15">
        <v>49.84</v>
      </c>
      <c r="E1401" s="15">
        <v>52.2</v>
      </c>
      <c r="F1401" s="15">
        <v>49.5</v>
      </c>
    </row>
    <row r="1402" spans="1:6">
      <c r="A1402" s="14">
        <v>44078</v>
      </c>
      <c r="B1402" s="15">
        <v>51.604999999999997</v>
      </c>
      <c r="C1402">
        <v>82701180</v>
      </c>
      <c r="D1402" s="15">
        <v>52.018000000000001</v>
      </c>
      <c r="E1402" s="15">
        <v>52.735999999999997</v>
      </c>
      <c r="F1402" s="15">
        <v>48.597999999999999</v>
      </c>
    </row>
    <row r="1403" spans="1:6">
      <c r="A1403" s="14">
        <v>44077</v>
      </c>
      <c r="B1403" s="15">
        <v>52.575000000000003</v>
      </c>
      <c r="C1403">
        <v>90710890</v>
      </c>
      <c r="D1403" s="15">
        <v>54.5</v>
      </c>
      <c r="E1403" s="15">
        <v>55.4</v>
      </c>
      <c r="F1403" s="15">
        <v>52.131999999999998</v>
      </c>
    </row>
    <row r="1404" spans="1:6">
      <c r="A1404" s="14">
        <v>44076</v>
      </c>
      <c r="B1404" s="15">
        <v>55.283999999999999</v>
      </c>
      <c r="C1404">
        <v>58869300</v>
      </c>
      <c r="D1404" s="15">
        <v>55.378</v>
      </c>
      <c r="E1404" s="15">
        <v>55.65</v>
      </c>
      <c r="F1404" s="15">
        <v>53.736899999999999</v>
      </c>
    </row>
    <row r="1405" spans="1:6">
      <c r="A1405" s="14">
        <v>44075</v>
      </c>
      <c r="B1405" s="15">
        <v>55.655000000000001</v>
      </c>
      <c r="C1405">
        <v>95819070</v>
      </c>
      <c r="D1405" s="15">
        <v>53.26</v>
      </c>
      <c r="E1405" s="15">
        <v>55.738999999999997</v>
      </c>
      <c r="F1405" s="15">
        <v>53.244999999999997</v>
      </c>
    </row>
    <row r="1406" spans="1:6">
      <c r="A1406" s="14">
        <v>44074</v>
      </c>
      <c r="B1406" s="15">
        <v>52.956000000000003</v>
      </c>
      <c r="C1406">
        <v>49414090</v>
      </c>
      <c r="D1406" s="15">
        <v>52.116</v>
      </c>
      <c r="E1406" s="15">
        <v>53.198999999999998</v>
      </c>
      <c r="F1406" s="15">
        <v>51.758000000000003</v>
      </c>
    </row>
    <row r="1407" spans="1:6">
      <c r="A1407" s="14">
        <v>44071</v>
      </c>
      <c r="B1407" s="15">
        <v>52.389000000000003</v>
      </c>
      <c r="C1407">
        <v>44175170</v>
      </c>
      <c r="D1407" s="15">
        <v>53.2</v>
      </c>
      <c r="E1407" s="15">
        <v>53.9</v>
      </c>
      <c r="F1407" s="15">
        <v>52.2</v>
      </c>
    </row>
    <row r="1408" spans="1:6">
      <c r="A1408" s="14">
        <v>44070</v>
      </c>
      <c r="B1408" s="15">
        <v>52.627000000000002</v>
      </c>
      <c r="C1408">
        <v>90629120</v>
      </c>
      <c r="D1408" s="15">
        <v>53.777500000000003</v>
      </c>
      <c r="E1408" s="15">
        <v>54.1</v>
      </c>
      <c r="F1408" s="15">
        <v>52.124699999999997</v>
      </c>
    </row>
    <row r="1409" spans="1:6">
      <c r="A1409" s="14">
        <v>44069</v>
      </c>
      <c r="B1409" s="15">
        <v>54.753</v>
      </c>
      <c r="C1409">
        <v>203736800</v>
      </c>
      <c r="D1409" s="15">
        <v>49.25</v>
      </c>
      <c r="E1409" s="15">
        <v>54.904000000000003</v>
      </c>
      <c r="F1409" s="15">
        <v>49.207500000000003</v>
      </c>
    </row>
    <row r="1410" spans="1:6">
      <c r="A1410" s="14">
        <v>44068</v>
      </c>
      <c r="B1410" s="15">
        <v>49.058</v>
      </c>
      <c r="C1410">
        <v>57277210</v>
      </c>
      <c r="D1410" s="15">
        <v>48.819000000000003</v>
      </c>
      <c r="E1410" s="15">
        <v>49.247</v>
      </c>
      <c r="F1410" s="15">
        <v>48.509</v>
      </c>
    </row>
    <row r="1411" spans="1:6">
      <c r="A1411" s="14">
        <v>44067</v>
      </c>
      <c r="B1411" s="15">
        <v>48.881</v>
      </c>
      <c r="C1411">
        <v>47621830</v>
      </c>
      <c r="D1411" s="15">
        <v>49.543799999999997</v>
      </c>
      <c r="E1411" s="15">
        <v>50.1</v>
      </c>
      <c r="F1411" s="15">
        <v>48.316000000000003</v>
      </c>
    </row>
    <row r="1412" spans="1:6">
      <c r="A1412" s="14">
        <v>44064</v>
      </c>
      <c r="B1412" s="15">
        <v>49.231000000000002</v>
      </c>
      <c r="C1412">
        <v>39212930</v>
      </c>
      <c r="D1412" s="15">
        <v>49.646000000000001</v>
      </c>
      <c r="E1412" s="15">
        <v>49.813000000000002</v>
      </c>
      <c r="F1412" s="15">
        <v>49</v>
      </c>
    </row>
    <row r="1413" spans="1:6">
      <c r="A1413" s="14">
        <v>44063</v>
      </c>
      <c r="B1413" s="15">
        <v>49.79</v>
      </c>
      <c r="C1413">
        <v>51324800</v>
      </c>
      <c r="D1413" s="15">
        <v>48.469000000000001</v>
      </c>
      <c r="E1413" s="15">
        <v>49.893999999999998</v>
      </c>
      <c r="F1413" s="15">
        <v>48.389000000000003</v>
      </c>
    </row>
    <row r="1414" spans="1:6">
      <c r="A1414" s="14">
        <v>44062</v>
      </c>
      <c r="B1414" s="15">
        <v>48.453000000000003</v>
      </c>
      <c r="C1414">
        <v>31562180</v>
      </c>
      <c r="D1414" s="15">
        <v>49.393000000000001</v>
      </c>
      <c r="E1414" s="15">
        <v>49.449800000000003</v>
      </c>
      <c r="F1414" s="15">
        <v>48.35</v>
      </c>
    </row>
    <row r="1415" spans="1:6">
      <c r="A1415" s="14">
        <v>44061</v>
      </c>
      <c r="B1415" s="15">
        <v>49.186999999999998</v>
      </c>
      <c r="C1415">
        <v>35055180</v>
      </c>
      <c r="D1415" s="15">
        <v>48.435000000000002</v>
      </c>
      <c r="E1415" s="15">
        <v>49.53</v>
      </c>
      <c r="F1415" s="15">
        <v>48.28</v>
      </c>
    </row>
    <row r="1416" spans="1:6">
      <c r="A1416" s="14">
        <v>44060</v>
      </c>
      <c r="B1416" s="15">
        <v>48.234999999999999</v>
      </c>
      <c r="C1416">
        <v>24235450</v>
      </c>
      <c r="D1416" s="15">
        <v>48.418999999999997</v>
      </c>
      <c r="E1416" s="15">
        <v>48.624000000000002</v>
      </c>
      <c r="F1416" s="15">
        <v>47.91</v>
      </c>
    </row>
    <row r="1417" spans="1:6">
      <c r="A1417" s="14">
        <v>44057</v>
      </c>
      <c r="B1417" s="15">
        <v>48.268000000000001</v>
      </c>
      <c r="C1417">
        <v>29434870</v>
      </c>
      <c r="D1417" s="15">
        <v>48.281999999999996</v>
      </c>
      <c r="E1417" s="15">
        <v>48.832500000000003</v>
      </c>
      <c r="F1417" s="15">
        <v>48.021000000000001</v>
      </c>
    </row>
    <row r="1418" spans="1:6">
      <c r="A1418" s="14">
        <v>44056</v>
      </c>
      <c r="B1418" s="15">
        <v>48.133000000000003</v>
      </c>
      <c r="C1418">
        <v>30089330</v>
      </c>
      <c r="D1418" s="15">
        <v>47.84</v>
      </c>
      <c r="E1418" s="15">
        <v>48.445</v>
      </c>
      <c r="F1418" s="15">
        <v>47.645000000000003</v>
      </c>
    </row>
    <row r="1419" spans="1:6">
      <c r="A1419" s="14">
        <v>44055</v>
      </c>
      <c r="B1419" s="15">
        <v>47.546999999999997</v>
      </c>
      <c r="C1419">
        <v>54412430</v>
      </c>
      <c r="D1419" s="15">
        <v>47.134</v>
      </c>
      <c r="E1419" s="15">
        <v>48.249000000000002</v>
      </c>
      <c r="F1419" s="15">
        <v>47.018000000000001</v>
      </c>
    </row>
    <row r="1420" spans="1:6">
      <c r="A1420" s="14">
        <v>44054</v>
      </c>
      <c r="B1420" s="15">
        <v>46.692999999999998</v>
      </c>
      <c r="C1420">
        <v>73292260</v>
      </c>
      <c r="D1420" s="15">
        <v>47.975000000000001</v>
      </c>
      <c r="E1420" s="15">
        <v>48.091999999999999</v>
      </c>
      <c r="F1420" s="15">
        <v>46.655000000000001</v>
      </c>
    </row>
    <row r="1421" spans="1:6">
      <c r="A1421" s="14">
        <v>44053</v>
      </c>
      <c r="B1421" s="15">
        <v>48.338000000000001</v>
      </c>
      <c r="C1421">
        <v>46911850</v>
      </c>
      <c r="D1421" s="15">
        <v>49.335000000000001</v>
      </c>
      <c r="E1421" s="15">
        <v>49.745800000000003</v>
      </c>
      <c r="F1421" s="15">
        <v>47.862699999999997</v>
      </c>
    </row>
    <row r="1422" spans="1:6">
      <c r="A1422" s="14">
        <v>44050</v>
      </c>
      <c r="B1422" s="15">
        <v>49.472999999999999</v>
      </c>
      <c r="C1422">
        <v>59103480</v>
      </c>
      <c r="D1422" s="15">
        <v>50.545000000000002</v>
      </c>
      <c r="E1422" s="15">
        <v>50.829000000000001</v>
      </c>
      <c r="F1422" s="15">
        <v>48.667999999999999</v>
      </c>
    </row>
    <row r="1423" spans="1:6">
      <c r="A1423" s="14">
        <v>44049</v>
      </c>
      <c r="B1423" s="15">
        <v>50.908000000000001</v>
      </c>
      <c r="C1423">
        <v>37258610</v>
      </c>
      <c r="D1423" s="15">
        <v>50.411000000000001</v>
      </c>
      <c r="E1423" s="15">
        <v>51.082000000000001</v>
      </c>
      <c r="F1423" s="15">
        <v>49.87</v>
      </c>
    </row>
    <row r="1424" spans="1:6">
      <c r="A1424" s="14">
        <v>44048</v>
      </c>
      <c r="B1424" s="15">
        <v>50.210999999999999</v>
      </c>
      <c r="C1424">
        <v>43135260</v>
      </c>
      <c r="D1424" s="15">
        <v>50.868000000000002</v>
      </c>
      <c r="E1424" s="15">
        <v>51.010199999999998</v>
      </c>
      <c r="F1424" s="15">
        <v>50.12</v>
      </c>
    </row>
    <row r="1425" spans="1:6">
      <c r="A1425" s="14">
        <v>44047</v>
      </c>
      <c r="B1425" s="15">
        <v>50.963999999999999</v>
      </c>
      <c r="C1425">
        <v>56079680</v>
      </c>
      <c r="D1425" s="15">
        <v>49.865000000000002</v>
      </c>
      <c r="E1425" s="15">
        <v>51.044400000000003</v>
      </c>
      <c r="F1425" s="15">
        <v>49.865000000000002</v>
      </c>
    </row>
    <row r="1426" spans="1:6">
      <c r="A1426" s="14">
        <v>44046</v>
      </c>
      <c r="B1426" s="15">
        <v>49.862000000000002</v>
      </c>
      <c r="C1426">
        <v>58761900</v>
      </c>
      <c r="D1426" s="15">
        <v>49.085999999999999</v>
      </c>
      <c r="E1426" s="15">
        <v>50.308999999999997</v>
      </c>
      <c r="F1426" s="15">
        <v>49.023000000000003</v>
      </c>
    </row>
    <row r="1427" spans="1:6">
      <c r="A1427" s="14">
        <v>44043</v>
      </c>
      <c r="B1427" s="15">
        <v>48.887999999999998</v>
      </c>
      <c r="C1427">
        <v>59243100</v>
      </c>
      <c r="D1427" s="15">
        <v>48.829000000000001</v>
      </c>
      <c r="E1427" s="15">
        <v>49.48</v>
      </c>
      <c r="F1427" s="15">
        <v>48.45</v>
      </c>
    </row>
    <row r="1428" spans="1:6">
      <c r="A1428" s="14">
        <v>44042</v>
      </c>
      <c r="B1428" s="15">
        <v>48.58</v>
      </c>
      <c r="C1428">
        <v>66085690</v>
      </c>
      <c r="D1428" s="15">
        <v>48.070700000000002</v>
      </c>
      <c r="E1428" s="15">
        <v>48.835000000000001</v>
      </c>
      <c r="F1428" s="15">
        <v>47.750999999999998</v>
      </c>
    </row>
    <row r="1429" spans="1:6">
      <c r="A1429" s="14">
        <v>44041</v>
      </c>
      <c r="B1429" s="15">
        <v>48.448</v>
      </c>
      <c r="C1429">
        <v>66117690</v>
      </c>
      <c r="D1429" s="15">
        <v>49.225000000000001</v>
      </c>
      <c r="E1429" s="15">
        <v>49.491999999999997</v>
      </c>
      <c r="F1429" s="15">
        <v>48.412999999999997</v>
      </c>
    </row>
    <row r="1430" spans="1:6">
      <c r="A1430" s="14">
        <v>44040</v>
      </c>
      <c r="B1430" s="15">
        <v>48.850999999999999</v>
      </c>
      <c r="C1430">
        <v>59867270</v>
      </c>
      <c r="D1430" s="15">
        <v>49.601999999999997</v>
      </c>
      <c r="E1430" s="15">
        <v>49.779299999999999</v>
      </c>
      <c r="F1430" s="15">
        <v>48.776000000000003</v>
      </c>
    </row>
    <row r="1431" spans="1:6">
      <c r="A1431" s="14">
        <v>44039</v>
      </c>
      <c r="B1431" s="15">
        <v>49.564999999999998</v>
      </c>
      <c r="C1431">
        <v>78630690</v>
      </c>
      <c r="D1431" s="15">
        <v>48.451000000000001</v>
      </c>
      <c r="E1431" s="15">
        <v>49.692</v>
      </c>
      <c r="F1431" s="15">
        <v>48.231000000000002</v>
      </c>
    </row>
    <row r="1432" spans="1:6">
      <c r="A1432" s="14">
        <v>44036</v>
      </c>
      <c r="B1432" s="15">
        <v>48.045000000000002</v>
      </c>
      <c r="C1432">
        <v>77462470</v>
      </c>
      <c r="D1432" s="15">
        <v>46.877000000000002</v>
      </c>
      <c r="E1432" s="15">
        <v>48.716999999999999</v>
      </c>
      <c r="F1432" s="15">
        <v>46.753999999999998</v>
      </c>
    </row>
    <row r="1433" spans="1:6">
      <c r="A1433" s="14">
        <v>44035</v>
      </c>
      <c r="B1433" s="15">
        <v>47.758000000000003</v>
      </c>
      <c r="C1433">
        <v>77220340</v>
      </c>
      <c r="D1433" s="15">
        <v>49.113</v>
      </c>
      <c r="E1433" s="15">
        <v>49.19</v>
      </c>
      <c r="F1433" s="15">
        <v>47.201999999999998</v>
      </c>
    </row>
    <row r="1434" spans="1:6">
      <c r="A1434" s="14">
        <v>44034</v>
      </c>
      <c r="B1434" s="15">
        <v>48.981999999999999</v>
      </c>
      <c r="C1434">
        <v>69540780</v>
      </c>
      <c r="D1434" s="15">
        <v>49.219000000000001</v>
      </c>
      <c r="E1434" s="15">
        <v>49.72</v>
      </c>
      <c r="F1434" s="15">
        <v>48.72</v>
      </c>
    </row>
    <row r="1435" spans="1:6">
      <c r="A1435" s="14">
        <v>44033</v>
      </c>
      <c r="B1435" s="15">
        <v>49.01</v>
      </c>
      <c r="C1435">
        <v>91272180</v>
      </c>
      <c r="D1435" s="15">
        <v>50.6</v>
      </c>
      <c r="E1435" s="15">
        <v>50.622</v>
      </c>
      <c r="F1435" s="15">
        <v>48.860999999999997</v>
      </c>
    </row>
    <row r="1436" spans="1:6">
      <c r="A1436" s="14">
        <v>44032</v>
      </c>
      <c r="B1436" s="15">
        <v>50.241</v>
      </c>
      <c r="C1436">
        <v>119403100</v>
      </c>
      <c r="D1436" s="15">
        <v>48.914000000000001</v>
      </c>
      <c r="E1436" s="15">
        <v>50.45</v>
      </c>
      <c r="F1436" s="15">
        <v>48.42</v>
      </c>
    </row>
    <row r="1437" spans="1:6">
      <c r="A1437" s="14">
        <v>44029</v>
      </c>
      <c r="B1437" s="15">
        <v>49.298999999999999</v>
      </c>
      <c r="C1437">
        <v>249913500</v>
      </c>
      <c r="D1437" s="15">
        <v>49.487000000000002</v>
      </c>
      <c r="E1437" s="15">
        <v>50.359000000000002</v>
      </c>
      <c r="F1437" s="15">
        <v>48.414000000000001</v>
      </c>
    </row>
    <row r="1438" spans="1:6">
      <c r="A1438" s="14">
        <v>44028</v>
      </c>
      <c r="B1438" s="15">
        <v>52.738999999999997</v>
      </c>
      <c r="C1438">
        <v>244989900</v>
      </c>
      <c r="D1438" s="15">
        <v>52.648000000000003</v>
      </c>
      <c r="E1438" s="15">
        <v>53.554000000000002</v>
      </c>
      <c r="F1438" s="15">
        <v>50.436300000000003</v>
      </c>
    </row>
    <row r="1439" spans="1:6">
      <c r="A1439" s="14">
        <v>44027</v>
      </c>
      <c r="B1439" s="15">
        <v>52.326000000000001</v>
      </c>
      <c r="C1439">
        <v>100666500</v>
      </c>
      <c r="D1439" s="15">
        <v>51.63</v>
      </c>
      <c r="E1439" s="15">
        <v>52.9</v>
      </c>
      <c r="F1439" s="15">
        <v>51.018000000000001</v>
      </c>
    </row>
    <row r="1440" spans="1:6">
      <c r="A1440" s="14">
        <v>44026</v>
      </c>
      <c r="B1440" s="15">
        <v>52.488</v>
      </c>
      <c r="C1440">
        <v>150833000</v>
      </c>
      <c r="D1440" s="15">
        <v>51.707999999999998</v>
      </c>
      <c r="E1440" s="15">
        <v>52.55</v>
      </c>
      <c r="F1440" s="15">
        <v>49.048999999999999</v>
      </c>
    </row>
    <row r="1441" spans="1:6">
      <c r="A1441" s="14">
        <v>44025</v>
      </c>
      <c r="B1441" s="15">
        <v>52.55</v>
      </c>
      <c r="C1441">
        <v>183990200</v>
      </c>
      <c r="D1441" s="15">
        <v>56.798000000000002</v>
      </c>
      <c r="E1441" s="15">
        <v>57.536999999999999</v>
      </c>
      <c r="F1441" s="15">
        <v>52.095999999999997</v>
      </c>
    </row>
    <row r="1442" spans="1:6">
      <c r="A1442" s="14">
        <v>44022</v>
      </c>
      <c r="B1442" s="15">
        <v>54.872999999999998</v>
      </c>
      <c r="C1442">
        <v>216055900</v>
      </c>
      <c r="D1442" s="15">
        <v>51.972999999999999</v>
      </c>
      <c r="E1442" s="15">
        <v>55.588000000000001</v>
      </c>
      <c r="F1442" s="15">
        <v>51.128</v>
      </c>
    </row>
    <row r="1443" spans="1:6">
      <c r="A1443" s="14">
        <v>44021</v>
      </c>
      <c r="B1443" s="15">
        <v>50.776000000000003</v>
      </c>
      <c r="C1443">
        <v>58405410</v>
      </c>
      <c r="D1443" s="15">
        <v>50.84</v>
      </c>
      <c r="E1443" s="15">
        <v>51</v>
      </c>
      <c r="F1443" s="15">
        <v>49.578000000000003</v>
      </c>
    </row>
    <row r="1444" spans="1:6">
      <c r="A1444" s="14">
        <v>44020</v>
      </c>
      <c r="B1444" s="15">
        <v>50.277999999999999</v>
      </c>
      <c r="C1444">
        <v>56916820</v>
      </c>
      <c r="D1444" s="15">
        <v>49.857599999999998</v>
      </c>
      <c r="E1444" s="15">
        <v>50.51</v>
      </c>
      <c r="F1444" s="15">
        <v>49.381</v>
      </c>
    </row>
    <row r="1445" spans="1:6">
      <c r="A1445" s="14">
        <v>44019</v>
      </c>
      <c r="B1445" s="15">
        <v>49.316000000000003</v>
      </c>
      <c r="C1445">
        <v>56698700</v>
      </c>
      <c r="D1445" s="15">
        <v>49.731099999999998</v>
      </c>
      <c r="E1445" s="15">
        <v>50.481999999999999</v>
      </c>
      <c r="F1445" s="15">
        <v>49.082999999999998</v>
      </c>
    </row>
    <row r="1446" spans="1:6">
      <c r="A1446" s="14">
        <v>44018</v>
      </c>
      <c r="B1446" s="15">
        <v>49.381</v>
      </c>
      <c r="C1446">
        <v>78389900</v>
      </c>
      <c r="D1446" s="15">
        <v>48.076999999999998</v>
      </c>
      <c r="E1446" s="15">
        <v>49.95</v>
      </c>
      <c r="F1446" s="15">
        <v>47.98</v>
      </c>
    </row>
    <row r="1447" spans="1:6">
      <c r="A1447" s="14">
        <v>44014</v>
      </c>
      <c r="B1447" s="15">
        <v>47.689</v>
      </c>
      <c r="C1447">
        <v>63514850</v>
      </c>
      <c r="D1447" s="15">
        <v>48.564</v>
      </c>
      <c r="E1447" s="15">
        <v>49.228000000000002</v>
      </c>
      <c r="F1447" s="15">
        <v>47.552599999999998</v>
      </c>
    </row>
    <row r="1448" spans="1:6">
      <c r="A1448" s="14">
        <v>44013</v>
      </c>
      <c r="B1448" s="15">
        <v>48.564</v>
      </c>
      <c r="C1448">
        <v>97058700</v>
      </c>
      <c r="D1448" s="15">
        <v>45.4</v>
      </c>
      <c r="E1448" s="15">
        <v>48.823</v>
      </c>
      <c r="F1448" s="15">
        <v>45.4</v>
      </c>
    </row>
    <row r="1449" spans="1:6">
      <c r="A1449" s="14">
        <v>44012</v>
      </c>
      <c r="B1449" s="15">
        <v>45.503999999999998</v>
      </c>
      <c r="C1449">
        <v>41985450</v>
      </c>
      <c r="D1449" s="15">
        <v>45.002000000000002</v>
      </c>
      <c r="E1449" s="15">
        <v>45.759</v>
      </c>
      <c r="F1449" s="15">
        <v>44.7</v>
      </c>
    </row>
    <row r="1450" spans="1:6">
      <c r="A1450" s="14">
        <v>44011</v>
      </c>
      <c r="B1450" s="15">
        <v>44.723999999999997</v>
      </c>
      <c r="C1450">
        <v>48439780</v>
      </c>
      <c r="D1450" s="15">
        <v>44.523000000000003</v>
      </c>
      <c r="E1450" s="15">
        <v>44.767000000000003</v>
      </c>
      <c r="F1450" s="15">
        <v>43.213999999999999</v>
      </c>
    </row>
    <row r="1451" spans="1:6">
      <c r="A1451" s="14">
        <v>44008</v>
      </c>
      <c r="B1451" s="15">
        <v>44.34</v>
      </c>
      <c r="C1451">
        <v>68047260</v>
      </c>
      <c r="D1451" s="15">
        <v>46.639000000000003</v>
      </c>
      <c r="E1451" s="15">
        <v>46.802999999999997</v>
      </c>
      <c r="F1451" s="15">
        <v>44.223999999999997</v>
      </c>
    </row>
    <row r="1452" spans="1:6">
      <c r="A1452" s="14">
        <v>44007</v>
      </c>
      <c r="B1452" s="15">
        <v>46.591000000000001</v>
      </c>
      <c r="C1452">
        <v>41345130</v>
      </c>
      <c r="D1452" s="15">
        <v>45.886000000000003</v>
      </c>
      <c r="E1452" s="15">
        <v>46.701000000000001</v>
      </c>
      <c r="F1452" s="15">
        <v>45.4</v>
      </c>
    </row>
    <row r="1453" spans="1:6">
      <c r="A1453" s="14">
        <v>44006</v>
      </c>
      <c r="B1453" s="15">
        <v>45.784999999999997</v>
      </c>
      <c r="C1453">
        <v>48261910</v>
      </c>
      <c r="D1453" s="15">
        <v>46.853999999999999</v>
      </c>
      <c r="E1453" s="15">
        <v>47.235999999999997</v>
      </c>
      <c r="F1453" s="15">
        <v>45.4</v>
      </c>
    </row>
    <row r="1454" spans="1:6">
      <c r="A1454" s="14">
        <v>44005</v>
      </c>
      <c r="B1454" s="15">
        <v>46.625999999999998</v>
      </c>
      <c r="C1454">
        <v>59484360</v>
      </c>
      <c r="D1454" s="15">
        <v>46.65</v>
      </c>
      <c r="E1454" s="15">
        <v>47.401000000000003</v>
      </c>
      <c r="F1454" s="15">
        <v>46.45</v>
      </c>
    </row>
    <row r="1455" spans="1:6">
      <c r="A1455" s="14">
        <v>44004</v>
      </c>
      <c r="B1455" s="15">
        <v>46.804000000000002</v>
      </c>
      <c r="C1455">
        <v>62721050</v>
      </c>
      <c r="D1455" s="15">
        <v>45.500999999999998</v>
      </c>
      <c r="E1455" s="15">
        <v>46.859000000000002</v>
      </c>
      <c r="F1455" s="15">
        <v>45.420999999999999</v>
      </c>
    </row>
    <row r="1456" spans="1:6">
      <c r="A1456" s="14">
        <v>44001</v>
      </c>
      <c r="B1456" s="15">
        <v>45.372</v>
      </c>
      <c r="C1456">
        <v>59336510</v>
      </c>
      <c r="D1456" s="15">
        <v>44.911999999999999</v>
      </c>
      <c r="E1456" s="15">
        <v>45.396999999999998</v>
      </c>
      <c r="F1456" s="15">
        <v>44.56</v>
      </c>
    </row>
    <row r="1457" spans="1:6">
      <c r="A1457" s="14">
        <v>44000</v>
      </c>
      <c r="B1457" s="15">
        <v>44.987000000000002</v>
      </c>
      <c r="C1457">
        <v>42776270</v>
      </c>
      <c r="D1457" s="15">
        <v>44.872999999999998</v>
      </c>
      <c r="E1457" s="15">
        <v>45.276000000000003</v>
      </c>
      <c r="F1457" s="15">
        <v>44.28</v>
      </c>
    </row>
    <row r="1458" spans="1:6">
      <c r="A1458" s="14">
        <v>43999</v>
      </c>
      <c r="B1458" s="15">
        <v>44.777000000000001</v>
      </c>
      <c r="C1458">
        <v>65295680</v>
      </c>
      <c r="D1458" s="15">
        <v>44.182000000000002</v>
      </c>
      <c r="E1458" s="15">
        <v>45.045999999999999</v>
      </c>
      <c r="F1458" s="15">
        <v>43.921999999999997</v>
      </c>
    </row>
    <row r="1459" spans="1:6">
      <c r="A1459" s="14">
        <v>43998</v>
      </c>
      <c r="B1459" s="15">
        <v>43.613</v>
      </c>
      <c r="C1459">
        <v>55140160</v>
      </c>
      <c r="D1459" s="15">
        <v>42.576000000000001</v>
      </c>
      <c r="E1459" s="15">
        <v>43.795999999999999</v>
      </c>
      <c r="F1459" s="15">
        <v>42.518000000000001</v>
      </c>
    </row>
    <row r="1460" spans="1:6">
      <c r="A1460" s="14">
        <v>43997</v>
      </c>
      <c r="B1460" s="15">
        <v>42.55</v>
      </c>
      <c r="C1460">
        <v>44714990</v>
      </c>
      <c r="D1460" s="15">
        <v>42.14</v>
      </c>
      <c r="E1460" s="15">
        <v>42.649000000000001</v>
      </c>
      <c r="F1460" s="15">
        <v>41.542400000000001</v>
      </c>
    </row>
    <row r="1461" spans="1:6">
      <c r="A1461" s="14">
        <v>43994</v>
      </c>
      <c r="B1461" s="15">
        <v>41.807000000000002</v>
      </c>
      <c r="C1461">
        <v>64611270</v>
      </c>
      <c r="D1461" s="15">
        <v>42.9</v>
      </c>
      <c r="E1461" s="15">
        <v>43.405999999999999</v>
      </c>
      <c r="F1461" s="15">
        <v>41.244999999999997</v>
      </c>
    </row>
    <row r="1462" spans="1:6">
      <c r="A1462" s="14">
        <v>43993</v>
      </c>
      <c r="B1462" s="15">
        <v>42.555999999999997</v>
      </c>
      <c r="C1462">
        <v>74628680</v>
      </c>
      <c r="D1462" s="15">
        <v>42.82</v>
      </c>
      <c r="E1462" s="15">
        <v>44.557000000000002</v>
      </c>
      <c r="F1462" s="15">
        <v>42.415999999999997</v>
      </c>
    </row>
    <row r="1463" spans="1:6">
      <c r="A1463" s="14">
        <v>43992</v>
      </c>
      <c r="B1463" s="15">
        <v>43.448</v>
      </c>
      <c r="C1463">
        <v>48968930</v>
      </c>
      <c r="D1463" s="15">
        <v>43.6</v>
      </c>
      <c r="E1463" s="15">
        <v>43.969000000000001</v>
      </c>
      <c r="F1463" s="15">
        <v>43.055</v>
      </c>
    </row>
    <row r="1464" spans="1:6">
      <c r="A1464" s="14">
        <v>43991</v>
      </c>
      <c r="B1464" s="15">
        <v>43.405000000000001</v>
      </c>
      <c r="C1464">
        <v>67969990</v>
      </c>
      <c r="D1464" s="15">
        <v>42.164999999999999</v>
      </c>
      <c r="E1464" s="15">
        <v>43.472999999999999</v>
      </c>
      <c r="F1464" s="15">
        <v>42.030999999999999</v>
      </c>
    </row>
    <row r="1465" spans="1:6">
      <c r="A1465" s="14">
        <v>43990</v>
      </c>
      <c r="B1465" s="15">
        <v>41.948999999999998</v>
      </c>
      <c r="C1465">
        <v>58514530</v>
      </c>
      <c r="D1465" s="15">
        <v>41.6</v>
      </c>
      <c r="E1465" s="15">
        <v>42.08</v>
      </c>
      <c r="F1465" s="15">
        <v>40.65</v>
      </c>
    </row>
    <row r="1466" spans="1:6">
      <c r="A1466" s="14">
        <v>43987</v>
      </c>
      <c r="B1466" s="15">
        <v>41.96</v>
      </c>
      <c r="C1466">
        <v>50995610</v>
      </c>
      <c r="D1466" s="15">
        <v>40.728999999999999</v>
      </c>
      <c r="E1466" s="15">
        <v>42.023899999999998</v>
      </c>
      <c r="F1466" s="15">
        <v>40.424999999999997</v>
      </c>
    </row>
    <row r="1467" spans="1:6">
      <c r="A1467" s="14">
        <v>43986</v>
      </c>
      <c r="B1467" s="15">
        <v>41.433</v>
      </c>
      <c r="C1467">
        <v>54105290</v>
      </c>
      <c r="D1467" s="15">
        <v>42.238999999999997</v>
      </c>
      <c r="E1467" s="15">
        <v>42.871000000000002</v>
      </c>
      <c r="F1467" s="15">
        <v>41.003</v>
      </c>
    </row>
    <row r="1468" spans="1:6">
      <c r="A1468" s="14">
        <v>43985</v>
      </c>
      <c r="B1468" s="15">
        <v>42.197000000000003</v>
      </c>
      <c r="C1468">
        <v>43160440</v>
      </c>
      <c r="D1468" s="15">
        <v>42.695</v>
      </c>
      <c r="E1468" s="15">
        <v>42.71</v>
      </c>
      <c r="F1468" s="15">
        <v>41.805</v>
      </c>
    </row>
    <row r="1469" spans="1:6">
      <c r="A1469" s="14">
        <v>43984</v>
      </c>
      <c r="B1469" s="15">
        <v>42.731000000000002</v>
      </c>
      <c r="C1469">
        <v>34948010</v>
      </c>
      <c r="D1469" s="15">
        <v>42.587000000000003</v>
      </c>
      <c r="E1469" s="15">
        <v>42.759</v>
      </c>
      <c r="F1469" s="15">
        <v>41.945999999999998</v>
      </c>
    </row>
    <row r="1470" spans="1:6">
      <c r="A1470" s="14">
        <v>43983</v>
      </c>
      <c r="B1470" s="15">
        <v>42.591999999999999</v>
      </c>
      <c r="C1470">
        <v>37485730</v>
      </c>
      <c r="D1470" s="15">
        <v>41.883000000000003</v>
      </c>
      <c r="E1470" s="15">
        <v>42.671999999999997</v>
      </c>
      <c r="F1470" s="15">
        <v>41.597999999999999</v>
      </c>
    </row>
    <row r="1471" spans="1:6">
      <c r="A1471" s="14">
        <v>43980</v>
      </c>
      <c r="B1471" s="15">
        <v>41.972999999999999</v>
      </c>
      <c r="C1471">
        <v>52704840</v>
      </c>
      <c r="D1471" s="15">
        <v>41.746000000000002</v>
      </c>
      <c r="E1471" s="15">
        <v>42.029499999999999</v>
      </c>
      <c r="F1471" s="15">
        <v>41.185000000000002</v>
      </c>
    </row>
    <row r="1472" spans="1:6">
      <c r="A1472" s="14">
        <v>43979</v>
      </c>
      <c r="B1472" s="15">
        <v>41.344000000000001</v>
      </c>
      <c r="C1472">
        <v>56601600</v>
      </c>
      <c r="D1472" s="15">
        <v>41.723999999999997</v>
      </c>
      <c r="E1472" s="15">
        <v>42.237200000000001</v>
      </c>
      <c r="F1472" s="15">
        <v>41.15</v>
      </c>
    </row>
    <row r="1473" spans="1:6">
      <c r="A1473" s="14">
        <v>43978</v>
      </c>
      <c r="B1473" s="15">
        <v>41.988999999999997</v>
      </c>
      <c r="C1473">
        <v>104463400</v>
      </c>
      <c r="D1473" s="15">
        <v>41.037999999999997</v>
      </c>
      <c r="E1473" s="15">
        <v>42.002000000000002</v>
      </c>
      <c r="F1473" s="15">
        <v>39.786000000000001</v>
      </c>
    </row>
    <row r="1474" spans="1:6">
      <c r="A1474" s="14">
        <v>43977</v>
      </c>
      <c r="B1474" s="15">
        <v>41.476999999999997</v>
      </c>
      <c r="C1474">
        <v>78811150</v>
      </c>
      <c r="D1474" s="15">
        <v>42.777000000000001</v>
      </c>
      <c r="E1474" s="15">
        <v>42.85</v>
      </c>
      <c r="F1474" s="15">
        <v>41.314</v>
      </c>
    </row>
    <row r="1475" spans="1:6">
      <c r="A1475" s="14">
        <v>43973</v>
      </c>
      <c r="B1475" s="15">
        <v>42.932000000000002</v>
      </c>
      <c r="C1475">
        <v>54223340</v>
      </c>
      <c r="D1475" s="15">
        <v>43.7</v>
      </c>
      <c r="E1475" s="15">
        <v>43.908999999999999</v>
      </c>
      <c r="F1475" s="15">
        <v>42.718000000000004</v>
      </c>
    </row>
    <row r="1476" spans="1:6">
      <c r="A1476" s="14">
        <v>43972</v>
      </c>
      <c r="B1476" s="15">
        <v>43.625</v>
      </c>
      <c r="C1476">
        <v>91173250</v>
      </c>
      <c r="D1476" s="15">
        <v>44.856000000000002</v>
      </c>
      <c r="E1476" s="15">
        <v>44.896000000000001</v>
      </c>
      <c r="F1476" s="15">
        <v>43.024999999999999</v>
      </c>
    </row>
    <row r="1477" spans="1:6">
      <c r="A1477" s="14">
        <v>43971</v>
      </c>
      <c r="B1477" s="15">
        <v>44.767000000000003</v>
      </c>
      <c r="C1477">
        <v>56072570</v>
      </c>
      <c r="D1477" s="15">
        <v>45.424999999999997</v>
      </c>
      <c r="E1477" s="15">
        <v>45.581000000000003</v>
      </c>
      <c r="F1477" s="15">
        <v>44.4</v>
      </c>
    </row>
    <row r="1478" spans="1:6">
      <c r="A1478" s="14">
        <v>43970</v>
      </c>
      <c r="B1478" s="15">
        <v>45.103999999999999</v>
      </c>
      <c r="C1478">
        <v>48104870</v>
      </c>
      <c r="D1478" s="15">
        <v>45.339700000000001</v>
      </c>
      <c r="E1478" s="15">
        <v>45.896999999999998</v>
      </c>
      <c r="F1478" s="15">
        <v>45.046500000000002</v>
      </c>
    </row>
    <row r="1479" spans="1:6">
      <c r="A1479" s="14">
        <v>43969</v>
      </c>
      <c r="B1479" s="15">
        <v>45.258000000000003</v>
      </c>
      <c r="C1479">
        <v>77803090</v>
      </c>
      <c r="D1479" s="15">
        <v>45.116</v>
      </c>
      <c r="E1479" s="15">
        <v>45.636000000000003</v>
      </c>
      <c r="F1479" s="15">
        <v>44.335000000000001</v>
      </c>
    </row>
    <row r="1480" spans="1:6">
      <c r="A1480" s="14">
        <v>43966</v>
      </c>
      <c r="B1480" s="15">
        <v>45.418999999999997</v>
      </c>
      <c r="C1480">
        <v>72439980</v>
      </c>
      <c r="D1480" s="15">
        <v>44.07</v>
      </c>
      <c r="E1480" s="15">
        <v>45.5</v>
      </c>
      <c r="F1480" s="15">
        <v>43.750999999999998</v>
      </c>
    </row>
    <row r="1481" spans="1:6">
      <c r="A1481" s="14">
        <v>43965</v>
      </c>
      <c r="B1481" s="15">
        <v>44.195</v>
      </c>
      <c r="C1481">
        <v>90074670</v>
      </c>
      <c r="D1481" s="15">
        <v>44.49</v>
      </c>
      <c r="E1481" s="15">
        <v>45.238</v>
      </c>
      <c r="F1481" s="15">
        <v>43.281999999999996</v>
      </c>
    </row>
    <row r="1482" spans="1:6">
      <c r="A1482" s="14">
        <v>43964</v>
      </c>
      <c r="B1482" s="15">
        <v>43.826999999999998</v>
      </c>
      <c r="C1482">
        <v>70145630</v>
      </c>
      <c r="D1482" s="15">
        <v>43.569000000000003</v>
      </c>
      <c r="E1482" s="15">
        <v>44.7</v>
      </c>
      <c r="F1482" s="15">
        <v>42.726999999999997</v>
      </c>
    </row>
    <row r="1483" spans="1:6">
      <c r="A1483" s="14">
        <v>43963</v>
      </c>
      <c r="B1483" s="15">
        <v>43.182000000000002</v>
      </c>
      <c r="C1483">
        <v>45982110</v>
      </c>
      <c r="D1483" s="15">
        <v>44.2</v>
      </c>
      <c r="E1483" s="15">
        <v>44.417000000000002</v>
      </c>
      <c r="F1483" s="15">
        <v>43.136000000000003</v>
      </c>
    </row>
    <row r="1484" spans="1:6">
      <c r="A1484" s="14">
        <v>43962</v>
      </c>
      <c r="B1484" s="15">
        <v>44.052</v>
      </c>
      <c r="C1484">
        <v>54860370</v>
      </c>
      <c r="D1484" s="15">
        <v>43.633000000000003</v>
      </c>
      <c r="E1484" s="15">
        <v>44.488999999999997</v>
      </c>
      <c r="F1484" s="15">
        <v>43.555999999999997</v>
      </c>
    </row>
    <row r="1485" spans="1:6">
      <c r="A1485" s="14">
        <v>43959</v>
      </c>
      <c r="B1485" s="15">
        <v>43.555</v>
      </c>
      <c r="C1485">
        <v>50543080</v>
      </c>
      <c r="D1485" s="15">
        <v>43.414000000000001</v>
      </c>
      <c r="E1485" s="15">
        <v>44.2</v>
      </c>
      <c r="F1485" s="15">
        <v>43.363900000000001</v>
      </c>
    </row>
    <row r="1486" spans="1:6">
      <c r="A1486" s="14">
        <v>43958</v>
      </c>
      <c r="B1486" s="15">
        <v>43.652999999999999</v>
      </c>
      <c r="C1486">
        <v>56502810</v>
      </c>
      <c r="D1486" s="15">
        <v>43.689</v>
      </c>
      <c r="E1486" s="15">
        <v>43.887999999999998</v>
      </c>
      <c r="F1486" s="15">
        <v>43.066000000000003</v>
      </c>
    </row>
    <row r="1487" spans="1:6">
      <c r="A1487" s="14">
        <v>43957</v>
      </c>
      <c r="B1487" s="15">
        <v>43.426000000000002</v>
      </c>
      <c r="C1487">
        <v>66607370</v>
      </c>
      <c r="D1487" s="15">
        <v>42.93</v>
      </c>
      <c r="E1487" s="15">
        <v>43.976999999999997</v>
      </c>
      <c r="F1487" s="15">
        <v>42.638500000000001</v>
      </c>
    </row>
    <row r="1488" spans="1:6">
      <c r="A1488" s="14">
        <v>43956</v>
      </c>
      <c r="B1488" s="15">
        <v>42.468000000000004</v>
      </c>
      <c r="C1488">
        <v>62862930</v>
      </c>
      <c r="D1488" s="15">
        <v>42.755499999999998</v>
      </c>
      <c r="E1488" s="15">
        <v>43.1</v>
      </c>
      <c r="F1488" s="15">
        <v>42.155999999999999</v>
      </c>
    </row>
    <row r="1489" spans="1:6">
      <c r="A1489" s="14">
        <v>43955</v>
      </c>
      <c r="B1489" s="15">
        <v>42.814999999999998</v>
      </c>
      <c r="C1489">
        <v>77990580</v>
      </c>
      <c r="D1489" s="15">
        <v>41.777999999999999</v>
      </c>
      <c r="E1489" s="15">
        <v>42.853999999999999</v>
      </c>
      <c r="F1489" s="15">
        <v>41.487000000000002</v>
      </c>
    </row>
    <row r="1490" spans="1:6">
      <c r="A1490" s="14">
        <v>43952</v>
      </c>
      <c r="B1490" s="15">
        <v>41.527000000000001</v>
      </c>
      <c r="C1490">
        <v>82998580</v>
      </c>
      <c r="D1490" s="15">
        <v>41.51</v>
      </c>
      <c r="E1490" s="15">
        <v>42.796999999999997</v>
      </c>
      <c r="F1490" s="15">
        <v>41.173000000000002</v>
      </c>
    </row>
    <row r="1491" spans="1:6">
      <c r="A1491" s="14">
        <v>43951</v>
      </c>
      <c r="B1491" s="15">
        <v>41.984999999999999</v>
      </c>
      <c r="C1491">
        <v>79539750</v>
      </c>
      <c r="D1491" s="15">
        <v>41.030999999999999</v>
      </c>
      <c r="E1491" s="15">
        <v>42.444000000000003</v>
      </c>
      <c r="F1491" s="15">
        <v>40.799999999999997</v>
      </c>
    </row>
    <row r="1492" spans="1:6">
      <c r="A1492" s="14">
        <v>43950</v>
      </c>
      <c r="B1492" s="15">
        <v>41.189</v>
      </c>
      <c r="C1492">
        <v>96931370</v>
      </c>
      <c r="D1492" s="15">
        <v>39.953000000000003</v>
      </c>
      <c r="E1492" s="15">
        <v>41.585999999999999</v>
      </c>
      <c r="F1492" s="15">
        <v>39.36</v>
      </c>
    </row>
    <row r="1493" spans="1:6">
      <c r="A1493" s="14">
        <v>43949</v>
      </c>
      <c r="B1493" s="15">
        <v>40.383000000000003</v>
      </c>
      <c r="C1493">
        <v>101012300</v>
      </c>
      <c r="D1493" s="15">
        <v>41.999000000000002</v>
      </c>
      <c r="E1493" s="15">
        <v>42.1</v>
      </c>
      <c r="F1493" s="15">
        <v>40.290999999999997</v>
      </c>
    </row>
    <row r="1494" spans="1:6">
      <c r="A1494" s="14">
        <v>43948</v>
      </c>
      <c r="B1494" s="15">
        <v>42.137999999999998</v>
      </c>
      <c r="C1494">
        <v>62774800</v>
      </c>
      <c r="D1494" s="15">
        <v>42.5</v>
      </c>
      <c r="E1494" s="15">
        <v>42.9</v>
      </c>
      <c r="F1494" s="15">
        <v>42.084000000000003</v>
      </c>
    </row>
    <row r="1495" spans="1:6">
      <c r="A1495" s="14">
        <v>43945</v>
      </c>
      <c r="B1495" s="15">
        <v>42.499000000000002</v>
      </c>
      <c r="C1495">
        <v>86703620</v>
      </c>
      <c r="D1495" s="15">
        <v>42.5</v>
      </c>
      <c r="E1495" s="15">
        <v>42.716999999999999</v>
      </c>
      <c r="F1495" s="15">
        <v>41.588000000000001</v>
      </c>
    </row>
    <row r="1496" spans="1:6">
      <c r="A1496" s="14">
        <v>43944</v>
      </c>
      <c r="B1496" s="15">
        <v>42.67</v>
      </c>
      <c r="C1496">
        <v>139523300</v>
      </c>
      <c r="D1496" s="15">
        <v>41.926000000000002</v>
      </c>
      <c r="E1496" s="15">
        <v>43.841299999999997</v>
      </c>
      <c r="F1496" s="15">
        <v>41.926000000000002</v>
      </c>
    </row>
    <row r="1497" spans="1:6">
      <c r="A1497" s="14">
        <v>43943</v>
      </c>
      <c r="B1497" s="15">
        <v>42.142000000000003</v>
      </c>
      <c r="C1497">
        <v>211237700</v>
      </c>
      <c r="D1497" s="15">
        <v>42.972499999999997</v>
      </c>
      <c r="E1497" s="15">
        <v>43.3</v>
      </c>
      <c r="F1497" s="15">
        <v>41.3</v>
      </c>
    </row>
    <row r="1498" spans="1:6">
      <c r="A1498" s="14">
        <v>43942</v>
      </c>
      <c r="B1498" s="15">
        <v>43.383000000000003</v>
      </c>
      <c r="C1498">
        <v>231775500</v>
      </c>
      <c r="D1498" s="15">
        <v>44.476999999999997</v>
      </c>
      <c r="E1498" s="15">
        <v>44.7</v>
      </c>
      <c r="F1498" s="15">
        <v>42.56</v>
      </c>
    </row>
    <row r="1499" spans="1:6">
      <c r="A1499" s="14">
        <v>43941</v>
      </c>
      <c r="B1499" s="15">
        <v>43.749000000000002</v>
      </c>
      <c r="C1499">
        <v>126558200</v>
      </c>
      <c r="D1499" s="15">
        <v>43.517000000000003</v>
      </c>
      <c r="E1499" s="15">
        <v>44.448999999999998</v>
      </c>
      <c r="F1499" s="15">
        <v>43.055999999999997</v>
      </c>
    </row>
    <row r="1500" spans="1:6">
      <c r="A1500" s="14">
        <v>43938</v>
      </c>
      <c r="B1500" s="15">
        <v>42.295999999999999</v>
      </c>
      <c r="C1500">
        <v>126162600</v>
      </c>
      <c r="D1500" s="15">
        <v>43.1</v>
      </c>
      <c r="E1500" s="15">
        <v>43.2</v>
      </c>
      <c r="F1500" s="15">
        <v>41.469499999999996</v>
      </c>
    </row>
    <row r="1501" spans="1:6">
      <c r="A1501" s="14">
        <v>43937</v>
      </c>
      <c r="B1501" s="15">
        <v>43.917000000000002</v>
      </c>
      <c r="C1501">
        <v>161286700</v>
      </c>
      <c r="D1501" s="15">
        <v>43.7</v>
      </c>
      <c r="E1501" s="15">
        <v>44.951999999999998</v>
      </c>
      <c r="F1501" s="15">
        <v>43.161000000000001</v>
      </c>
    </row>
    <row r="1502" spans="1:6">
      <c r="A1502" s="14">
        <v>43936</v>
      </c>
      <c r="B1502" s="15">
        <v>42.674999999999997</v>
      </c>
      <c r="C1502">
        <v>135612200</v>
      </c>
      <c r="D1502" s="15">
        <v>41.3</v>
      </c>
      <c r="E1502" s="15">
        <v>43.497999999999998</v>
      </c>
      <c r="F1502" s="15">
        <v>41.225000000000001</v>
      </c>
    </row>
    <row r="1503" spans="1:6">
      <c r="A1503" s="14">
        <v>43935</v>
      </c>
      <c r="B1503" s="15">
        <v>41.354999999999997</v>
      </c>
      <c r="C1503">
        <v>115809800</v>
      </c>
      <c r="D1503" s="15">
        <v>39.75</v>
      </c>
      <c r="E1503" s="15">
        <v>41.781999999999996</v>
      </c>
      <c r="F1503" s="15">
        <v>39.484699999999997</v>
      </c>
    </row>
    <row r="1504" spans="1:6">
      <c r="A1504" s="14">
        <v>43934</v>
      </c>
      <c r="B1504" s="15">
        <v>39.671999999999997</v>
      </c>
      <c r="C1504">
        <v>116929200</v>
      </c>
      <c r="D1504" s="15">
        <v>37.131</v>
      </c>
      <c r="E1504" s="15">
        <v>40.051000000000002</v>
      </c>
      <c r="F1504" s="15">
        <v>36.770000000000003</v>
      </c>
    </row>
    <row r="1505" spans="1:6">
      <c r="A1505" s="14">
        <v>43930</v>
      </c>
      <c r="B1505" s="15">
        <v>37.072000000000003</v>
      </c>
      <c r="C1505">
        <v>77112960</v>
      </c>
      <c r="D1505" s="15">
        <v>37.106000000000002</v>
      </c>
      <c r="E1505" s="15">
        <v>37.21</v>
      </c>
      <c r="F1505" s="15">
        <v>36.302999999999997</v>
      </c>
    </row>
    <row r="1506" spans="1:6">
      <c r="A1506" s="14">
        <v>43929</v>
      </c>
      <c r="B1506" s="15">
        <v>37.112000000000002</v>
      </c>
      <c r="C1506">
        <v>69088790</v>
      </c>
      <c r="D1506" s="15">
        <v>37.401000000000003</v>
      </c>
      <c r="E1506" s="15">
        <v>37.838999999999999</v>
      </c>
      <c r="F1506" s="15">
        <v>36.831000000000003</v>
      </c>
    </row>
    <row r="1507" spans="1:6">
      <c r="A1507" s="14">
        <v>43928</v>
      </c>
      <c r="B1507" s="15">
        <v>37.228000000000002</v>
      </c>
      <c r="C1507">
        <v>70464380</v>
      </c>
      <c r="D1507" s="15">
        <v>38</v>
      </c>
      <c r="E1507" s="15">
        <v>38.133000000000003</v>
      </c>
      <c r="F1507" s="15">
        <v>36.933999999999997</v>
      </c>
    </row>
    <row r="1508" spans="1:6">
      <c r="A1508" s="14">
        <v>43927</v>
      </c>
      <c r="B1508" s="15">
        <v>37.996000000000002</v>
      </c>
      <c r="C1508">
        <v>81839210</v>
      </c>
      <c r="D1508" s="15">
        <v>36.521999999999998</v>
      </c>
      <c r="E1508" s="15">
        <v>38.029000000000003</v>
      </c>
      <c r="F1508" s="15">
        <v>36.170999999999999</v>
      </c>
    </row>
    <row r="1509" spans="1:6">
      <c r="A1509" s="14">
        <v>43924</v>
      </c>
      <c r="B1509" s="15">
        <v>36.176000000000002</v>
      </c>
      <c r="C1509">
        <v>48607680</v>
      </c>
      <c r="D1509" s="15">
        <v>36.747</v>
      </c>
      <c r="E1509" s="15">
        <v>37.090000000000003</v>
      </c>
      <c r="F1509" s="15">
        <v>35.750999999999998</v>
      </c>
    </row>
    <row r="1510" spans="1:6">
      <c r="A1510" s="14">
        <v>43923</v>
      </c>
      <c r="B1510" s="15">
        <v>37.008000000000003</v>
      </c>
      <c r="C1510">
        <v>45924770</v>
      </c>
      <c r="D1510" s="15">
        <v>36.408000000000001</v>
      </c>
      <c r="E1510" s="15">
        <v>37.098999999999997</v>
      </c>
      <c r="F1510" s="15">
        <v>36.006</v>
      </c>
    </row>
    <row r="1511" spans="1:6">
      <c r="A1511" s="14">
        <v>43922</v>
      </c>
      <c r="B1511" s="15">
        <v>36.408000000000001</v>
      </c>
      <c r="C1511">
        <v>66724540</v>
      </c>
      <c r="D1511" s="15">
        <v>37.604999999999997</v>
      </c>
      <c r="E1511" s="15">
        <v>38.023299999999999</v>
      </c>
      <c r="F1511" s="15">
        <v>36.101999999999997</v>
      </c>
    </row>
    <row r="1512" spans="1:6">
      <c r="A1512" s="14">
        <v>43921</v>
      </c>
      <c r="B1512" s="15">
        <v>37.549999999999997</v>
      </c>
      <c r="C1512">
        <v>93664640</v>
      </c>
      <c r="D1512" s="15">
        <v>36.792999999999999</v>
      </c>
      <c r="E1512" s="15">
        <v>38.301000000000002</v>
      </c>
      <c r="F1512" s="15">
        <v>36.643999999999998</v>
      </c>
    </row>
    <row r="1513" spans="1:6">
      <c r="A1513" s="14">
        <v>43920</v>
      </c>
      <c r="B1513" s="15">
        <v>37.095999999999997</v>
      </c>
      <c r="C1513">
        <v>86219640</v>
      </c>
      <c r="D1513" s="15">
        <v>36.299999999999997</v>
      </c>
      <c r="E1513" s="15">
        <v>37.78</v>
      </c>
      <c r="F1513" s="15">
        <v>36.116999999999997</v>
      </c>
    </row>
    <row r="1514" spans="1:6">
      <c r="A1514" s="14">
        <v>43917</v>
      </c>
      <c r="B1514" s="15">
        <v>35.712000000000003</v>
      </c>
      <c r="C1514">
        <v>79487750</v>
      </c>
      <c r="D1514" s="15">
        <v>35.908999999999999</v>
      </c>
      <c r="E1514" s="15">
        <v>36.856000000000002</v>
      </c>
      <c r="F1514" s="15">
        <v>35.299999999999997</v>
      </c>
    </row>
    <row r="1515" spans="1:6">
      <c r="A1515" s="14">
        <v>43916</v>
      </c>
      <c r="B1515" s="15">
        <v>36.298999999999999</v>
      </c>
      <c r="C1515">
        <v>72350160</v>
      </c>
      <c r="D1515" s="15">
        <v>34.4</v>
      </c>
      <c r="E1515" s="15">
        <v>36.384</v>
      </c>
      <c r="F1515" s="15">
        <v>34.173000000000002</v>
      </c>
    </row>
    <row r="1516" spans="1:6">
      <c r="A1516" s="14">
        <v>43915</v>
      </c>
      <c r="B1516" s="15">
        <v>34.238999999999997</v>
      </c>
      <c r="C1516">
        <v>87671710</v>
      </c>
      <c r="D1516" s="15">
        <v>36.101999999999997</v>
      </c>
      <c r="E1516" s="15">
        <v>36.200000000000003</v>
      </c>
      <c r="F1516" s="15">
        <v>33.917000000000002</v>
      </c>
    </row>
    <row r="1517" spans="1:6">
      <c r="A1517" s="14">
        <v>43914</v>
      </c>
      <c r="B1517" s="15">
        <v>35.731999999999999</v>
      </c>
      <c r="C1517">
        <v>116386800</v>
      </c>
      <c r="D1517" s="15">
        <v>36.999000000000002</v>
      </c>
      <c r="E1517" s="15">
        <v>37.292999999999999</v>
      </c>
      <c r="F1517" s="15">
        <v>35.302999999999997</v>
      </c>
    </row>
    <row r="1518" spans="1:6">
      <c r="A1518" s="14">
        <v>43913</v>
      </c>
      <c r="B1518" s="15">
        <v>36.027000000000001</v>
      </c>
      <c r="C1518">
        <v>134493800</v>
      </c>
      <c r="D1518" s="15">
        <v>34.789000000000001</v>
      </c>
      <c r="E1518" s="15">
        <v>36.610999999999997</v>
      </c>
      <c r="F1518" s="15">
        <v>34.0884</v>
      </c>
    </row>
    <row r="1519" spans="1:6">
      <c r="A1519" s="14">
        <v>43910</v>
      </c>
      <c r="B1519" s="15">
        <v>33.283000000000001</v>
      </c>
      <c r="C1519">
        <v>108538500</v>
      </c>
      <c r="D1519" s="15">
        <v>34.231000000000002</v>
      </c>
      <c r="E1519" s="15">
        <v>35.048999999999999</v>
      </c>
      <c r="F1519" s="15">
        <v>33.200000000000003</v>
      </c>
    </row>
    <row r="1520" spans="1:6">
      <c r="A1520" s="14">
        <v>43909</v>
      </c>
      <c r="B1520" s="15">
        <v>33.203000000000003</v>
      </c>
      <c r="C1520">
        <v>106159600</v>
      </c>
      <c r="D1520" s="15">
        <v>32.433</v>
      </c>
      <c r="E1520" s="15">
        <v>34.850999999999999</v>
      </c>
      <c r="F1520" s="15">
        <v>31.681999999999999</v>
      </c>
    </row>
    <row r="1521" spans="1:6">
      <c r="A1521" s="14">
        <v>43908</v>
      </c>
      <c r="B1521" s="15">
        <v>31.547000000000001</v>
      </c>
      <c r="C1521">
        <v>125936500</v>
      </c>
      <c r="D1521" s="15">
        <v>30.2395</v>
      </c>
      <c r="E1521" s="15">
        <v>33.157899999999998</v>
      </c>
      <c r="F1521" s="15">
        <v>30</v>
      </c>
    </row>
    <row r="1522" spans="1:6">
      <c r="A1522" s="14">
        <v>43907</v>
      </c>
      <c r="B1522" s="15">
        <v>31.975000000000001</v>
      </c>
      <c r="C1522">
        <v>100139100</v>
      </c>
      <c r="D1522" s="15">
        <v>30.619</v>
      </c>
      <c r="E1522" s="15">
        <v>32.29</v>
      </c>
      <c r="F1522" s="15">
        <v>29.024999999999999</v>
      </c>
    </row>
    <row r="1523" spans="1:6">
      <c r="A1523" s="14">
        <v>43906</v>
      </c>
      <c r="B1523" s="15">
        <v>29.884</v>
      </c>
      <c r="C1523">
        <v>105599400</v>
      </c>
      <c r="D1523" s="15">
        <v>30.663</v>
      </c>
      <c r="E1523" s="15">
        <v>33.435000000000002</v>
      </c>
      <c r="F1523" s="15">
        <v>29.475000000000001</v>
      </c>
    </row>
    <row r="1524" spans="1:6">
      <c r="A1524" s="14">
        <v>43903</v>
      </c>
      <c r="B1524" s="15">
        <v>33.6295</v>
      </c>
      <c r="C1524">
        <v>94581970</v>
      </c>
      <c r="D1524" s="15">
        <v>33.051000000000002</v>
      </c>
      <c r="E1524" s="15">
        <v>33.642000000000003</v>
      </c>
      <c r="F1524" s="15">
        <v>30.739000000000001</v>
      </c>
    </row>
    <row r="1525" spans="1:6">
      <c r="A1525" s="14">
        <v>43902</v>
      </c>
      <c r="B1525" s="15">
        <v>31.524999999999999</v>
      </c>
      <c r="C1525">
        <v>120715900</v>
      </c>
      <c r="D1525" s="15">
        <v>32.65</v>
      </c>
      <c r="E1525" s="15">
        <v>33.572000000000003</v>
      </c>
      <c r="F1525" s="15">
        <v>30.731999999999999</v>
      </c>
    </row>
    <row r="1526" spans="1:6">
      <c r="A1526" s="14">
        <v>43901</v>
      </c>
      <c r="B1526" s="15">
        <v>34.991999999999997</v>
      </c>
      <c r="C1526">
        <v>60587820</v>
      </c>
      <c r="D1526" s="15">
        <v>35.892000000000003</v>
      </c>
      <c r="E1526" s="15">
        <v>36.298000000000002</v>
      </c>
      <c r="F1526" s="15">
        <v>34.478999999999999</v>
      </c>
    </row>
    <row r="1527" spans="1:6">
      <c r="A1527" s="14">
        <v>43900</v>
      </c>
      <c r="B1527" s="15">
        <v>36.412999999999997</v>
      </c>
      <c r="C1527">
        <v>76044440</v>
      </c>
      <c r="D1527" s="15">
        <v>35.642499999999998</v>
      </c>
      <c r="E1527" s="15">
        <v>36.454000000000001</v>
      </c>
      <c r="F1527" s="15">
        <v>34.784999999999997</v>
      </c>
    </row>
    <row r="1528" spans="1:6">
      <c r="A1528" s="14">
        <v>43899</v>
      </c>
      <c r="B1528" s="15">
        <v>34.649000000000001</v>
      </c>
      <c r="C1528">
        <v>74054580</v>
      </c>
      <c r="D1528" s="15">
        <v>34.386000000000003</v>
      </c>
      <c r="E1528" s="15">
        <v>35.747</v>
      </c>
      <c r="F1528" s="15">
        <v>34.1721</v>
      </c>
    </row>
    <row r="1529" spans="1:6">
      <c r="A1529" s="14">
        <v>43896</v>
      </c>
      <c r="B1529" s="15">
        <v>36.896999999999998</v>
      </c>
      <c r="C1529">
        <v>81471650</v>
      </c>
      <c r="D1529" s="15">
        <v>36.770000000000003</v>
      </c>
      <c r="E1529" s="15">
        <v>37.131</v>
      </c>
      <c r="F1529" s="15">
        <v>35.685000000000002</v>
      </c>
    </row>
    <row r="1530" spans="1:6">
      <c r="A1530" s="14">
        <v>43895</v>
      </c>
      <c r="B1530" s="15">
        <v>37.277999999999999</v>
      </c>
      <c r="C1530">
        <v>87469850</v>
      </c>
      <c r="D1530" s="15">
        <v>38.1</v>
      </c>
      <c r="E1530" s="15">
        <v>39.14</v>
      </c>
      <c r="F1530" s="15">
        <v>36.863999999999997</v>
      </c>
    </row>
    <row r="1531" spans="1:6">
      <c r="A1531" s="14">
        <v>43894</v>
      </c>
      <c r="B1531" s="15">
        <v>38.378999999999998</v>
      </c>
      <c r="C1531">
        <v>54873400</v>
      </c>
      <c r="D1531" s="15">
        <v>37.777000000000001</v>
      </c>
      <c r="E1531" s="15">
        <v>38.401000000000003</v>
      </c>
      <c r="F1531" s="15">
        <v>37.051000000000002</v>
      </c>
    </row>
    <row r="1532" spans="1:6">
      <c r="A1532" s="14">
        <v>43893</v>
      </c>
      <c r="B1532" s="15">
        <v>36.877000000000002</v>
      </c>
      <c r="C1532">
        <v>83646230</v>
      </c>
      <c r="D1532" s="15">
        <v>38.103000000000002</v>
      </c>
      <c r="E1532" s="15">
        <v>39.351999999999997</v>
      </c>
      <c r="F1532" s="15">
        <v>36.74</v>
      </c>
    </row>
    <row r="1533" spans="1:6">
      <c r="A1533" s="14">
        <v>43892</v>
      </c>
      <c r="B1533" s="15">
        <v>38.104999999999997</v>
      </c>
      <c r="C1533">
        <v>69978910</v>
      </c>
      <c r="D1533" s="15">
        <v>37.311</v>
      </c>
      <c r="E1533" s="15">
        <v>38.136000000000003</v>
      </c>
      <c r="F1533" s="15">
        <v>36.450200000000002</v>
      </c>
    </row>
    <row r="1534" spans="1:6">
      <c r="A1534" s="14">
        <v>43889</v>
      </c>
      <c r="B1534" s="15">
        <v>36.902999999999999</v>
      </c>
      <c r="C1534">
        <v>111785700</v>
      </c>
      <c r="D1534" s="15">
        <v>36.420999999999999</v>
      </c>
      <c r="E1534" s="15">
        <v>37.677</v>
      </c>
      <c r="F1534" s="15">
        <v>35.68</v>
      </c>
    </row>
    <row r="1535" spans="1:6">
      <c r="A1535" s="14">
        <v>43888</v>
      </c>
      <c r="B1535" s="15">
        <v>37.170999999999999</v>
      </c>
      <c r="C1535">
        <v>109677000</v>
      </c>
      <c r="D1535" s="15">
        <v>37.146000000000001</v>
      </c>
      <c r="E1535" s="15">
        <v>39.156199999999998</v>
      </c>
      <c r="F1535" s="15">
        <v>37.059600000000003</v>
      </c>
    </row>
    <row r="1536" spans="1:6">
      <c r="A1536" s="14">
        <v>43887</v>
      </c>
      <c r="B1536" s="15">
        <v>37.923999999999999</v>
      </c>
      <c r="C1536">
        <v>89611260</v>
      </c>
      <c r="D1536" s="15">
        <v>36.631</v>
      </c>
      <c r="E1536" s="15">
        <v>38.200000000000003</v>
      </c>
      <c r="F1536" s="15">
        <v>36.5</v>
      </c>
    </row>
    <row r="1537" spans="1:6">
      <c r="A1537" s="14">
        <v>43886</v>
      </c>
      <c r="B1537" s="15">
        <v>36.009</v>
      </c>
      <c r="C1537">
        <v>64812430</v>
      </c>
      <c r="D1537" s="15">
        <v>37.200000000000003</v>
      </c>
      <c r="E1537" s="15">
        <v>37.564999999999998</v>
      </c>
      <c r="F1537" s="15">
        <v>35.771999999999998</v>
      </c>
    </row>
    <row r="1538" spans="1:6">
      <c r="A1538" s="14">
        <v>43885</v>
      </c>
      <c r="B1538" s="15">
        <v>36.869999999999997</v>
      </c>
      <c r="C1538">
        <v>69364180</v>
      </c>
      <c r="D1538" s="15">
        <v>36.475999999999999</v>
      </c>
      <c r="E1538" s="15">
        <v>37.281999999999996</v>
      </c>
      <c r="F1538" s="15">
        <v>36.1</v>
      </c>
    </row>
    <row r="1539" spans="1:6">
      <c r="A1539" s="14">
        <v>43882</v>
      </c>
      <c r="B1539" s="15">
        <v>38.006999999999998</v>
      </c>
      <c r="C1539">
        <v>39356180</v>
      </c>
      <c r="D1539" s="15">
        <v>38.533000000000001</v>
      </c>
      <c r="E1539" s="15">
        <v>38.731999999999999</v>
      </c>
      <c r="F1539" s="15">
        <v>37.790100000000002</v>
      </c>
    </row>
    <row r="1540" spans="1:6">
      <c r="A1540" s="14">
        <v>43881</v>
      </c>
      <c r="B1540" s="15">
        <v>38.6</v>
      </c>
      <c r="C1540">
        <v>40794250</v>
      </c>
      <c r="D1540" s="15">
        <v>38.655999999999999</v>
      </c>
      <c r="E1540" s="15">
        <v>38.97</v>
      </c>
      <c r="F1540" s="15">
        <v>37.667999999999999</v>
      </c>
    </row>
    <row r="1541" spans="1:6">
      <c r="A1541" s="14">
        <v>43880</v>
      </c>
      <c r="B1541" s="15">
        <v>38.619</v>
      </c>
      <c r="C1541">
        <v>48963680</v>
      </c>
      <c r="D1541" s="15">
        <v>38.811999999999998</v>
      </c>
      <c r="E1541" s="15">
        <v>39.295000000000002</v>
      </c>
      <c r="F1541" s="15">
        <v>38.49</v>
      </c>
    </row>
    <row r="1542" spans="1:6">
      <c r="A1542" s="14">
        <v>43879</v>
      </c>
      <c r="B1542" s="15">
        <v>38.777999999999999</v>
      </c>
      <c r="C1542">
        <v>51804000</v>
      </c>
      <c r="D1542" s="15">
        <v>37.93</v>
      </c>
      <c r="E1542" s="15">
        <v>38.954000000000001</v>
      </c>
      <c r="F1542" s="15">
        <v>37.918999999999997</v>
      </c>
    </row>
    <row r="1543" spans="1:6">
      <c r="A1543" s="14">
        <v>43875</v>
      </c>
      <c r="B1543" s="15">
        <v>38.04</v>
      </c>
      <c r="C1543">
        <v>37362660</v>
      </c>
      <c r="D1543" s="15">
        <v>38.146999999999998</v>
      </c>
      <c r="E1543" s="15">
        <v>38.515000000000001</v>
      </c>
      <c r="F1543" s="15">
        <v>37.943399999999997</v>
      </c>
    </row>
    <row r="1544" spans="1:6">
      <c r="A1544" s="14">
        <v>43874</v>
      </c>
      <c r="B1544" s="15">
        <v>38.14</v>
      </c>
      <c r="C1544">
        <v>44853830</v>
      </c>
      <c r="D1544" s="15">
        <v>37.695999999999998</v>
      </c>
      <c r="E1544" s="15">
        <v>38.536999999999999</v>
      </c>
      <c r="F1544" s="15">
        <v>37.651000000000003</v>
      </c>
    </row>
    <row r="1545" spans="1:6">
      <c r="A1545" s="14">
        <v>43873</v>
      </c>
      <c r="B1545" s="15">
        <v>38.000999999999998</v>
      </c>
      <c r="C1545">
        <v>46247720</v>
      </c>
      <c r="D1545" s="15">
        <v>37.718000000000004</v>
      </c>
      <c r="E1545" s="15">
        <v>38.061999999999998</v>
      </c>
      <c r="F1545" s="15">
        <v>37.588000000000001</v>
      </c>
    </row>
    <row r="1546" spans="1:6">
      <c r="A1546" s="14">
        <v>43872</v>
      </c>
      <c r="B1546" s="15">
        <v>37.369</v>
      </c>
      <c r="C1546">
        <v>47728700</v>
      </c>
      <c r="D1546" s="15">
        <v>37.375</v>
      </c>
      <c r="E1546" s="15">
        <v>37.811</v>
      </c>
      <c r="F1546" s="15">
        <v>36.972000000000001</v>
      </c>
    </row>
    <row r="1547" spans="1:6">
      <c r="A1547" s="14">
        <v>43871</v>
      </c>
      <c r="B1547" s="15">
        <v>37.106999999999999</v>
      </c>
      <c r="C1547">
        <v>52941380</v>
      </c>
      <c r="D1547" s="15">
        <v>36.5</v>
      </c>
      <c r="E1547" s="15">
        <v>37.479999999999997</v>
      </c>
      <c r="F1547" s="15">
        <v>36.252000000000002</v>
      </c>
    </row>
    <row r="1548" spans="1:6">
      <c r="A1548" s="14">
        <v>43868</v>
      </c>
      <c r="B1548" s="15">
        <v>36.677</v>
      </c>
      <c r="C1548">
        <v>43852270</v>
      </c>
      <c r="D1548" s="15">
        <v>36.503999999999998</v>
      </c>
      <c r="E1548" s="15">
        <v>37.18</v>
      </c>
      <c r="F1548" s="15">
        <v>36.356999999999999</v>
      </c>
    </row>
    <row r="1549" spans="1:6">
      <c r="A1549" s="14">
        <v>43867</v>
      </c>
      <c r="B1549" s="15">
        <v>36.695</v>
      </c>
      <c r="C1549">
        <v>39204280</v>
      </c>
      <c r="D1549" s="15">
        <v>36.96</v>
      </c>
      <c r="E1549" s="15">
        <v>37.155000000000001</v>
      </c>
      <c r="F1549" s="15">
        <v>36.250500000000002</v>
      </c>
    </row>
    <row r="1550" spans="1:6">
      <c r="A1550" s="14">
        <v>43866</v>
      </c>
      <c r="B1550" s="15">
        <v>36.966999999999999</v>
      </c>
      <c r="C1550">
        <v>64370260</v>
      </c>
      <c r="D1550" s="15">
        <v>37.512500000000003</v>
      </c>
      <c r="E1550" s="15">
        <v>37.524999999999999</v>
      </c>
      <c r="F1550" s="15">
        <v>36.229999999999997</v>
      </c>
    </row>
    <row r="1551" spans="1:6">
      <c r="A1551" s="14">
        <v>43865</v>
      </c>
      <c r="B1551" s="15">
        <v>36.901000000000003</v>
      </c>
      <c r="C1551">
        <v>71614510</v>
      </c>
      <c r="D1551" s="15">
        <v>36.1</v>
      </c>
      <c r="E1551" s="15">
        <v>36.957000000000001</v>
      </c>
      <c r="F1551" s="15">
        <v>35.6096</v>
      </c>
    </row>
    <row r="1552" spans="1:6">
      <c r="A1552" s="14">
        <v>43864</v>
      </c>
      <c r="B1552" s="15">
        <v>35.799999999999997</v>
      </c>
      <c r="C1552">
        <v>66748850</v>
      </c>
      <c r="D1552" s="15">
        <v>34.723999999999997</v>
      </c>
      <c r="E1552" s="15">
        <v>35.963000000000001</v>
      </c>
      <c r="F1552" s="15">
        <v>34.628</v>
      </c>
    </row>
    <row r="1553" spans="1:6">
      <c r="A1553" s="14">
        <v>43861</v>
      </c>
      <c r="B1553" s="15">
        <v>34.509</v>
      </c>
      <c r="C1553">
        <v>52300010</v>
      </c>
      <c r="D1553" s="15">
        <v>34.738999999999997</v>
      </c>
      <c r="E1553" s="15">
        <v>34.738999999999997</v>
      </c>
      <c r="F1553" s="15">
        <v>34.097999999999999</v>
      </c>
    </row>
    <row r="1554" spans="1:6">
      <c r="A1554" s="14">
        <v>43860</v>
      </c>
      <c r="B1554" s="15">
        <v>34.774000000000001</v>
      </c>
      <c r="C1554">
        <v>53281360</v>
      </c>
      <c r="D1554" s="15">
        <v>34.11</v>
      </c>
      <c r="E1554" s="15">
        <v>34.82</v>
      </c>
      <c r="F1554" s="15">
        <v>33.924999999999997</v>
      </c>
    </row>
    <row r="1555" spans="1:6">
      <c r="A1555" s="14">
        <v>43859</v>
      </c>
      <c r="B1555" s="15">
        <v>34.316000000000003</v>
      </c>
      <c r="C1555">
        <v>76491830</v>
      </c>
      <c r="D1555" s="15">
        <v>34.9</v>
      </c>
      <c r="E1555" s="15">
        <v>34.94</v>
      </c>
      <c r="F1555" s="15">
        <v>33.854999999999997</v>
      </c>
    </row>
    <row r="1556" spans="1:6">
      <c r="A1556" s="14">
        <v>43858</v>
      </c>
      <c r="B1556" s="15">
        <v>34.851999999999997</v>
      </c>
      <c r="C1556">
        <v>68215810</v>
      </c>
      <c r="D1556" s="15">
        <v>34.588000000000001</v>
      </c>
      <c r="E1556" s="15">
        <v>35.24</v>
      </c>
      <c r="F1556" s="15">
        <v>34.277999999999999</v>
      </c>
    </row>
    <row r="1557" spans="1:6">
      <c r="A1557" s="14">
        <v>43857</v>
      </c>
      <c r="B1557" s="15">
        <v>34.287999999999997</v>
      </c>
      <c r="C1557">
        <v>77094820</v>
      </c>
      <c r="D1557" s="15">
        <v>34.594999999999999</v>
      </c>
      <c r="E1557" s="15">
        <v>35.19</v>
      </c>
      <c r="F1557" s="15">
        <v>34.101999999999997</v>
      </c>
    </row>
    <row r="1558" spans="1:6">
      <c r="A1558" s="14">
        <v>43854</v>
      </c>
      <c r="B1558" s="15">
        <v>35.316000000000003</v>
      </c>
      <c r="C1558">
        <v>179396800</v>
      </c>
      <c r="D1558" s="15">
        <v>34.845999999999997</v>
      </c>
      <c r="E1558" s="15">
        <v>35.984999999999999</v>
      </c>
      <c r="F1558" s="15">
        <v>34.588000000000001</v>
      </c>
    </row>
    <row r="1559" spans="1:6">
      <c r="A1559" s="14">
        <v>43853</v>
      </c>
      <c r="B1559" s="15">
        <v>34.96</v>
      </c>
      <c r="C1559">
        <v>182002900</v>
      </c>
      <c r="D1559" s="15">
        <v>32.603999999999999</v>
      </c>
      <c r="E1559" s="15">
        <v>34.988</v>
      </c>
      <c r="F1559" s="15">
        <v>32.500999999999998</v>
      </c>
    </row>
    <row r="1560" spans="1:6">
      <c r="A1560" s="14">
        <v>43852</v>
      </c>
      <c r="B1560" s="15">
        <v>32.6</v>
      </c>
      <c r="C1560">
        <v>217299600</v>
      </c>
      <c r="D1560" s="15">
        <v>33.255000000000003</v>
      </c>
      <c r="E1560" s="15">
        <v>33.630000000000003</v>
      </c>
      <c r="F1560" s="15">
        <v>32.36</v>
      </c>
    </row>
    <row r="1561" spans="1:6">
      <c r="A1561" s="14">
        <v>43851</v>
      </c>
      <c r="B1561" s="15">
        <v>33.811</v>
      </c>
      <c r="C1561">
        <v>143503200</v>
      </c>
      <c r="D1561" s="15">
        <v>34</v>
      </c>
      <c r="E1561" s="15">
        <v>34.1</v>
      </c>
      <c r="F1561" s="15">
        <v>33.259</v>
      </c>
    </row>
    <row r="1562" spans="1:6">
      <c r="A1562" s="14">
        <v>43847</v>
      </c>
      <c r="B1562" s="15">
        <v>33.966999999999999</v>
      </c>
      <c r="C1562">
        <v>60665470</v>
      </c>
      <c r="D1562" s="15">
        <v>34.1</v>
      </c>
      <c r="E1562" s="15">
        <v>34.156999999999996</v>
      </c>
      <c r="F1562" s="15">
        <v>33.738</v>
      </c>
    </row>
    <row r="1563" spans="1:6">
      <c r="A1563" s="14">
        <v>43846</v>
      </c>
      <c r="B1563" s="15">
        <v>33.862000000000002</v>
      </c>
      <c r="C1563">
        <v>50159970</v>
      </c>
      <c r="D1563" s="15">
        <v>34.35</v>
      </c>
      <c r="E1563" s="15">
        <v>34.355499999999999</v>
      </c>
      <c r="F1563" s="15">
        <v>33.585000000000001</v>
      </c>
    </row>
    <row r="1564" spans="1:6">
      <c r="A1564" s="14">
        <v>43845</v>
      </c>
      <c r="B1564" s="15">
        <v>33.906999999999996</v>
      </c>
      <c r="C1564">
        <v>51580350</v>
      </c>
      <c r="D1564" s="15">
        <v>33.868000000000002</v>
      </c>
      <c r="E1564" s="15">
        <v>34.317</v>
      </c>
      <c r="F1564" s="15">
        <v>33.659999999999997</v>
      </c>
    </row>
    <row r="1565" spans="1:6">
      <c r="A1565" s="14">
        <v>43844</v>
      </c>
      <c r="B1565" s="15">
        <v>33.869</v>
      </c>
      <c r="C1565">
        <v>72015440</v>
      </c>
      <c r="D1565" s="15">
        <v>34.44</v>
      </c>
      <c r="E1565" s="15">
        <v>34.537999999999997</v>
      </c>
      <c r="F1565" s="15">
        <v>33.552</v>
      </c>
    </row>
    <row r="1566" spans="1:6">
      <c r="A1566" s="14">
        <v>43843</v>
      </c>
      <c r="B1566" s="15">
        <v>33.892000000000003</v>
      </c>
      <c r="C1566">
        <v>62961740</v>
      </c>
      <c r="D1566" s="15">
        <v>33.18</v>
      </c>
      <c r="E1566" s="15">
        <v>34.085000000000001</v>
      </c>
      <c r="F1566" s="15">
        <v>33.151000000000003</v>
      </c>
    </row>
    <row r="1567" spans="1:6">
      <c r="A1567" s="14">
        <v>43840</v>
      </c>
      <c r="B1567" s="15">
        <v>32.905000000000001</v>
      </c>
      <c r="C1567">
        <v>47205400</v>
      </c>
      <c r="D1567" s="15">
        <v>33.713000000000001</v>
      </c>
      <c r="E1567" s="15">
        <v>33.85</v>
      </c>
      <c r="F1567" s="15">
        <v>32.726999999999997</v>
      </c>
    </row>
    <row r="1568" spans="1:6">
      <c r="A1568" s="14">
        <v>43839</v>
      </c>
      <c r="B1568" s="15">
        <v>33.566000000000003</v>
      </c>
      <c r="C1568">
        <v>47174300</v>
      </c>
      <c r="D1568" s="15">
        <v>34.200000000000003</v>
      </c>
      <c r="E1568" s="15">
        <v>34.341999999999999</v>
      </c>
      <c r="F1568" s="15">
        <v>33.460999999999999</v>
      </c>
    </row>
    <row r="1569" spans="1:6">
      <c r="A1569" s="14">
        <v>43838</v>
      </c>
      <c r="B1569" s="15">
        <v>33.926000000000002</v>
      </c>
      <c r="C1569">
        <v>71091170</v>
      </c>
      <c r="D1569" s="15">
        <v>33.149000000000001</v>
      </c>
      <c r="E1569" s="15">
        <v>34.270000000000003</v>
      </c>
      <c r="F1569" s="15">
        <v>33.104999999999997</v>
      </c>
    </row>
    <row r="1570" spans="1:6">
      <c r="A1570" s="14">
        <v>43837</v>
      </c>
      <c r="B1570" s="15">
        <v>33.075000000000003</v>
      </c>
      <c r="C1570">
        <v>47424580</v>
      </c>
      <c r="D1570" s="15">
        <v>33.646999999999998</v>
      </c>
      <c r="E1570" s="15">
        <v>33.67</v>
      </c>
      <c r="F1570" s="15">
        <v>33.03</v>
      </c>
    </row>
    <row r="1571" spans="1:6">
      <c r="A1571" s="14">
        <v>43836</v>
      </c>
      <c r="B1571" s="15">
        <v>33.582999999999998</v>
      </c>
      <c r="C1571">
        <v>56685770</v>
      </c>
      <c r="D1571" s="15">
        <v>32.311999999999998</v>
      </c>
      <c r="E1571" s="15">
        <v>33.636000000000003</v>
      </c>
      <c r="F1571" s="15">
        <v>32.119999999999997</v>
      </c>
    </row>
    <row r="1572" spans="1:6">
      <c r="A1572" s="14">
        <v>43833</v>
      </c>
      <c r="B1572" s="15">
        <v>32.590000000000003</v>
      </c>
      <c r="C1572">
        <v>37954660</v>
      </c>
      <c r="D1572" s="15">
        <v>32.677999999999997</v>
      </c>
      <c r="E1572" s="15">
        <v>32.985999999999997</v>
      </c>
      <c r="F1572" s="15">
        <v>32.552999999999997</v>
      </c>
    </row>
    <row r="1573" spans="1:6">
      <c r="A1573" s="14">
        <v>43832</v>
      </c>
      <c r="B1573" s="15">
        <v>32.981000000000002</v>
      </c>
      <c r="C1573">
        <v>43484930</v>
      </c>
      <c r="D1573" s="15">
        <v>32.61</v>
      </c>
      <c r="E1573" s="15">
        <v>32.997999999999998</v>
      </c>
      <c r="F1573" s="15">
        <v>32.478000000000002</v>
      </c>
    </row>
    <row r="1574" spans="1:6">
      <c r="A1574" s="14">
        <v>43830</v>
      </c>
      <c r="B1574" s="15">
        <v>32.356999999999999</v>
      </c>
      <c r="C1574">
        <v>37148370</v>
      </c>
      <c r="D1574" s="15">
        <v>32.200000000000003</v>
      </c>
      <c r="E1574" s="15">
        <v>32.491599999999998</v>
      </c>
      <c r="F1574" s="15">
        <v>32.109000000000002</v>
      </c>
    </row>
    <row r="1575" spans="1:6">
      <c r="A1575" s="14">
        <v>43829</v>
      </c>
      <c r="B1575" s="15">
        <v>32.331000000000003</v>
      </c>
      <c r="C1575">
        <v>43152670</v>
      </c>
      <c r="D1575" s="15">
        <v>32.908000000000001</v>
      </c>
      <c r="E1575" s="15">
        <v>32.918500000000002</v>
      </c>
      <c r="F1575" s="15">
        <v>32.286000000000001</v>
      </c>
    </row>
    <row r="1576" spans="1:6">
      <c r="A1576" s="14">
        <v>43826</v>
      </c>
      <c r="B1576" s="15">
        <v>32.908999999999999</v>
      </c>
      <c r="C1576">
        <v>50371560</v>
      </c>
      <c r="D1576" s="15">
        <v>33.295999999999999</v>
      </c>
      <c r="E1576" s="15">
        <v>33.381999999999998</v>
      </c>
      <c r="F1576" s="15">
        <v>32.600999999999999</v>
      </c>
    </row>
    <row r="1577" spans="1:6">
      <c r="A1577" s="14">
        <v>43825</v>
      </c>
      <c r="B1577" s="15">
        <v>33.262999999999998</v>
      </c>
      <c r="C1577">
        <v>35958540</v>
      </c>
      <c r="D1577" s="15">
        <v>33.46</v>
      </c>
      <c r="E1577" s="15">
        <v>33.6462</v>
      </c>
      <c r="F1577" s="15">
        <v>33.201000000000001</v>
      </c>
    </row>
    <row r="1578" spans="1:6">
      <c r="A1578" s="14">
        <v>43823</v>
      </c>
      <c r="B1578" s="15">
        <v>33.32</v>
      </c>
      <c r="C1578">
        <v>20193220</v>
      </c>
      <c r="D1578" s="15">
        <v>33.401000000000003</v>
      </c>
      <c r="E1578" s="15">
        <v>33.57</v>
      </c>
      <c r="F1578" s="15">
        <v>33.159999999999997</v>
      </c>
    </row>
    <row r="1579" spans="1:6">
      <c r="A1579" s="14">
        <v>43822</v>
      </c>
      <c r="B1579" s="15">
        <v>33.31</v>
      </c>
      <c r="C1579">
        <v>57679370</v>
      </c>
      <c r="D1579" s="15">
        <v>33.776000000000003</v>
      </c>
      <c r="E1579" s="15">
        <v>33.795000000000002</v>
      </c>
      <c r="F1579" s="15">
        <v>33.101999999999997</v>
      </c>
    </row>
    <row r="1580" spans="1:6">
      <c r="A1580" s="14">
        <v>43819</v>
      </c>
      <c r="B1580" s="15">
        <v>33.69</v>
      </c>
      <c r="C1580">
        <v>99232600</v>
      </c>
      <c r="D1580" s="15">
        <v>33.5</v>
      </c>
      <c r="E1580" s="15">
        <v>33.799999999999997</v>
      </c>
      <c r="F1580" s="15">
        <v>33.06</v>
      </c>
    </row>
    <row r="1581" spans="1:6">
      <c r="A1581" s="14">
        <v>43818</v>
      </c>
      <c r="B1581" s="15">
        <v>33.222000000000001</v>
      </c>
      <c r="C1581">
        <v>98333550</v>
      </c>
      <c r="D1581" s="15">
        <v>32.450000000000003</v>
      </c>
      <c r="E1581" s="15">
        <v>33.283000000000001</v>
      </c>
      <c r="F1581" s="15">
        <v>32.417999999999999</v>
      </c>
    </row>
    <row r="1582" spans="1:6">
      <c r="A1582" s="14">
        <v>43817</v>
      </c>
      <c r="B1582" s="15">
        <v>32.08</v>
      </c>
      <c r="C1582">
        <v>112107400</v>
      </c>
      <c r="D1582" s="15">
        <v>31.626000000000001</v>
      </c>
      <c r="E1582" s="15">
        <v>32.536000000000001</v>
      </c>
      <c r="F1582" s="15">
        <v>31.56</v>
      </c>
    </row>
    <row r="1583" spans="1:6">
      <c r="A1583" s="14">
        <v>43816</v>
      </c>
      <c r="B1583" s="15">
        <v>31.547999999999998</v>
      </c>
      <c r="C1583">
        <v>104371300</v>
      </c>
      <c r="D1583" s="15">
        <v>30.736000000000001</v>
      </c>
      <c r="E1583" s="15">
        <v>31.68</v>
      </c>
      <c r="F1583" s="15">
        <v>30.66</v>
      </c>
    </row>
    <row r="1584" spans="1:6">
      <c r="A1584" s="14">
        <v>43815</v>
      </c>
      <c r="B1584" s="15">
        <v>30.420999999999999</v>
      </c>
      <c r="C1584">
        <v>46601660</v>
      </c>
      <c r="D1584" s="15">
        <v>30.085000000000001</v>
      </c>
      <c r="E1584" s="15">
        <v>30.571000000000002</v>
      </c>
      <c r="F1584" s="15">
        <v>29.863</v>
      </c>
    </row>
    <row r="1585" spans="1:6">
      <c r="A1585" s="14">
        <v>43812</v>
      </c>
      <c r="B1585" s="15">
        <v>29.85</v>
      </c>
      <c r="C1585">
        <v>38830690</v>
      </c>
      <c r="D1585" s="15">
        <v>29.85</v>
      </c>
      <c r="E1585" s="15">
        <v>30.18</v>
      </c>
      <c r="F1585" s="15">
        <v>29.725000000000001</v>
      </c>
    </row>
    <row r="1586" spans="1:6">
      <c r="A1586" s="14">
        <v>43811</v>
      </c>
      <c r="B1586" s="15">
        <v>29.844000000000001</v>
      </c>
      <c r="C1586">
        <v>47714040</v>
      </c>
      <c r="D1586" s="15">
        <v>29.567</v>
      </c>
      <c r="E1586" s="15">
        <v>29.916499999999999</v>
      </c>
      <c r="F1586" s="15">
        <v>29.506</v>
      </c>
    </row>
    <row r="1587" spans="1:6">
      <c r="A1587" s="14">
        <v>43810</v>
      </c>
      <c r="B1587" s="15">
        <v>29.893000000000001</v>
      </c>
      <c r="C1587">
        <v>56071550</v>
      </c>
      <c r="D1587" s="15">
        <v>29.449000000000002</v>
      </c>
      <c r="E1587" s="15">
        <v>29.943000000000001</v>
      </c>
      <c r="F1587" s="15">
        <v>29.42</v>
      </c>
    </row>
    <row r="1588" spans="1:6">
      <c r="A1588" s="14">
        <v>43809</v>
      </c>
      <c r="B1588" s="15">
        <v>29.312000000000001</v>
      </c>
      <c r="C1588">
        <v>104812400</v>
      </c>
      <c r="D1588" s="15">
        <v>29.611999999999998</v>
      </c>
      <c r="E1588" s="15">
        <v>29.893999999999998</v>
      </c>
      <c r="F1588" s="15">
        <v>29.202000000000002</v>
      </c>
    </row>
    <row r="1589" spans="1:6">
      <c r="A1589" s="14">
        <v>43808</v>
      </c>
      <c r="B1589" s="15">
        <v>30.25</v>
      </c>
      <c r="C1589">
        <v>57660060</v>
      </c>
      <c r="D1589" s="15">
        <v>30.734999999999999</v>
      </c>
      <c r="E1589" s="15">
        <v>31.149000000000001</v>
      </c>
      <c r="F1589" s="15">
        <v>30.244</v>
      </c>
    </row>
    <row r="1590" spans="1:6">
      <c r="A1590" s="14">
        <v>43805</v>
      </c>
      <c r="B1590" s="15">
        <v>30.734999999999999</v>
      </c>
      <c r="C1590">
        <v>44596840</v>
      </c>
      <c r="D1590" s="15">
        <v>30.47</v>
      </c>
      <c r="E1590" s="15">
        <v>30.7849</v>
      </c>
      <c r="F1590" s="15">
        <v>30.26</v>
      </c>
    </row>
    <row r="1591" spans="1:6">
      <c r="A1591" s="14">
        <v>43804</v>
      </c>
      <c r="B1591" s="15">
        <v>30.286000000000001</v>
      </c>
      <c r="C1591">
        <v>46188670</v>
      </c>
      <c r="D1591" s="15">
        <v>30.527000000000001</v>
      </c>
      <c r="E1591" s="15">
        <v>30.648</v>
      </c>
      <c r="F1591" s="15">
        <v>29.881</v>
      </c>
    </row>
    <row r="1592" spans="1:6">
      <c r="A1592" s="14">
        <v>43803</v>
      </c>
      <c r="B1592" s="15">
        <v>30.431999999999999</v>
      </c>
      <c r="C1592">
        <v>35135510</v>
      </c>
      <c r="D1592" s="15">
        <v>30.843</v>
      </c>
      <c r="E1592" s="15">
        <v>30.843</v>
      </c>
      <c r="F1592" s="15">
        <v>30.327300000000001</v>
      </c>
    </row>
    <row r="1593" spans="1:6">
      <c r="A1593" s="14">
        <v>43802</v>
      </c>
      <c r="B1593" s="15">
        <v>30.616</v>
      </c>
      <c r="C1593">
        <v>52724470</v>
      </c>
      <c r="D1593" s="15">
        <v>30.222000000000001</v>
      </c>
      <c r="E1593" s="15">
        <v>30.736000000000001</v>
      </c>
      <c r="F1593" s="15">
        <v>30.187999999999999</v>
      </c>
    </row>
    <row r="1594" spans="1:6">
      <c r="A1594" s="14">
        <v>43801</v>
      </c>
      <c r="B1594" s="15">
        <v>30.998999999999999</v>
      </c>
      <c r="C1594">
        <v>62231350</v>
      </c>
      <c r="D1594" s="15">
        <v>31.439</v>
      </c>
      <c r="E1594" s="15">
        <v>31.439</v>
      </c>
      <c r="F1594" s="15">
        <v>30.375</v>
      </c>
    </row>
    <row r="1595" spans="1:6">
      <c r="A1595" s="14">
        <v>43798</v>
      </c>
      <c r="B1595" s="15">
        <v>31.466000000000001</v>
      </c>
      <c r="C1595">
        <v>24117490</v>
      </c>
      <c r="D1595" s="15">
        <v>31.577999999999999</v>
      </c>
      <c r="E1595" s="15">
        <v>31.661999999999999</v>
      </c>
      <c r="F1595" s="15">
        <v>31.334</v>
      </c>
    </row>
    <row r="1596" spans="1:6">
      <c r="A1596" s="14">
        <v>43796</v>
      </c>
      <c r="B1596" s="15">
        <v>31.593</v>
      </c>
      <c r="C1596">
        <v>41009750</v>
      </c>
      <c r="D1596" s="15">
        <v>31.393000000000001</v>
      </c>
      <c r="E1596" s="15">
        <v>31.681999999999999</v>
      </c>
      <c r="F1596" s="15">
        <v>31.274999999999999</v>
      </c>
    </row>
    <row r="1597" spans="1:6">
      <c r="A1597" s="14">
        <v>43795</v>
      </c>
      <c r="B1597" s="15">
        <v>31.248999999999999</v>
      </c>
      <c r="C1597">
        <v>53283480</v>
      </c>
      <c r="D1597" s="15">
        <v>31.5</v>
      </c>
      <c r="E1597" s="15">
        <v>31.65</v>
      </c>
      <c r="F1597" s="15">
        <v>31.169</v>
      </c>
    </row>
    <row r="1598" spans="1:6">
      <c r="A1598" s="14">
        <v>43794</v>
      </c>
      <c r="B1598" s="15">
        <v>31.555</v>
      </c>
      <c r="C1598">
        <v>78789430</v>
      </c>
      <c r="D1598" s="15">
        <v>30.882999999999999</v>
      </c>
      <c r="E1598" s="15">
        <v>31.573</v>
      </c>
      <c r="F1598" s="15">
        <v>30.524999999999999</v>
      </c>
    </row>
    <row r="1599" spans="1:6">
      <c r="A1599" s="14">
        <v>43791</v>
      </c>
      <c r="B1599" s="15">
        <v>31.047999999999998</v>
      </c>
      <c r="C1599">
        <v>59700560</v>
      </c>
      <c r="D1599" s="15">
        <v>30.91</v>
      </c>
      <c r="E1599" s="15">
        <v>31.14</v>
      </c>
      <c r="F1599" s="15">
        <v>30.440999999999999</v>
      </c>
    </row>
    <row r="1600" spans="1:6">
      <c r="A1600" s="14">
        <v>43790</v>
      </c>
      <c r="B1600" s="15">
        <v>31.169</v>
      </c>
      <c r="C1600">
        <v>74883730</v>
      </c>
      <c r="D1600" s="15">
        <v>30.6</v>
      </c>
      <c r="E1600" s="15">
        <v>31.268999999999998</v>
      </c>
      <c r="F1600" s="15">
        <v>30.426200000000001</v>
      </c>
    </row>
    <row r="1601" spans="1:6">
      <c r="A1601" s="14">
        <v>43789</v>
      </c>
      <c r="B1601" s="15">
        <v>30.515999999999998</v>
      </c>
      <c r="C1601">
        <v>51155460</v>
      </c>
      <c r="D1601" s="15">
        <v>30.100999999999999</v>
      </c>
      <c r="E1601" s="15">
        <v>30.824999999999999</v>
      </c>
      <c r="F1601" s="15">
        <v>30.1</v>
      </c>
    </row>
    <row r="1602" spans="1:6">
      <c r="A1602" s="14">
        <v>43788</v>
      </c>
      <c r="B1602" s="15">
        <v>30.26</v>
      </c>
      <c r="C1602">
        <v>59197100</v>
      </c>
      <c r="D1602" s="15">
        <v>30.401</v>
      </c>
      <c r="E1602" s="15">
        <v>30.567</v>
      </c>
      <c r="F1602" s="15">
        <v>29.852</v>
      </c>
    </row>
    <row r="1603" spans="1:6">
      <c r="A1603" s="14">
        <v>43787</v>
      </c>
      <c r="B1603" s="15">
        <v>30.257000000000001</v>
      </c>
      <c r="C1603">
        <v>86215660</v>
      </c>
      <c r="D1603" s="15">
        <v>29.6</v>
      </c>
      <c r="E1603" s="15">
        <v>30.498999999999999</v>
      </c>
      <c r="F1603" s="15">
        <v>29.327999999999999</v>
      </c>
    </row>
    <row r="1604" spans="1:6">
      <c r="A1604" s="14">
        <v>43784</v>
      </c>
      <c r="B1604" s="15">
        <v>29.503</v>
      </c>
      <c r="C1604">
        <v>63377790</v>
      </c>
      <c r="D1604" s="15">
        <v>29.059000000000001</v>
      </c>
      <c r="E1604" s="15">
        <v>29.581900000000001</v>
      </c>
      <c r="F1604" s="15">
        <v>28.756799999999998</v>
      </c>
    </row>
    <row r="1605" spans="1:6">
      <c r="A1605" s="14">
        <v>43783</v>
      </c>
      <c r="B1605" s="15">
        <v>28.962</v>
      </c>
      <c r="C1605">
        <v>65397710</v>
      </c>
      <c r="D1605" s="15">
        <v>28.324999999999999</v>
      </c>
      <c r="E1605" s="15">
        <v>29.062999999999999</v>
      </c>
      <c r="F1605" s="15">
        <v>28.321999999999999</v>
      </c>
    </row>
    <row r="1606" spans="1:6">
      <c r="A1606" s="14">
        <v>43782</v>
      </c>
      <c r="B1606" s="15">
        <v>28.311</v>
      </c>
      <c r="C1606">
        <v>92330660</v>
      </c>
      <c r="D1606" s="15">
        <v>29.103000000000002</v>
      </c>
      <c r="E1606" s="15">
        <v>29.341000000000001</v>
      </c>
      <c r="F1606" s="15">
        <v>28.114000000000001</v>
      </c>
    </row>
    <row r="1607" spans="1:6">
      <c r="A1607" s="14">
        <v>43781</v>
      </c>
      <c r="B1607" s="15">
        <v>29.201000000000001</v>
      </c>
      <c r="C1607">
        <v>57748330</v>
      </c>
      <c r="D1607" s="15">
        <v>29.532</v>
      </c>
      <c r="E1607" s="15">
        <v>29.534500000000001</v>
      </c>
      <c r="F1607" s="15">
        <v>28.87</v>
      </c>
    </row>
    <row r="1608" spans="1:6">
      <c r="A1608" s="14">
        <v>43780</v>
      </c>
      <c r="B1608" s="15">
        <v>29.417999999999999</v>
      </c>
      <c r="C1608">
        <v>39458850</v>
      </c>
      <c r="D1608" s="15">
        <v>28.916</v>
      </c>
      <c r="E1608" s="15">
        <v>29.635999999999999</v>
      </c>
      <c r="F1608" s="15">
        <v>28.85</v>
      </c>
    </row>
    <row r="1609" spans="1:6">
      <c r="A1609" s="14">
        <v>43777</v>
      </c>
      <c r="B1609" s="15">
        <v>29.157</v>
      </c>
      <c r="C1609">
        <v>45095880</v>
      </c>
      <c r="D1609" s="15">
        <v>28.873000000000001</v>
      </c>
      <c r="E1609" s="15">
        <v>29.399000000000001</v>
      </c>
      <c r="F1609" s="15">
        <v>28.750499999999999</v>
      </c>
    </row>
    <row r="1610" spans="1:6">
      <c r="A1610" s="14">
        <v>43776</v>
      </c>
      <c r="B1610" s="15">
        <v>28.957000000000001</v>
      </c>
      <c r="C1610">
        <v>59284710</v>
      </c>
      <c r="D1610" s="15">
        <v>29.07</v>
      </c>
      <c r="E1610" s="15">
        <v>29.818999999999999</v>
      </c>
      <c r="F1610" s="15">
        <v>28.826799999999999</v>
      </c>
    </row>
    <row r="1611" spans="1:6">
      <c r="A1611" s="14">
        <v>43775</v>
      </c>
      <c r="B1611" s="15">
        <v>28.859000000000002</v>
      </c>
      <c r="C1611">
        <v>34382570</v>
      </c>
      <c r="D1611" s="15">
        <v>28.818999999999999</v>
      </c>
      <c r="E1611" s="15">
        <v>29.056000000000001</v>
      </c>
      <c r="F1611" s="15">
        <v>28.584</v>
      </c>
    </row>
    <row r="1612" spans="1:6">
      <c r="A1612" s="14">
        <v>43774</v>
      </c>
      <c r="B1612" s="15">
        <v>28.803000000000001</v>
      </c>
      <c r="C1612">
        <v>40623700</v>
      </c>
      <c r="D1612" s="15">
        <v>28.998999999999999</v>
      </c>
      <c r="E1612" s="15">
        <v>29.119</v>
      </c>
      <c r="F1612" s="15">
        <v>28.631</v>
      </c>
    </row>
    <row r="1613" spans="1:6">
      <c r="A1613" s="14">
        <v>43773</v>
      </c>
      <c r="B1613" s="15">
        <v>29.286000000000001</v>
      </c>
      <c r="C1613">
        <v>55662130</v>
      </c>
      <c r="D1613" s="15">
        <v>28.8</v>
      </c>
      <c r="E1613" s="15">
        <v>29.539000000000001</v>
      </c>
      <c r="F1613" s="15">
        <v>28.716000000000001</v>
      </c>
    </row>
    <row r="1614" spans="1:6">
      <c r="A1614" s="14">
        <v>43770</v>
      </c>
      <c r="B1614" s="15">
        <v>28.681000000000001</v>
      </c>
      <c r="C1614">
        <v>55942930</v>
      </c>
      <c r="D1614" s="15">
        <v>28.87</v>
      </c>
      <c r="E1614" s="15">
        <v>28.911999999999999</v>
      </c>
      <c r="F1614" s="15">
        <v>28.302</v>
      </c>
    </row>
    <row r="1615" spans="1:6">
      <c r="A1615" s="14">
        <v>43769</v>
      </c>
      <c r="B1615" s="15">
        <v>28.741</v>
      </c>
      <c r="C1615">
        <v>50900210</v>
      </c>
      <c r="D1615" s="15">
        <v>29.1</v>
      </c>
      <c r="E1615" s="15">
        <v>29.145</v>
      </c>
      <c r="F1615" s="15">
        <v>28.478000000000002</v>
      </c>
    </row>
    <row r="1616" spans="1:6">
      <c r="A1616" s="14">
        <v>43768</v>
      </c>
      <c r="B1616" s="15">
        <v>29.145</v>
      </c>
      <c r="C1616">
        <v>93455620</v>
      </c>
      <c r="D1616" s="15">
        <v>28.434000000000001</v>
      </c>
      <c r="E1616" s="15">
        <v>29.349</v>
      </c>
      <c r="F1616" s="15">
        <v>28.3</v>
      </c>
    </row>
    <row r="1617" spans="1:6">
      <c r="A1617" s="14">
        <v>43767</v>
      </c>
      <c r="B1617" s="15">
        <v>28.120999999999999</v>
      </c>
      <c r="C1617">
        <v>43561810</v>
      </c>
      <c r="D1617" s="15">
        <v>28.187000000000001</v>
      </c>
      <c r="E1617" s="15">
        <v>28.440999999999999</v>
      </c>
      <c r="F1617" s="15">
        <v>27.7545</v>
      </c>
    </row>
    <row r="1618" spans="1:6">
      <c r="A1618" s="14">
        <v>43766</v>
      </c>
      <c r="B1618" s="15">
        <v>28.186</v>
      </c>
      <c r="C1618">
        <v>62484330</v>
      </c>
      <c r="D1618" s="15">
        <v>27.805</v>
      </c>
      <c r="E1618" s="15">
        <v>28.574999999999999</v>
      </c>
      <c r="F1618" s="15">
        <v>27.734999999999999</v>
      </c>
    </row>
    <row r="1619" spans="1:6">
      <c r="A1619" s="14">
        <v>43763</v>
      </c>
      <c r="B1619" s="15">
        <v>27.681999999999999</v>
      </c>
      <c r="C1619">
        <v>47478290</v>
      </c>
      <c r="D1619" s="15">
        <v>27.068000000000001</v>
      </c>
      <c r="E1619" s="15">
        <v>27.777000000000001</v>
      </c>
      <c r="F1619" s="15">
        <v>27.018000000000001</v>
      </c>
    </row>
    <row r="1620" spans="1:6">
      <c r="A1620" s="14">
        <v>43762</v>
      </c>
      <c r="B1620" s="15">
        <v>27.15</v>
      </c>
      <c r="C1620">
        <v>49110330</v>
      </c>
      <c r="D1620" s="15">
        <v>27.181000000000001</v>
      </c>
      <c r="E1620" s="15">
        <v>27.402000000000001</v>
      </c>
      <c r="F1620" s="15">
        <v>26.88</v>
      </c>
    </row>
    <row r="1621" spans="1:6">
      <c r="A1621" s="14">
        <v>43761</v>
      </c>
      <c r="B1621" s="15">
        <v>27.126999999999999</v>
      </c>
      <c r="C1621">
        <v>71544300</v>
      </c>
      <c r="D1621" s="15">
        <v>26.806000000000001</v>
      </c>
      <c r="E1621" s="15">
        <v>27.391999999999999</v>
      </c>
      <c r="F1621" s="15">
        <v>26.663</v>
      </c>
    </row>
    <row r="1622" spans="1:6">
      <c r="A1622" s="14">
        <v>43760</v>
      </c>
      <c r="B1622" s="15">
        <v>26.669</v>
      </c>
      <c r="C1622">
        <v>118655900</v>
      </c>
      <c r="D1622" s="15">
        <v>27.1159</v>
      </c>
      <c r="E1622" s="15">
        <v>27.541</v>
      </c>
      <c r="F1622" s="15">
        <v>26.58</v>
      </c>
    </row>
    <row r="1623" spans="1:6">
      <c r="A1623" s="14">
        <v>43759</v>
      </c>
      <c r="B1623" s="15">
        <v>27.805</v>
      </c>
      <c r="C1623">
        <v>126339600</v>
      </c>
      <c r="D1623" s="15">
        <v>27.289000000000001</v>
      </c>
      <c r="E1623" s="15">
        <v>27.994</v>
      </c>
      <c r="F1623" s="15">
        <v>26.9</v>
      </c>
    </row>
    <row r="1624" spans="1:6">
      <c r="A1624" s="14">
        <v>43756</v>
      </c>
      <c r="B1624" s="15">
        <v>27.53</v>
      </c>
      <c r="C1624">
        <v>234496400</v>
      </c>
      <c r="D1624" s="15">
        <v>28.936</v>
      </c>
      <c r="E1624" s="15">
        <v>29.09</v>
      </c>
      <c r="F1624" s="15">
        <v>27.335999999999999</v>
      </c>
    </row>
    <row r="1625" spans="1:6">
      <c r="A1625" s="14">
        <v>43755</v>
      </c>
      <c r="B1625" s="15">
        <v>29.335000000000001</v>
      </c>
      <c r="C1625">
        <v>384623400</v>
      </c>
      <c r="D1625" s="15">
        <v>30.449000000000002</v>
      </c>
      <c r="E1625" s="15">
        <v>30.875</v>
      </c>
      <c r="F1625" s="15">
        <v>28.83</v>
      </c>
    </row>
    <row r="1626" spans="1:6">
      <c r="A1626" s="14">
        <v>43754</v>
      </c>
      <c r="B1626" s="15">
        <v>28.628</v>
      </c>
      <c r="C1626">
        <v>184133400</v>
      </c>
      <c r="D1626" s="15">
        <v>28.312000000000001</v>
      </c>
      <c r="E1626" s="15">
        <v>28.817</v>
      </c>
      <c r="F1626" s="15">
        <v>28.074300000000001</v>
      </c>
    </row>
    <row r="1627" spans="1:6">
      <c r="A1627" s="14">
        <v>43753</v>
      </c>
      <c r="B1627" s="15">
        <v>28.425000000000001</v>
      </c>
      <c r="C1627">
        <v>77281610</v>
      </c>
      <c r="D1627" s="15">
        <v>28.382000000000001</v>
      </c>
      <c r="E1627" s="15">
        <v>28.587</v>
      </c>
      <c r="F1627" s="15">
        <v>27.94</v>
      </c>
    </row>
    <row r="1628" spans="1:6">
      <c r="A1628" s="14">
        <v>43752</v>
      </c>
      <c r="B1628" s="15">
        <v>28.553000000000001</v>
      </c>
      <c r="C1628">
        <v>55431200</v>
      </c>
      <c r="D1628" s="15">
        <v>28.393000000000001</v>
      </c>
      <c r="E1628" s="15">
        <v>28.693000000000001</v>
      </c>
      <c r="F1628" s="15">
        <v>28.2</v>
      </c>
    </row>
    <row r="1629" spans="1:6">
      <c r="A1629" s="14">
        <v>43749</v>
      </c>
      <c r="B1629" s="15">
        <v>28.292999999999999</v>
      </c>
      <c r="C1629">
        <v>88173010</v>
      </c>
      <c r="D1629" s="15">
        <v>28.48</v>
      </c>
      <c r="E1629" s="15">
        <v>28.786999999999999</v>
      </c>
      <c r="F1629" s="15">
        <v>27.589500000000001</v>
      </c>
    </row>
    <row r="1630" spans="1:6">
      <c r="A1630" s="14">
        <v>43748</v>
      </c>
      <c r="B1630" s="15">
        <v>28.047999999999998</v>
      </c>
      <c r="C1630">
        <v>109611900</v>
      </c>
      <c r="D1630" s="15">
        <v>26.597000000000001</v>
      </c>
      <c r="E1630" s="15">
        <v>28.053000000000001</v>
      </c>
      <c r="F1630" s="15">
        <v>26.503399999999999</v>
      </c>
    </row>
    <row r="1631" spans="1:6">
      <c r="A1631" s="14">
        <v>43747</v>
      </c>
      <c r="B1631" s="15">
        <v>26.753</v>
      </c>
      <c r="C1631">
        <v>68434880</v>
      </c>
      <c r="D1631" s="15">
        <v>27.001999999999999</v>
      </c>
      <c r="E1631" s="15">
        <v>27.1</v>
      </c>
      <c r="F1631" s="15">
        <v>26.457000000000001</v>
      </c>
    </row>
    <row r="1632" spans="1:6">
      <c r="A1632" s="14">
        <v>43746</v>
      </c>
      <c r="B1632" s="15">
        <v>27.071999999999999</v>
      </c>
      <c r="C1632">
        <v>63022690</v>
      </c>
      <c r="D1632" s="15">
        <v>27.303000000000001</v>
      </c>
      <c r="E1632" s="15">
        <v>27.553000000000001</v>
      </c>
      <c r="F1632" s="15">
        <v>27.064299999999999</v>
      </c>
    </row>
    <row r="1633" spans="1:6">
      <c r="A1633" s="14">
        <v>43745</v>
      </c>
      <c r="B1633" s="15">
        <v>27.446000000000002</v>
      </c>
      <c r="C1633">
        <v>67968110</v>
      </c>
      <c r="D1633" s="15">
        <v>27.199000000000002</v>
      </c>
      <c r="E1633" s="15">
        <v>27.667999999999999</v>
      </c>
      <c r="F1633" s="15">
        <v>27.128</v>
      </c>
    </row>
    <row r="1634" spans="1:6">
      <c r="A1634" s="14">
        <v>43742</v>
      </c>
      <c r="B1634" s="15">
        <v>27.279</v>
      </c>
      <c r="C1634">
        <v>99927740</v>
      </c>
      <c r="D1634" s="15">
        <v>26.82</v>
      </c>
      <c r="E1634" s="15">
        <v>27.548500000000001</v>
      </c>
      <c r="F1634" s="15">
        <v>26.646999999999998</v>
      </c>
    </row>
    <row r="1635" spans="1:6">
      <c r="A1635" s="14">
        <v>43741</v>
      </c>
      <c r="B1635" s="15">
        <v>26.815000000000001</v>
      </c>
      <c r="C1635">
        <v>90688100</v>
      </c>
      <c r="D1635" s="15">
        <v>26.777999999999999</v>
      </c>
      <c r="E1635" s="15">
        <v>26.8843</v>
      </c>
      <c r="F1635" s="15">
        <v>25.701000000000001</v>
      </c>
    </row>
    <row r="1636" spans="1:6">
      <c r="A1636" s="14">
        <v>43740</v>
      </c>
      <c r="B1636" s="15">
        <v>26.803000000000001</v>
      </c>
      <c r="C1636">
        <v>77732990</v>
      </c>
      <c r="D1636" s="15">
        <v>26.361000000000001</v>
      </c>
      <c r="E1636" s="15">
        <v>26.934999999999999</v>
      </c>
      <c r="F1636" s="15">
        <v>26.219000000000001</v>
      </c>
    </row>
    <row r="1637" spans="1:6">
      <c r="A1637" s="14">
        <v>43739</v>
      </c>
      <c r="B1637" s="15">
        <v>26.957999999999998</v>
      </c>
      <c r="C1637">
        <v>87862840</v>
      </c>
      <c r="D1637" s="15">
        <v>26.734999999999999</v>
      </c>
      <c r="E1637" s="15">
        <v>27.22</v>
      </c>
      <c r="F1637" s="15">
        <v>26.402999999999999</v>
      </c>
    </row>
    <row r="1638" spans="1:6">
      <c r="A1638" s="14">
        <v>43738</v>
      </c>
      <c r="B1638" s="15">
        <v>26.762</v>
      </c>
      <c r="C1638">
        <v>68231000</v>
      </c>
      <c r="D1638" s="15">
        <v>26.4</v>
      </c>
      <c r="E1638" s="15">
        <v>26.888000000000002</v>
      </c>
      <c r="F1638" s="15">
        <v>26.277999999999999</v>
      </c>
    </row>
    <row r="1639" spans="1:6">
      <c r="A1639" s="14">
        <v>43735</v>
      </c>
      <c r="B1639" s="15">
        <v>26.308</v>
      </c>
      <c r="C1639">
        <v>73674910</v>
      </c>
      <c r="D1639" s="15">
        <v>26.6175</v>
      </c>
      <c r="E1639" s="15">
        <v>26.744</v>
      </c>
      <c r="F1639" s="15">
        <v>26.039000000000001</v>
      </c>
    </row>
    <row r="1640" spans="1:6">
      <c r="A1640" s="14">
        <v>43734</v>
      </c>
      <c r="B1640" s="15">
        <v>26.331</v>
      </c>
      <c r="C1640">
        <v>76968580</v>
      </c>
      <c r="D1640" s="15">
        <v>26.641999999999999</v>
      </c>
      <c r="E1640" s="15">
        <v>26.805</v>
      </c>
      <c r="F1640" s="15">
        <v>26.02</v>
      </c>
    </row>
    <row r="1641" spans="1:6">
      <c r="A1641" s="14">
        <v>43733</v>
      </c>
      <c r="B1641" s="15">
        <v>26.475000000000001</v>
      </c>
      <c r="C1641">
        <v>118467500</v>
      </c>
      <c r="D1641" s="15">
        <v>25.571000000000002</v>
      </c>
      <c r="E1641" s="15">
        <v>26.66</v>
      </c>
      <c r="F1641" s="15">
        <v>25.37</v>
      </c>
    </row>
    <row r="1642" spans="1:6">
      <c r="A1642" s="14">
        <v>43732</v>
      </c>
      <c r="B1642" s="15">
        <v>25.459</v>
      </c>
      <c r="C1642">
        <v>163928100</v>
      </c>
      <c r="D1642" s="15">
        <v>26.25</v>
      </c>
      <c r="E1642" s="15">
        <v>26.5</v>
      </c>
      <c r="F1642" s="15">
        <v>25.228000000000002</v>
      </c>
    </row>
    <row r="1643" spans="1:6">
      <c r="A1643" s="14">
        <v>43731</v>
      </c>
      <c r="B1643" s="15">
        <v>26.591999999999999</v>
      </c>
      <c r="C1643">
        <v>136102900</v>
      </c>
      <c r="D1643" s="15">
        <v>26.834499999999998</v>
      </c>
      <c r="E1643" s="15">
        <v>27.338999999999999</v>
      </c>
      <c r="F1643" s="15">
        <v>26.189</v>
      </c>
    </row>
    <row r="1644" spans="1:6">
      <c r="A1644" s="14">
        <v>43728</v>
      </c>
      <c r="B1644" s="15">
        <v>27.074999999999999</v>
      </c>
      <c r="C1644">
        <v>239541900</v>
      </c>
      <c r="D1644" s="15">
        <v>28.026</v>
      </c>
      <c r="E1644" s="15">
        <v>28.25</v>
      </c>
      <c r="F1644" s="15">
        <v>26.6</v>
      </c>
    </row>
    <row r="1645" spans="1:6">
      <c r="A1645" s="14">
        <v>43727</v>
      </c>
      <c r="B1645" s="15">
        <v>28.66</v>
      </c>
      <c r="C1645">
        <v>85457610</v>
      </c>
      <c r="D1645" s="15">
        <v>29.155999999999999</v>
      </c>
      <c r="E1645" s="15">
        <v>29.381</v>
      </c>
      <c r="F1645" s="15">
        <v>28.34</v>
      </c>
    </row>
    <row r="1646" spans="1:6">
      <c r="A1646" s="14">
        <v>43726</v>
      </c>
      <c r="B1646" s="15">
        <v>29.155999999999999</v>
      </c>
      <c r="C1646">
        <v>78415390</v>
      </c>
      <c r="D1646" s="15">
        <v>29.498999999999999</v>
      </c>
      <c r="E1646" s="15">
        <v>29.605</v>
      </c>
      <c r="F1646" s="15">
        <v>28.745000000000001</v>
      </c>
    </row>
    <row r="1647" spans="1:6">
      <c r="A1647" s="14">
        <v>43725</v>
      </c>
      <c r="B1647" s="15">
        <v>29.86</v>
      </c>
      <c r="C1647">
        <v>48171190</v>
      </c>
      <c r="D1647" s="15">
        <v>29.45</v>
      </c>
      <c r="E1647" s="15">
        <v>29.914999999999999</v>
      </c>
      <c r="F1647" s="15">
        <v>29.178999999999998</v>
      </c>
    </row>
    <row r="1648" spans="1:6">
      <c r="A1648" s="14">
        <v>43724</v>
      </c>
      <c r="B1648" s="15">
        <v>29.428999999999998</v>
      </c>
      <c r="C1648">
        <v>53073860</v>
      </c>
      <c r="D1648" s="15">
        <v>29.422999999999998</v>
      </c>
      <c r="E1648" s="15">
        <v>29.742999999999999</v>
      </c>
      <c r="F1648" s="15">
        <v>28.978000000000002</v>
      </c>
    </row>
    <row r="1649" spans="1:6">
      <c r="A1649" s="14">
        <v>43721</v>
      </c>
      <c r="B1649" s="15">
        <v>29.414999999999999</v>
      </c>
      <c r="C1649">
        <v>65831240</v>
      </c>
      <c r="D1649" s="15">
        <v>29.061</v>
      </c>
      <c r="E1649" s="15">
        <v>29.661999999999999</v>
      </c>
      <c r="F1649" s="15">
        <v>29.004000000000001</v>
      </c>
    </row>
    <row r="1650" spans="1:6">
      <c r="A1650" s="14">
        <v>43720</v>
      </c>
      <c r="B1650" s="15">
        <v>28.885999999999999</v>
      </c>
      <c r="C1650">
        <v>50109270</v>
      </c>
      <c r="D1650" s="15">
        <v>28.81</v>
      </c>
      <c r="E1650" s="15">
        <v>29.273</v>
      </c>
      <c r="F1650" s="15">
        <v>28.66</v>
      </c>
    </row>
    <row r="1651" spans="1:6">
      <c r="A1651" s="14">
        <v>43719</v>
      </c>
      <c r="B1651" s="15">
        <v>28.827000000000002</v>
      </c>
      <c r="C1651">
        <v>74059490</v>
      </c>
      <c r="D1651" s="15">
        <v>28.57</v>
      </c>
      <c r="E1651" s="15">
        <v>29.265000000000001</v>
      </c>
      <c r="F1651" s="15">
        <v>28.460999999999999</v>
      </c>
    </row>
    <row r="1652" spans="1:6">
      <c r="A1652" s="14">
        <v>43718</v>
      </c>
      <c r="B1652" s="15">
        <v>28.798999999999999</v>
      </c>
      <c r="C1652">
        <v>123202500</v>
      </c>
      <c r="D1652" s="15">
        <v>29.116</v>
      </c>
      <c r="E1652" s="15">
        <v>29.716999999999999</v>
      </c>
      <c r="F1652" s="15">
        <v>28.266300000000001</v>
      </c>
    </row>
    <row r="1653" spans="1:6">
      <c r="A1653" s="14">
        <v>43717</v>
      </c>
      <c r="B1653" s="15">
        <v>29.434000000000001</v>
      </c>
      <c r="C1653">
        <v>82327440</v>
      </c>
      <c r="D1653" s="15">
        <v>29.481000000000002</v>
      </c>
      <c r="E1653" s="15">
        <v>30.155000000000001</v>
      </c>
      <c r="F1653" s="15">
        <v>29.06</v>
      </c>
    </row>
    <row r="1654" spans="1:6">
      <c r="A1654" s="14">
        <v>43714</v>
      </c>
      <c r="B1654" s="15">
        <v>29.016999999999999</v>
      </c>
      <c r="C1654">
        <v>51665560</v>
      </c>
      <c r="D1654" s="15">
        <v>29.335000000000001</v>
      </c>
      <c r="E1654" s="15">
        <v>29.335000000000001</v>
      </c>
      <c r="F1654" s="15">
        <v>28.702999999999999</v>
      </c>
    </row>
    <row r="1655" spans="1:6">
      <c r="A1655" s="14">
        <v>43713</v>
      </c>
      <c r="B1655" s="15">
        <v>29.324999999999999</v>
      </c>
      <c r="C1655">
        <v>89723560</v>
      </c>
      <c r="D1655" s="15">
        <v>28.532</v>
      </c>
      <c r="E1655" s="15">
        <v>29.396999999999998</v>
      </c>
      <c r="F1655" s="15">
        <v>28.278500000000001</v>
      </c>
    </row>
    <row r="1656" spans="1:6">
      <c r="A1656" s="14">
        <v>43712</v>
      </c>
      <c r="B1656" s="15">
        <v>29.152000000000001</v>
      </c>
      <c r="C1656">
        <v>46536650</v>
      </c>
      <c r="D1656" s="15">
        <v>29.125</v>
      </c>
      <c r="E1656" s="15">
        <v>29.238</v>
      </c>
      <c r="F1656" s="15">
        <v>28.651</v>
      </c>
    </row>
    <row r="1657" spans="1:6">
      <c r="A1657" s="14">
        <v>43711</v>
      </c>
      <c r="B1657" s="15">
        <v>28.928999999999998</v>
      </c>
      <c r="C1657">
        <v>36841770</v>
      </c>
      <c r="D1657" s="15">
        <v>29.082000000000001</v>
      </c>
      <c r="E1657" s="15">
        <v>29.39</v>
      </c>
      <c r="F1657" s="15">
        <v>28.806000000000001</v>
      </c>
    </row>
    <row r="1658" spans="1:6">
      <c r="A1658" s="14">
        <v>43707</v>
      </c>
      <c r="B1658" s="15">
        <v>29.375</v>
      </c>
      <c r="C1658">
        <v>44479900</v>
      </c>
      <c r="D1658" s="15">
        <v>29.878</v>
      </c>
      <c r="E1658" s="15">
        <v>29.893999999999998</v>
      </c>
      <c r="F1658" s="15">
        <v>29.085000000000001</v>
      </c>
    </row>
    <row r="1659" spans="1:6">
      <c r="A1659" s="14">
        <v>43706</v>
      </c>
      <c r="B1659" s="15">
        <v>29.678000000000001</v>
      </c>
      <c r="C1659">
        <v>43925320</v>
      </c>
      <c r="D1659" s="15">
        <v>29.5</v>
      </c>
      <c r="E1659" s="15">
        <v>29.992999999999999</v>
      </c>
      <c r="F1659" s="15">
        <v>29.498999999999999</v>
      </c>
    </row>
    <row r="1660" spans="1:6">
      <c r="A1660" s="14">
        <v>43705</v>
      </c>
      <c r="B1660" s="15">
        <v>29.177</v>
      </c>
      <c r="C1660">
        <v>39580430</v>
      </c>
      <c r="D1660" s="15">
        <v>28.946999999999999</v>
      </c>
      <c r="E1660" s="15">
        <v>29.282</v>
      </c>
      <c r="F1660" s="15">
        <v>28.774999999999999</v>
      </c>
    </row>
    <row r="1661" spans="1:6">
      <c r="A1661" s="14">
        <v>43704</v>
      </c>
      <c r="B1661" s="15">
        <v>29.103000000000002</v>
      </c>
      <c r="C1661">
        <v>63145590</v>
      </c>
      <c r="D1661" s="15">
        <v>29.454000000000001</v>
      </c>
      <c r="E1661" s="15">
        <v>29.677</v>
      </c>
      <c r="F1661" s="15">
        <v>28.7197</v>
      </c>
    </row>
    <row r="1662" spans="1:6">
      <c r="A1662" s="14">
        <v>43703</v>
      </c>
      <c r="B1662" s="15">
        <v>29.498000000000001</v>
      </c>
      <c r="C1662">
        <v>46969820</v>
      </c>
      <c r="D1662" s="15">
        <v>29.524000000000001</v>
      </c>
      <c r="E1662" s="15">
        <v>29.695</v>
      </c>
      <c r="F1662" s="15">
        <v>29.25</v>
      </c>
    </row>
    <row r="1663" spans="1:6">
      <c r="A1663" s="14">
        <v>43700</v>
      </c>
      <c r="B1663" s="15">
        <v>29.143999999999998</v>
      </c>
      <c r="C1663">
        <v>63311890</v>
      </c>
      <c r="D1663" s="15">
        <v>29.5</v>
      </c>
      <c r="E1663" s="15">
        <v>29.901</v>
      </c>
      <c r="F1663" s="15">
        <v>29.032</v>
      </c>
    </row>
    <row r="1664" spans="1:6">
      <c r="A1664" s="14">
        <v>43699</v>
      </c>
      <c r="B1664" s="15">
        <v>29.693000000000001</v>
      </c>
      <c r="C1664">
        <v>49770420</v>
      </c>
      <c r="D1664" s="15">
        <v>29.864999999999998</v>
      </c>
      <c r="E1664" s="15">
        <v>30.033000000000001</v>
      </c>
      <c r="F1664" s="15">
        <v>29.315000000000001</v>
      </c>
    </row>
    <row r="1665" spans="1:6">
      <c r="A1665" s="14">
        <v>43698</v>
      </c>
      <c r="B1665" s="15">
        <v>29.780999999999999</v>
      </c>
      <c r="C1665">
        <v>56897460</v>
      </c>
      <c r="D1665" s="15">
        <v>30.161000000000001</v>
      </c>
      <c r="E1665" s="15">
        <v>30.288</v>
      </c>
      <c r="F1665" s="15">
        <v>29.62</v>
      </c>
    </row>
    <row r="1666" spans="1:6">
      <c r="A1666" s="14">
        <v>43697</v>
      </c>
      <c r="B1666" s="15">
        <v>29.899000000000001</v>
      </c>
      <c r="C1666">
        <v>73521620</v>
      </c>
      <c r="D1666" s="15">
        <v>30.457000000000001</v>
      </c>
      <c r="E1666" s="15">
        <v>30.5</v>
      </c>
      <c r="F1666" s="15">
        <v>29.7681</v>
      </c>
    </row>
    <row r="1667" spans="1:6">
      <c r="A1667" s="14">
        <v>43696</v>
      </c>
      <c r="B1667" s="15">
        <v>30.937999999999999</v>
      </c>
      <c r="C1667">
        <v>49517330</v>
      </c>
      <c r="D1667" s="15">
        <v>30.625</v>
      </c>
      <c r="E1667" s="15">
        <v>31.175000000000001</v>
      </c>
      <c r="F1667" s="15">
        <v>30.475000000000001</v>
      </c>
    </row>
    <row r="1668" spans="1:6">
      <c r="A1668" s="14">
        <v>43693</v>
      </c>
      <c r="B1668" s="15">
        <v>30.28</v>
      </c>
      <c r="C1668">
        <v>70907570</v>
      </c>
      <c r="D1668" s="15">
        <v>29.885999999999999</v>
      </c>
      <c r="E1668" s="15">
        <v>30.355</v>
      </c>
      <c r="F1668" s="15">
        <v>29.626999999999999</v>
      </c>
    </row>
    <row r="1669" spans="1:6">
      <c r="A1669" s="14">
        <v>43692</v>
      </c>
      <c r="B1669" s="15">
        <v>29.576000000000001</v>
      </c>
      <c r="C1669">
        <v>96833840</v>
      </c>
      <c r="D1669" s="15">
        <v>29.95</v>
      </c>
      <c r="E1669" s="15">
        <v>30.062999999999999</v>
      </c>
      <c r="F1669" s="15">
        <v>28.8</v>
      </c>
    </row>
    <row r="1670" spans="1:6">
      <c r="A1670" s="14">
        <v>43691</v>
      </c>
      <c r="B1670" s="15">
        <v>29.911000000000001</v>
      </c>
      <c r="C1670">
        <v>73557530</v>
      </c>
      <c r="D1670" s="15">
        <v>30.800999999999998</v>
      </c>
      <c r="E1670" s="15">
        <v>30.841000000000001</v>
      </c>
      <c r="F1670" s="15">
        <v>29.8005</v>
      </c>
    </row>
    <row r="1671" spans="1:6">
      <c r="A1671" s="14">
        <v>43690</v>
      </c>
      <c r="B1671" s="15">
        <v>31.228000000000002</v>
      </c>
      <c r="C1671">
        <v>53387610</v>
      </c>
      <c r="D1671" s="15">
        <v>30.977</v>
      </c>
      <c r="E1671" s="15">
        <v>31.643000000000001</v>
      </c>
      <c r="F1671" s="15">
        <v>30.815999999999999</v>
      </c>
    </row>
    <row r="1672" spans="1:6">
      <c r="A1672" s="14">
        <v>43689</v>
      </c>
      <c r="B1672" s="15">
        <v>31.082999999999998</v>
      </c>
      <c r="C1672">
        <v>65317220</v>
      </c>
      <c r="D1672" s="15">
        <v>30.545999999999999</v>
      </c>
      <c r="E1672" s="15">
        <v>31.289000000000001</v>
      </c>
      <c r="F1672" s="15">
        <v>30.324000000000002</v>
      </c>
    </row>
    <row r="1673" spans="1:6">
      <c r="A1673" s="14">
        <v>43686</v>
      </c>
      <c r="B1673" s="15">
        <v>30.893000000000001</v>
      </c>
      <c r="C1673">
        <v>53490590</v>
      </c>
      <c r="D1673" s="15">
        <v>31.373999999999999</v>
      </c>
      <c r="E1673" s="15">
        <v>31.664000000000001</v>
      </c>
      <c r="F1673" s="15">
        <v>30.568000000000001</v>
      </c>
    </row>
    <row r="1674" spans="1:6">
      <c r="A1674" s="14">
        <v>43685</v>
      </c>
      <c r="B1674" s="15">
        <v>31.59</v>
      </c>
      <c r="C1674">
        <v>59058650</v>
      </c>
      <c r="D1674" s="15">
        <v>31.103000000000002</v>
      </c>
      <c r="E1674" s="15">
        <v>31.636500000000002</v>
      </c>
      <c r="F1674" s="15">
        <v>30.663</v>
      </c>
    </row>
    <row r="1675" spans="1:6">
      <c r="A1675" s="14">
        <v>43684</v>
      </c>
      <c r="B1675" s="15">
        <v>30.428999999999998</v>
      </c>
      <c r="C1675">
        <v>93224330</v>
      </c>
      <c r="D1675" s="15">
        <v>30.256</v>
      </c>
      <c r="E1675" s="15">
        <v>30.5</v>
      </c>
      <c r="F1675" s="15">
        <v>29.6813</v>
      </c>
    </row>
    <row r="1676" spans="1:6">
      <c r="A1676" s="14">
        <v>43683</v>
      </c>
      <c r="B1676" s="15">
        <v>31.01</v>
      </c>
      <c r="C1676">
        <v>61790900</v>
      </c>
      <c r="D1676" s="15">
        <v>31.058</v>
      </c>
      <c r="E1676" s="15">
        <v>31.187999999999999</v>
      </c>
      <c r="F1676" s="15">
        <v>30.53</v>
      </c>
    </row>
    <row r="1677" spans="1:6">
      <c r="A1677" s="14">
        <v>43682</v>
      </c>
      <c r="B1677" s="15">
        <v>30.763000000000002</v>
      </c>
      <c r="C1677">
        <v>86924850</v>
      </c>
      <c r="D1677" s="15">
        <v>31.096</v>
      </c>
      <c r="E1677" s="15">
        <v>31.341799999999999</v>
      </c>
      <c r="F1677" s="15">
        <v>30.467700000000001</v>
      </c>
    </row>
    <row r="1678" spans="1:6">
      <c r="A1678" s="14">
        <v>43679</v>
      </c>
      <c r="B1678" s="15">
        <v>31.882999999999999</v>
      </c>
      <c r="C1678">
        <v>62803430</v>
      </c>
      <c r="D1678" s="15">
        <v>31.748999999999999</v>
      </c>
      <c r="E1678" s="15">
        <v>31.940999999999999</v>
      </c>
      <c r="F1678" s="15">
        <v>31.18</v>
      </c>
    </row>
    <row r="1679" spans="1:6">
      <c r="A1679" s="14">
        <v>43678</v>
      </c>
      <c r="B1679" s="15">
        <v>31.95</v>
      </c>
      <c r="C1679">
        <v>65631560</v>
      </c>
      <c r="D1679" s="15">
        <v>32.424999999999997</v>
      </c>
      <c r="E1679" s="15">
        <v>32.857999999999997</v>
      </c>
      <c r="F1679" s="15">
        <v>31.8735</v>
      </c>
    </row>
    <row r="1680" spans="1:6">
      <c r="A1680" s="14">
        <v>43677</v>
      </c>
      <c r="B1680" s="15">
        <v>32.298999999999999</v>
      </c>
      <c r="C1680">
        <v>62594940</v>
      </c>
      <c r="D1680" s="15">
        <v>32.515999999999998</v>
      </c>
      <c r="E1680" s="15">
        <v>33.177</v>
      </c>
      <c r="F1680" s="15">
        <v>31.853000000000002</v>
      </c>
    </row>
    <row r="1681" spans="1:6">
      <c r="A1681" s="14">
        <v>43676</v>
      </c>
      <c r="B1681" s="15">
        <v>32.593000000000004</v>
      </c>
      <c r="C1681">
        <v>60293200</v>
      </c>
      <c r="D1681" s="15">
        <v>32.92</v>
      </c>
      <c r="E1681" s="15">
        <v>32.965000000000003</v>
      </c>
      <c r="F1681" s="15">
        <v>32.323</v>
      </c>
    </row>
    <row r="1682" spans="1:6">
      <c r="A1682" s="14">
        <v>43675</v>
      </c>
      <c r="B1682" s="15">
        <v>33.270000000000003</v>
      </c>
      <c r="C1682">
        <v>57828170</v>
      </c>
      <c r="D1682" s="15">
        <v>33.597999999999999</v>
      </c>
      <c r="E1682" s="15">
        <v>33.64</v>
      </c>
      <c r="F1682" s="15">
        <v>32.877000000000002</v>
      </c>
    </row>
    <row r="1683" spans="1:6">
      <c r="A1683" s="14">
        <v>43672</v>
      </c>
      <c r="B1683" s="15">
        <v>33.578000000000003</v>
      </c>
      <c r="C1683">
        <v>108475000</v>
      </c>
      <c r="D1683" s="15">
        <v>32.878999999999998</v>
      </c>
      <c r="E1683" s="15">
        <v>33.6</v>
      </c>
      <c r="F1683" s="15">
        <v>32.75</v>
      </c>
    </row>
    <row r="1684" spans="1:6">
      <c r="A1684" s="14">
        <v>43671</v>
      </c>
      <c r="B1684" s="15">
        <v>32.646000000000001</v>
      </c>
      <c r="C1684">
        <v>107985000</v>
      </c>
      <c r="D1684" s="15">
        <v>31.885999999999999</v>
      </c>
      <c r="E1684" s="15">
        <v>32.768999999999998</v>
      </c>
      <c r="F1684" s="15">
        <v>31.63</v>
      </c>
    </row>
    <row r="1685" spans="1:6">
      <c r="A1685" s="14">
        <v>43670</v>
      </c>
      <c r="B1685" s="15">
        <v>31.794</v>
      </c>
      <c r="C1685">
        <v>119618200</v>
      </c>
      <c r="D1685" s="15">
        <v>31.050999999999998</v>
      </c>
      <c r="E1685" s="15">
        <v>31.998999999999999</v>
      </c>
      <c r="F1685" s="15">
        <v>30.725000000000001</v>
      </c>
    </row>
    <row r="1686" spans="1:6">
      <c r="A1686" s="14">
        <v>43669</v>
      </c>
      <c r="B1686" s="15">
        <v>30.73</v>
      </c>
      <c r="C1686">
        <v>91710680</v>
      </c>
      <c r="D1686" s="15">
        <v>31.143999999999998</v>
      </c>
      <c r="E1686" s="15">
        <v>31.35</v>
      </c>
      <c r="F1686" s="15">
        <v>30.6</v>
      </c>
    </row>
    <row r="1687" spans="1:6">
      <c r="A1687" s="14">
        <v>43668</v>
      </c>
      <c r="B1687" s="15">
        <v>31.062000000000001</v>
      </c>
      <c r="C1687">
        <v>177253300</v>
      </c>
      <c r="D1687" s="15">
        <v>31.2</v>
      </c>
      <c r="E1687" s="15">
        <v>31.454000000000001</v>
      </c>
      <c r="F1687" s="15">
        <v>30.581</v>
      </c>
    </row>
    <row r="1688" spans="1:6">
      <c r="A1688" s="14">
        <v>43665</v>
      </c>
      <c r="B1688" s="15">
        <v>31.51</v>
      </c>
      <c r="C1688">
        <v>163024800</v>
      </c>
      <c r="D1688" s="15">
        <v>32.340000000000003</v>
      </c>
      <c r="E1688" s="15">
        <v>32.585000000000001</v>
      </c>
      <c r="F1688" s="15">
        <v>31.422999999999998</v>
      </c>
    </row>
    <row r="1689" spans="1:6">
      <c r="A1689" s="14">
        <v>43664</v>
      </c>
      <c r="B1689" s="15">
        <v>32.521000000000001</v>
      </c>
      <c r="C1689">
        <v>313059000</v>
      </c>
      <c r="D1689" s="15">
        <v>32.375999999999998</v>
      </c>
      <c r="E1689" s="15">
        <v>32.984999999999999</v>
      </c>
      <c r="F1689" s="15">
        <v>32.03</v>
      </c>
    </row>
    <row r="1690" spans="1:6">
      <c r="A1690" s="14">
        <v>43663</v>
      </c>
      <c r="B1690" s="15">
        <v>36.244</v>
      </c>
      <c r="C1690">
        <v>136395400</v>
      </c>
      <c r="D1690" s="15">
        <v>36.625</v>
      </c>
      <c r="E1690" s="15">
        <v>36.65</v>
      </c>
      <c r="F1690" s="15">
        <v>36.174999999999997</v>
      </c>
    </row>
    <row r="1691" spans="1:6">
      <c r="A1691" s="14">
        <v>43662</v>
      </c>
      <c r="B1691" s="15">
        <v>36.598999999999997</v>
      </c>
      <c r="C1691">
        <v>58632220</v>
      </c>
      <c r="D1691" s="15">
        <v>37.009</v>
      </c>
      <c r="E1691" s="15">
        <v>37.134</v>
      </c>
      <c r="F1691" s="15">
        <v>36.491999999999997</v>
      </c>
    </row>
    <row r="1692" spans="1:6">
      <c r="A1692" s="14">
        <v>43661</v>
      </c>
      <c r="B1692" s="15">
        <v>36.659999999999997</v>
      </c>
      <c r="C1692">
        <v>79446800</v>
      </c>
      <c r="D1692" s="15">
        <v>37.293999999999997</v>
      </c>
      <c r="E1692" s="15">
        <v>37.368000000000002</v>
      </c>
      <c r="F1692" s="15">
        <v>36.229999999999997</v>
      </c>
    </row>
    <row r="1693" spans="1:6">
      <c r="A1693" s="14">
        <v>43658</v>
      </c>
      <c r="B1693" s="15">
        <v>37.325000000000003</v>
      </c>
      <c r="C1693">
        <v>66369370</v>
      </c>
      <c r="D1693" s="15">
        <v>37.868000000000002</v>
      </c>
      <c r="E1693" s="15">
        <v>37.973799999999997</v>
      </c>
      <c r="F1693" s="15">
        <v>37.279200000000003</v>
      </c>
    </row>
    <row r="1694" spans="1:6">
      <c r="A1694" s="14">
        <v>43657</v>
      </c>
      <c r="B1694" s="15">
        <v>37.950000000000003</v>
      </c>
      <c r="C1694">
        <v>43362870</v>
      </c>
      <c r="D1694" s="15">
        <v>38.11</v>
      </c>
      <c r="E1694" s="15">
        <v>38.454000000000001</v>
      </c>
      <c r="F1694" s="15">
        <v>37.880000000000003</v>
      </c>
    </row>
    <row r="1695" spans="1:6">
      <c r="A1695" s="14">
        <v>43656</v>
      </c>
      <c r="B1695" s="15">
        <v>38.1</v>
      </c>
      <c r="C1695">
        <v>58787900</v>
      </c>
      <c r="D1695" s="15">
        <v>38.277000000000001</v>
      </c>
      <c r="E1695" s="15">
        <v>38.433999999999997</v>
      </c>
      <c r="F1695" s="15">
        <v>37.74</v>
      </c>
    </row>
    <row r="1696" spans="1:6">
      <c r="A1696" s="14">
        <v>43655</v>
      </c>
      <c r="B1696" s="15">
        <v>37.993000000000002</v>
      </c>
      <c r="C1696">
        <v>69328220</v>
      </c>
      <c r="D1696" s="15">
        <v>37.905999999999999</v>
      </c>
      <c r="E1696" s="15">
        <v>38.475999999999999</v>
      </c>
      <c r="F1696" s="15">
        <v>37.75</v>
      </c>
    </row>
    <row r="1697" spans="1:6">
      <c r="A1697" s="14">
        <v>43654</v>
      </c>
      <c r="B1697" s="15">
        <v>37.616</v>
      </c>
      <c r="C1697">
        <v>31134020</v>
      </c>
      <c r="D1697" s="15">
        <v>37.819000000000003</v>
      </c>
      <c r="E1697" s="15">
        <v>37.825000000000003</v>
      </c>
      <c r="F1697" s="15">
        <v>37.536000000000001</v>
      </c>
    </row>
    <row r="1698" spans="1:6">
      <c r="A1698" s="14">
        <v>43651</v>
      </c>
      <c r="B1698" s="15">
        <v>38.055</v>
      </c>
      <c r="C1698">
        <v>37321620</v>
      </c>
      <c r="D1698" s="15">
        <v>37.829000000000001</v>
      </c>
      <c r="E1698" s="15">
        <v>38.14</v>
      </c>
      <c r="F1698" s="15">
        <v>37.555500000000002</v>
      </c>
    </row>
    <row r="1699" spans="1:6">
      <c r="A1699" s="14">
        <v>43649</v>
      </c>
      <c r="B1699" s="15">
        <v>38.171999999999997</v>
      </c>
      <c r="C1699">
        <v>37990090</v>
      </c>
      <c r="D1699" s="15">
        <v>37.668999999999997</v>
      </c>
      <c r="E1699" s="15">
        <v>38.198999999999998</v>
      </c>
      <c r="F1699" s="15">
        <v>37.584000000000003</v>
      </c>
    </row>
    <row r="1700" spans="1:6">
      <c r="A1700" s="14">
        <v>43648</v>
      </c>
      <c r="B1700" s="15">
        <v>37.542999999999999</v>
      </c>
      <c r="C1700">
        <v>36289620</v>
      </c>
      <c r="D1700" s="15">
        <v>37.488999999999997</v>
      </c>
      <c r="E1700" s="15">
        <v>37.6</v>
      </c>
      <c r="F1700" s="15">
        <v>37.030999999999999</v>
      </c>
    </row>
    <row r="1701" spans="1:6">
      <c r="A1701" s="14">
        <v>43647</v>
      </c>
      <c r="B1701" s="15">
        <v>37.46</v>
      </c>
      <c r="C1701">
        <v>50015180</v>
      </c>
      <c r="D1701" s="15">
        <v>37.35</v>
      </c>
      <c r="E1701" s="15">
        <v>37.665999999999997</v>
      </c>
      <c r="F1701" s="15">
        <v>37.200000000000003</v>
      </c>
    </row>
    <row r="1702" spans="1:6">
      <c r="A1702" s="14">
        <v>43644</v>
      </c>
      <c r="B1702" s="15">
        <v>36.731999999999999</v>
      </c>
      <c r="C1702">
        <v>45927060</v>
      </c>
      <c r="D1702" s="15">
        <v>37.026000000000003</v>
      </c>
      <c r="E1702" s="15">
        <v>37.154499999999999</v>
      </c>
      <c r="F1702" s="15">
        <v>36.487000000000002</v>
      </c>
    </row>
    <row r="1703" spans="1:6">
      <c r="A1703" s="14">
        <v>43643</v>
      </c>
      <c r="B1703" s="15">
        <v>37.002000000000002</v>
      </c>
      <c r="C1703">
        <v>41385750</v>
      </c>
      <c r="D1703" s="15">
        <v>36.32</v>
      </c>
      <c r="E1703" s="15">
        <v>37.085000000000001</v>
      </c>
      <c r="F1703" s="15">
        <v>36.32</v>
      </c>
    </row>
    <row r="1704" spans="1:6">
      <c r="A1704" s="14">
        <v>43642</v>
      </c>
      <c r="B1704" s="15">
        <v>36.22</v>
      </c>
      <c r="C1704">
        <v>36696770</v>
      </c>
      <c r="D1704" s="15">
        <v>36.159999999999997</v>
      </c>
      <c r="E1704" s="15">
        <v>36.679000000000002</v>
      </c>
      <c r="F1704" s="15">
        <v>36.159999999999997</v>
      </c>
    </row>
    <row r="1705" spans="1:6">
      <c r="A1705" s="14">
        <v>43641</v>
      </c>
      <c r="B1705" s="15">
        <v>36.03</v>
      </c>
      <c r="C1705">
        <v>57503830</v>
      </c>
      <c r="D1705" s="15">
        <v>37.075000000000003</v>
      </c>
      <c r="E1705" s="15">
        <v>37.099899999999998</v>
      </c>
      <c r="F1705" s="15">
        <v>35.829000000000001</v>
      </c>
    </row>
    <row r="1706" spans="1:6">
      <c r="A1706" s="14">
        <v>43640</v>
      </c>
      <c r="B1706" s="15">
        <v>37.103999999999999</v>
      </c>
      <c r="C1706">
        <v>48302400</v>
      </c>
      <c r="D1706" s="15">
        <v>37.027000000000001</v>
      </c>
      <c r="E1706" s="15">
        <v>37.5</v>
      </c>
      <c r="F1706" s="15">
        <v>37.020000000000003</v>
      </c>
    </row>
    <row r="1707" spans="1:6">
      <c r="A1707" s="14">
        <v>43637</v>
      </c>
      <c r="B1707" s="15">
        <v>36.920999999999999</v>
      </c>
      <c r="C1707">
        <v>74483560</v>
      </c>
      <c r="D1707" s="15">
        <v>36.5</v>
      </c>
      <c r="E1707" s="15">
        <v>37.145000000000003</v>
      </c>
      <c r="F1707" s="15">
        <v>36.5</v>
      </c>
    </row>
    <row r="1708" spans="1:6">
      <c r="A1708" s="14">
        <v>43636</v>
      </c>
      <c r="B1708" s="15">
        <v>36.521000000000001</v>
      </c>
      <c r="C1708">
        <v>58994670</v>
      </c>
      <c r="D1708" s="15">
        <v>36.591000000000001</v>
      </c>
      <c r="E1708" s="15">
        <v>37.012</v>
      </c>
      <c r="F1708" s="15">
        <v>36.121499999999997</v>
      </c>
    </row>
    <row r="1709" spans="1:6">
      <c r="A1709" s="14">
        <v>43635</v>
      </c>
      <c r="B1709" s="15">
        <v>36.351999999999997</v>
      </c>
      <c r="C1709">
        <v>56671560</v>
      </c>
      <c r="D1709" s="15">
        <v>36.171999999999997</v>
      </c>
      <c r="E1709" s="15">
        <v>36.473999999999997</v>
      </c>
      <c r="F1709" s="15">
        <v>35.612000000000002</v>
      </c>
    </row>
    <row r="1710" spans="1:6">
      <c r="A1710" s="14">
        <v>43634</v>
      </c>
      <c r="B1710" s="15">
        <v>35.712000000000003</v>
      </c>
      <c r="C1710">
        <v>54285420</v>
      </c>
      <c r="D1710" s="15">
        <v>35.557000000000002</v>
      </c>
      <c r="E1710" s="15">
        <v>36.15</v>
      </c>
      <c r="F1710" s="15">
        <v>35.375</v>
      </c>
    </row>
    <row r="1711" spans="1:6">
      <c r="A1711" s="14">
        <v>43633</v>
      </c>
      <c r="B1711" s="15">
        <v>35.061999999999998</v>
      </c>
      <c r="C1711">
        <v>53582190</v>
      </c>
      <c r="D1711" s="15">
        <v>34.268999999999998</v>
      </c>
      <c r="E1711" s="15">
        <v>35.177</v>
      </c>
      <c r="F1711" s="15">
        <v>34.206000000000003</v>
      </c>
    </row>
    <row r="1712" spans="1:6">
      <c r="A1712" s="14">
        <v>43630</v>
      </c>
      <c r="B1712" s="15">
        <v>33.972999999999999</v>
      </c>
      <c r="C1712">
        <v>50190110</v>
      </c>
      <c r="D1712" s="15">
        <v>34.162999999999997</v>
      </c>
      <c r="E1712" s="15">
        <v>34.340000000000003</v>
      </c>
      <c r="F1712" s="15">
        <v>33.615499999999997</v>
      </c>
    </row>
    <row r="1713" spans="1:6">
      <c r="A1713" s="14">
        <v>43629</v>
      </c>
      <c r="B1713" s="15">
        <v>34.343000000000004</v>
      </c>
      <c r="C1713">
        <v>62093470</v>
      </c>
      <c r="D1713" s="15">
        <v>34.722999999999999</v>
      </c>
      <c r="E1713" s="15">
        <v>34.85</v>
      </c>
      <c r="F1713" s="15">
        <v>33.924999999999997</v>
      </c>
    </row>
    <row r="1714" spans="1:6">
      <c r="A1714" s="14">
        <v>43628</v>
      </c>
      <c r="B1714" s="15">
        <v>34.555999999999997</v>
      </c>
      <c r="C1714">
        <v>45847040</v>
      </c>
      <c r="D1714" s="15">
        <v>35.182000000000002</v>
      </c>
      <c r="E1714" s="15">
        <v>35.360999999999997</v>
      </c>
      <c r="F1714" s="15">
        <v>34.323</v>
      </c>
    </row>
    <row r="1715" spans="1:6">
      <c r="A1715" s="14">
        <v>43627</v>
      </c>
      <c r="B1715" s="15">
        <v>35.127000000000002</v>
      </c>
      <c r="C1715">
        <v>53967120</v>
      </c>
      <c r="D1715" s="15">
        <v>35.5</v>
      </c>
      <c r="E1715" s="15">
        <v>35.758000000000003</v>
      </c>
      <c r="F1715" s="15">
        <v>34.85</v>
      </c>
    </row>
    <row r="1716" spans="1:6">
      <c r="A1716" s="14">
        <v>43626</v>
      </c>
      <c r="B1716" s="15">
        <v>35.201000000000001</v>
      </c>
      <c r="C1716">
        <v>78102610</v>
      </c>
      <c r="D1716" s="15">
        <v>36.365000000000002</v>
      </c>
      <c r="E1716" s="15">
        <v>36.71</v>
      </c>
      <c r="F1716" s="15">
        <v>34.9285</v>
      </c>
    </row>
    <row r="1717" spans="1:6">
      <c r="A1717" s="14">
        <v>43623</v>
      </c>
      <c r="B1717" s="15">
        <v>36.087000000000003</v>
      </c>
      <c r="C1717">
        <v>47773210</v>
      </c>
      <c r="D1717" s="15">
        <v>35.738999999999997</v>
      </c>
      <c r="E1717" s="15">
        <v>36.515000000000001</v>
      </c>
      <c r="F1717" s="15">
        <v>35.569000000000003</v>
      </c>
    </row>
    <row r="1718" spans="1:6">
      <c r="A1718" s="14">
        <v>43622</v>
      </c>
      <c r="B1718" s="15">
        <v>35.713000000000001</v>
      </c>
      <c r="C1718">
        <v>37099550</v>
      </c>
      <c r="D1718" s="15">
        <v>35.484000000000002</v>
      </c>
      <c r="E1718" s="15">
        <v>35.820999999999998</v>
      </c>
      <c r="F1718" s="15">
        <v>35.209000000000003</v>
      </c>
    </row>
    <row r="1719" spans="1:6">
      <c r="A1719" s="14">
        <v>43621</v>
      </c>
      <c r="B1719" s="15">
        <v>35.573</v>
      </c>
      <c r="C1719">
        <v>50200810</v>
      </c>
      <c r="D1719" s="15">
        <v>35.438000000000002</v>
      </c>
      <c r="E1719" s="15">
        <v>35.787999999999997</v>
      </c>
      <c r="F1719" s="15">
        <v>34.871000000000002</v>
      </c>
    </row>
    <row r="1720" spans="1:6">
      <c r="A1720" s="14">
        <v>43620</v>
      </c>
      <c r="B1720" s="15">
        <v>35.340000000000003</v>
      </c>
      <c r="C1720">
        <v>78916320</v>
      </c>
      <c r="D1720" s="15">
        <v>34.5</v>
      </c>
      <c r="E1720" s="15">
        <v>35.360999999999997</v>
      </c>
      <c r="F1720" s="15">
        <v>34.325000000000003</v>
      </c>
    </row>
    <row r="1721" spans="1:6">
      <c r="A1721" s="14">
        <v>43619</v>
      </c>
      <c r="B1721" s="15">
        <v>33.662999999999997</v>
      </c>
      <c r="C1721">
        <v>78495890</v>
      </c>
      <c r="D1721" s="15">
        <v>34.356000000000002</v>
      </c>
      <c r="E1721" s="15">
        <v>34.765999999999998</v>
      </c>
      <c r="F1721" s="15">
        <v>33.265000000000001</v>
      </c>
    </row>
    <row r="1722" spans="1:6">
      <c r="A1722" s="14">
        <v>43616</v>
      </c>
      <c r="B1722" s="15">
        <v>34.328000000000003</v>
      </c>
      <c r="C1722">
        <v>50234490</v>
      </c>
      <c r="D1722" s="15">
        <v>34.722000000000001</v>
      </c>
      <c r="E1722" s="15">
        <v>34.933999999999997</v>
      </c>
      <c r="F1722" s="15">
        <v>34.292000000000002</v>
      </c>
    </row>
    <row r="1723" spans="1:6">
      <c r="A1723" s="14">
        <v>43615</v>
      </c>
      <c r="B1723" s="15">
        <v>35.185000000000002</v>
      </c>
      <c r="C1723">
        <v>40080420</v>
      </c>
      <c r="D1723" s="15">
        <v>35.055</v>
      </c>
      <c r="E1723" s="15">
        <v>35.420999999999999</v>
      </c>
      <c r="F1723" s="15">
        <v>34.83</v>
      </c>
    </row>
    <row r="1724" spans="1:6">
      <c r="A1724" s="14">
        <v>43614</v>
      </c>
      <c r="B1724" s="15">
        <v>34.918999999999997</v>
      </c>
      <c r="C1724">
        <v>56589130</v>
      </c>
      <c r="D1724" s="15">
        <v>35.36</v>
      </c>
      <c r="E1724" s="15">
        <v>35.384799999999998</v>
      </c>
      <c r="F1724" s="15">
        <v>34.590000000000003</v>
      </c>
    </row>
    <row r="1725" spans="1:6">
      <c r="A1725" s="14">
        <v>43613</v>
      </c>
      <c r="B1725" s="15">
        <v>35.478000000000002</v>
      </c>
      <c r="C1725">
        <v>47171440</v>
      </c>
      <c r="D1725" s="15">
        <v>35.439</v>
      </c>
      <c r="E1725" s="15">
        <v>36.119999999999997</v>
      </c>
      <c r="F1725" s="15">
        <v>35.363999999999997</v>
      </c>
    </row>
    <row r="1726" spans="1:6">
      <c r="A1726" s="14">
        <v>43609</v>
      </c>
      <c r="B1726" s="15">
        <v>35.439</v>
      </c>
      <c r="C1726">
        <v>38309630</v>
      </c>
      <c r="D1726" s="15">
        <v>35.540999999999997</v>
      </c>
      <c r="E1726" s="15">
        <v>35.944000000000003</v>
      </c>
      <c r="F1726" s="15">
        <v>35.379100000000001</v>
      </c>
    </row>
    <row r="1727" spans="1:6">
      <c r="A1727" s="14">
        <v>43608</v>
      </c>
      <c r="B1727" s="15">
        <v>35.220999999999997</v>
      </c>
      <c r="C1727">
        <v>56304430</v>
      </c>
      <c r="D1727" s="15">
        <v>35.549999999999997</v>
      </c>
      <c r="E1727" s="15">
        <v>35.741999999999997</v>
      </c>
      <c r="F1727" s="15">
        <v>34.770000000000003</v>
      </c>
    </row>
    <row r="1728" spans="1:6">
      <c r="A1728" s="14">
        <v>43607</v>
      </c>
      <c r="B1728" s="15">
        <v>35.972999999999999</v>
      </c>
      <c r="C1728">
        <v>62293890</v>
      </c>
      <c r="D1728" s="15">
        <v>35.801000000000002</v>
      </c>
      <c r="E1728" s="15">
        <v>37.045999999999999</v>
      </c>
      <c r="F1728" s="15">
        <v>35.729999999999997</v>
      </c>
    </row>
    <row r="1729" spans="1:6">
      <c r="A1729" s="14">
        <v>43606</v>
      </c>
      <c r="B1729" s="15">
        <v>35.427</v>
      </c>
      <c r="C1729">
        <v>40263690</v>
      </c>
      <c r="D1729" s="15">
        <v>35.094999999999999</v>
      </c>
      <c r="E1729" s="15">
        <v>35.642499999999998</v>
      </c>
      <c r="F1729" s="15">
        <v>34.993000000000002</v>
      </c>
    </row>
    <row r="1730" spans="1:6">
      <c r="A1730" s="14">
        <v>43605</v>
      </c>
      <c r="B1730" s="15">
        <v>34.811</v>
      </c>
      <c r="C1730">
        <v>46215150</v>
      </c>
      <c r="D1730" s="15">
        <v>35.122999999999998</v>
      </c>
      <c r="E1730" s="15">
        <v>35.241799999999998</v>
      </c>
      <c r="F1730" s="15">
        <v>34.54</v>
      </c>
    </row>
    <row r="1731" spans="1:6">
      <c r="A1731" s="14">
        <v>43602</v>
      </c>
      <c r="B1731" s="15">
        <v>35.445</v>
      </c>
      <c r="C1731">
        <v>47254480</v>
      </c>
      <c r="D1731" s="15">
        <v>35.639000000000003</v>
      </c>
      <c r="E1731" s="15">
        <v>35.962000000000003</v>
      </c>
      <c r="F1731" s="15">
        <v>35.378500000000003</v>
      </c>
    </row>
    <row r="1732" spans="1:6">
      <c r="A1732" s="14">
        <v>43601</v>
      </c>
      <c r="B1732" s="15">
        <v>35.930999999999997</v>
      </c>
      <c r="C1732">
        <v>64414630</v>
      </c>
      <c r="D1732" s="15">
        <v>35.637</v>
      </c>
      <c r="E1732" s="15">
        <v>36.4</v>
      </c>
      <c r="F1732" s="15">
        <v>35.393500000000003</v>
      </c>
    </row>
    <row r="1733" spans="1:6">
      <c r="A1733" s="14">
        <v>43600</v>
      </c>
      <c r="B1733" s="15">
        <v>35.499000000000002</v>
      </c>
      <c r="C1733">
        <v>63401180</v>
      </c>
      <c r="D1733" s="15">
        <v>34.334000000000003</v>
      </c>
      <c r="E1733" s="15">
        <v>35.65</v>
      </c>
      <c r="F1733" s="15">
        <v>34.139000000000003</v>
      </c>
    </row>
    <row r="1734" spans="1:6">
      <c r="A1734" s="14">
        <v>43599</v>
      </c>
      <c r="B1734" s="15">
        <v>34.561</v>
      </c>
      <c r="C1734">
        <v>53530290</v>
      </c>
      <c r="D1734" s="15">
        <v>34.871000000000002</v>
      </c>
      <c r="E1734" s="15">
        <v>34.994999999999997</v>
      </c>
      <c r="F1734" s="15">
        <v>34.25</v>
      </c>
    </row>
    <row r="1735" spans="1:6">
      <c r="A1735" s="14">
        <v>43598</v>
      </c>
      <c r="B1735" s="15">
        <v>34.526000000000003</v>
      </c>
      <c r="C1735">
        <v>80266970</v>
      </c>
      <c r="D1735" s="15">
        <v>35.228999999999999</v>
      </c>
      <c r="E1735" s="15">
        <v>35.426000000000002</v>
      </c>
      <c r="F1735" s="15">
        <v>34.31</v>
      </c>
    </row>
    <row r="1736" spans="1:6">
      <c r="A1736" s="14">
        <v>43595</v>
      </c>
      <c r="B1736" s="15">
        <v>36.103999999999999</v>
      </c>
      <c r="C1736">
        <v>56571230</v>
      </c>
      <c r="D1736" s="15">
        <v>36.161999999999999</v>
      </c>
      <c r="E1736" s="15">
        <v>36.525799999999997</v>
      </c>
      <c r="F1736" s="15">
        <v>35.305999999999997</v>
      </c>
    </row>
    <row r="1737" spans="1:6">
      <c r="A1737" s="14">
        <v>43594</v>
      </c>
      <c r="B1737" s="15">
        <v>36.274999999999999</v>
      </c>
      <c r="C1737">
        <v>58825720</v>
      </c>
      <c r="D1737" s="15">
        <v>36.090000000000003</v>
      </c>
      <c r="E1737" s="15">
        <v>36.42</v>
      </c>
      <c r="F1737" s="15">
        <v>35.274999999999999</v>
      </c>
    </row>
    <row r="1738" spans="1:6">
      <c r="A1738" s="14">
        <v>43593</v>
      </c>
      <c r="B1738" s="15">
        <v>36.436999999999998</v>
      </c>
      <c r="C1738">
        <v>65719570</v>
      </c>
      <c r="D1738" s="15">
        <v>36.792000000000002</v>
      </c>
      <c r="E1738" s="15">
        <v>36.9</v>
      </c>
      <c r="F1738" s="15">
        <v>36.136000000000003</v>
      </c>
    </row>
    <row r="1739" spans="1:6">
      <c r="A1739" s="14">
        <v>43592</v>
      </c>
      <c r="B1739" s="15">
        <v>37.045999999999999</v>
      </c>
      <c r="C1739">
        <v>69749240</v>
      </c>
      <c r="D1739" s="15">
        <v>37.700000000000003</v>
      </c>
      <c r="E1739" s="15">
        <v>37.991</v>
      </c>
      <c r="F1739" s="15">
        <v>36.581000000000003</v>
      </c>
    </row>
    <row r="1740" spans="1:6">
      <c r="A1740" s="14">
        <v>43591</v>
      </c>
      <c r="B1740" s="15">
        <v>37.866999999999997</v>
      </c>
      <c r="C1740">
        <v>57931440</v>
      </c>
      <c r="D1740" s="15">
        <v>37.768999999999998</v>
      </c>
      <c r="E1740" s="15">
        <v>38.134999999999998</v>
      </c>
      <c r="F1740" s="15">
        <v>37.6</v>
      </c>
    </row>
    <row r="1741" spans="1:6">
      <c r="A1741" s="14">
        <v>43588</v>
      </c>
      <c r="B1741" s="15">
        <v>38.503</v>
      </c>
      <c r="C1741">
        <v>51303010</v>
      </c>
      <c r="D1741" s="15">
        <v>38.152999999999999</v>
      </c>
      <c r="E1741" s="15">
        <v>38.503</v>
      </c>
      <c r="F1741" s="15">
        <v>37.827199999999998</v>
      </c>
    </row>
    <row r="1742" spans="1:6">
      <c r="A1742" s="14">
        <v>43587</v>
      </c>
      <c r="B1742" s="15">
        <v>37.905999999999999</v>
      </c>
      <c r="C1742">
        <v>53981670</v>
      </c>
      <c r="D1742" s="15">
        <v>37.799999999999997</v>
      </c>
      <c r="E1742" s="15">
        <v>38.35</v>
      </c>
      <c r="F1742" s="15">
        <v>37.451000000000001</v>
      </c>
    </row>
    <row r="1743" spans="1:6">
      <c r="A1743" s="14">
        <v>43586</v>
      </c>
      <c r="B1743" s="15">
        <v>37.881</v>
      </c>
      <c r="C1743">
        <v>92572840</v>
      </c>
      <c r="D1743" s="15">
        <v>37.4</v>
      </c>
      <c r="E1743" s="15">
        <v>38.598999999999997</v>
      </c>
      <c r="F1743" s="15">
        <v>37.317500000000003</v>
      </c>
    </row>
    <row r="1744" spans="1:6">
      <c r="A1744" s="14">
        <v>43585</v>
      </c>
      <c r="B1744" s="15">
        <v>37.054000000000002</v>
      </c>
      <c r="C1744">
        <v>38639730</v>
      </c>
      <c r="D1744" s="15">
        <v>36.956000000000003</v>
      </c>
      <c r="E1744" s="15">
        <v>37.450000000000003</v>
      </c>
      <c r="F1744" s="15">
        <v>36.834800000000001</v>
      </c>
    </row>
    <row r="1745" spans="1:6">
      <c r="A1745" s="14">
        <v>43584</v>
      </c>
      <c r="B1745" s="15">
        <v>37.183</v>
      </c>
      <c r="C1745">
        <v>37649110</v>
      </c>
      <c r="D1745" s="15">
        <v>37.368000000000002</v>
      </c>
      <c r="E1745" s="15">
        <v>37.457500000000003</v>
      </c>
      <c r="F1745" s="15">
        <v>36.911499999999997</v>
      </c>
    </row>
    <row r="1746" spans="1:6">
      <c r="A1746" s="14">
        <v>43581</v>
      </c>
      <c r="B1746" s="15">
        <v>37.484999999999999</v>
      </c>
      <c r="C1746">
        <v>56158140</v>
      </c>
      <c r="D1746" s="15">
        <v>36.835000000000001</v>
      </c>
      <c r="E1746" s="15">
        <v>37.514000000000003</v>
      </c>
      <c r="F1746" s="15">
        <v>36.624000000000002</v>
      </c>
    </row>
    <row r="1747" spans="1:6">
      <c r="A1747" s="14">
        <v>43580</v>
      </c>
      <c r="B1747" s="15">
        <v>36.832999999999998</v>
      </c>
      <c r="C1747">
        <v>62425180</v>
      </c>
      <c r="D1747" s="15">
        <v>37.448999999999998</v>
      </c>
      <c r="E1747" s="15">
        <v>37.475999999999999</v>
      </c>
      <c r="F1747" s="15">
        <v>36.57</v>
      </c>
    </row>
    <row r="1748" spans="1:6">
      <c r="A1748" s="14">
        <v>43579</v>
      </c>
      <c r="B1748" s="15">
        <v>37.423000000000002</v>
      </c>
      <c r="C1748">
        <v>65199780</v>
      </c>
      <c r="D1748" s="15">
        <v>38.106999999999999</v>
      </c>
      <c r="E1748" s="15">
        <v>38.19</v>
      </c>
      <c r="F1748" s="15">
        <v>37.326999999999998</v>
      </c>
    </row>
    <row r="1749" spans="1:6">
      <c r="A1749" s="14">
        <v>43578</v>
      </c>
      <c r="B1749" s="15">
        <v>38.189</v>
      </c>
      <c r="C1749">
        <v>99920220</v>
      </c>
      <c r="D1749" s="15">
        <v>37.545000000000002</v>
      </c>
      <c r="E1749" s="15">
        <v>38.479999999999997</v>
      </c>
      <c r="F1749" s="15">
        <v>37.470700000000001</v>
      </c>
    </row>
    <row r="1750" spans="1:6">
      <c r="A1750" s="14">
        <v>43577</v>
      </c>
      <c r="B1750" s="15">
        <v>37.734000000000002</v>
      </c>
      <c r="C1750">
        <v>119599400</v>
      </c>
      <c r="D1750" s="15">
        <v>35.97</v>
      </c>
      <c r="E1750" s="15">
        <v>37.768999999999998</v>
      </c>
      <c r="F1750" s="15">
        <v>35.9</v>
      </c>
    </row>
    <row r="1751" spans="1:6">
      <c r="A1751" s="14">
        <v>43573</v>
      </c>
      <c r="B1751" s="15">
        <v>36.034999999999997</v>
      </c>
      <c r="C1751">
        <v>83464700</v>
      </c>
      <c r="D1751" s="15">
        <v>35.5</v>
      </c>
      <c r="E1751" s="15">
        <v>36.040999999999997</v>
      </c>
      <c r="F1751" s="15">
        <v>35.164000000000001</v>
      </c>
    </row>
    <row r="1752" spans="1:6">
      <c r="A1752" s="14">
        <v>43572</v>
      </c>
      <c r="B1752" s="15">
        <v>35.473999999999997</v>
      </c>
      <c r="C1752">
        <v>180093500</v>
      </c>
      <c r="D1752" s="15">
        <v>36.505000000000003</v>
      </c>
      <c r="E1752" s="15">
        <v>36.876399999999997</v>
      </c>
      <c r="F1752" s="15">
        <v>35.06</v>
      </c>
    </row>
    <row r="1753" spans="1:6">
      <c r="A1753" s="14">
        <v>43571</v>
      </c>
      <c r="B1753" s="15">
        <v>35.945999999999998</v>
      </c>
      <c r="C1753">
        <v>184164500</v>
      </c>
      <c r="D1753" s="15">
        <v>35.5</v>
      </c>
      <c r="E1753" s="15">
        <v>36.447899999999997</v>
      </c>
      <c r="F1753" s="15">
        <v>35.271999999999998</v>
      </c>
    </row>
    <row r="1754" spans="1:6">
      <c r="A1754" s="14">
        <v>43570</v>
      </c>
      <c r="B1754" s="15">
        <v>34.887</v>
      </c>
      <c r="C1754">
        <v>88190810</v>
      </c>
      <c r="D1754" s="15">
        <v>35.070999999999998</v>
      </c>
      <c r="E1754" s="15">
        <v>35.220999999999997</v>
      </c>
      <c r="F1754" s="15">
        <v>34.226999999999997</v>
      </c>
    </row>
    <row r="1755" spans="1:6">
      <c r="A1755" s="14">
        <v>43567</v>
      </c>
      <c r="B1755" s="15">
        <v>35.113999999999997</v>
      </c>
      <c r="C1755">
        <v>156055800</v>
      </c>
      <c r="D1755" s="15">
        <v>36.069000000000003</v>
      </c>
      <c r="E1755" s="15">
        <v>36.174999999999997</v>
      </c>
      <c r="F1755" s="15">
        <v>34.936</v>
      </c>
    </row>
    <row r="1756" spans="1:6">
      <c r="A1756" s="14">
        <v>43566</v>
      </c>
      <c r="B1756" s="15">
        <v>36.765000000000001</v>
      </c>
      <c r="C1756">
        <v>64161550</v>
      </c>
      <c r="D1756" s="15">
        <v>36.5</v>
      </c>
      <c r="E1756" s="15">
        <v>37.012</v>
      </c>
      <c r="F1756" s="15">
        <v>36.081000000000003</v>
      </c>
    </row>
    <row r="1757" spans="1:6">
      <c r="A1757" s="14">
        <v>43565</v>
      </c>
      <c r="B1757" s="15">
        <v>36.392000000000003</v>
      </c>
      <c r="C1757">
        <v>45379630</v>
      </c>
      <c r="D1757" s="15">
        <v>36.579000000000001</v>
      </c>
      <c r="E1757" s="15">
        <v>36.884799999999998</v>
      </c>
      <c r="F1757" s="15">
        <v>36.225000000000001</v>
      </c>
    </row>
    <row r="1758" spans="1:6">
      <c r="A1758" s="14">
        <v>43564</v>
      </c>
      <c r="B1758" s="15">
        <v>36.470999999999997</v>
      </c>
      <c r="C1758">
        <v>54314670</v>
      </c>
      <c r="D1758" s="15">
        <v>36.054000000000002</v>
      </c>
      <c r="E1758" s="15">
        <v>36.673999999999999</v>
      </c>
      <c r="F1758" s="15">
        <v>35.9</v>
      </c>
    </row>
    <row r="1759" spans="1:6">
      <c r="A1759" s="14">
        <v>43563</v>
      </c>
      <c r="B1759" s="15">
        <v>36.140999999999998</v>
      </c>
      <c r="C1759">
        <v>46488770</v>
      </c>
      <c r="D1759" s="15">
        <v>36.511000000000003</v>
      </c>
      <c r="E1759" s="15">
        <v>36.594000000000001</v>
      </c>
      <c r="F1759" s="15">
        <v>35.993000000000002</v>
      </c>
    </row>
    <row r="1760" spans="1:6">
      <c r="A1760" s="14">
        <v>43560</v>
      </c>
      <c r="B1760" s="15">
        <v>36.548999999999999</v>
      </c>
      <c r="C1760">
        <v>38988880</v>
      </c>
      <c r="D1760" s="15">
        <v>36.9</v>
      </c>
      <c r="E1760" s="15">
        <v>36.979999999999997</v>
      </c>
      <c r="F1760" s="15">
        <v>36.466000000000001</v>
      </c>
    </row>
    <row r="1761" spans="1:6">
      <c r="A1761" s="14">
        <v>43559</v>
      </c>
      <c r="B1761" s="15">
        <v>36.787999999999997</v>
      </c>
      <c r="C1761">
        <v>46219650</v>
      </c>
      <c r="D1761" s="15">
        <v>37.006999999999998</v>
      </c>
      <c r="E1761" s="15">
        <v>37.204999999999998</v>
      </c>
      <c r="F1761" s="15">
        <v>36.24</v>
      </c>
    </row>
    <row r="1762" spans="1:6">
      <c r="A1762" s="14">
        <v>43558</v>
      </c>
      <c r="B1762" s="15">
        <v>36.975000000000001</v>
      </c>
      <c r="C1762">
        <v>53664980</v>
      </c>
      <c r="D1762" s="15">
        <v>36.926000000000002</v>
      </c>
      <c r="E1762" s="15">
        <v>37.341099999999997</v>
      </c>
      <c r="F1762" s="15">
        <v>36.619</v>
      </c>
    </row>
    <row r="1763" spans="1:6">
      <c r="A1763" s="14">
        <v>43557</v>
      </c>
      <c r="B1763" s="15">
        <v>36.771999999999998</v>
      </c>
      <c r="C1763">
        <v>51144660</v>
      </c>
      <c r="D1763" s="15">
        <v>36.625</v>
      </c>
      <c r="E1763" s="15">
        <v>36.841999999999999</v>
      </c>
      <c r="F1763" s="15">
        <v>36.222000000000001</v>
      </c>
    </row>
    <row r="1764" spans="1:6">
      <c r="A1764" s="14">
        <v>43556</v>
      </c>
      <c r="B1764" s="15">
        <v>36.695999999999998</v>
      </c>
      <c r="C1764">
        <v>69740450</v>
      </c>
      <c r="D1764" s="15">
        <v>35.9</v>
      </c>
      <c r="E1764" s="15">
        <v>36.832999999999998</v>
      </c>
      <c r="F1764" s="15">
        <v>35.850999999999999</v>
      </c>
    </row>
    <row r="1765" spans="1:6">
      <c r="A1765" s="14">
        <v>43553</v>
      </c>
      <c r="B1765" s="15">
        <v>35.655999999999999</v>
      </c>
      <c r="C1765">
        <v>47006830</v>
      </c>
      <c r="D1765" s="15">
        <v>35.716000000000001</v>
      </c>
      <c r="E1765" s="15">
        <v>35.825000000000003</v>
      </c>
      <c r="F1765" s="15">
        <v>35.371000000000002</v>
      </c>
    </row>
    <row r="1766" spans="1:6">
      <c r="A1766" s="14">
        <v>43552</v>
      </c>
      <c r="B1766" s="15">
        <v>35.460999999999999</v>
      </c>
      <c r="C1766">
        <v>43498200</v>
      </c>
      <c r="D1766" s="15">
        <v>35.448500000000003</v>
      </c>
      <c r="E1766" s="15">
        <v>35.594000000000001</v>
      </c>
      <c r="F1766" s="15">
        <v>34.92</v>
      </c>
    </row>
    <row r="1767" spans="1:6">
      <c r="A1767" s="14">
        <v>43551</v>
      </c>
      <c r="B1767" s="15">
        <v>35.337000000000003</v>
      </c>
      <c r="C1767">
        <v>78264260</v>
      </c>
      <c r="D1767" s="15">
        <v>36.1</v>
      </c>
      <c r="E1767" s="15">
        <v>36.247</v>
      </c>
      <c r="F1767" s="15">
        <v>35.036999999999999</v>
      </c>
    </row>
    <row r="1768" spans="1:6">
      <c r="A1768" s="14">
        <v>43550</v>
      </c>
      <c r="B1768" s="15">
        <v>35.997</v>
      </c>
      <c r="C1768">
        <v>76482490</v>
      </c>
      <c r="D1768" s="15">
        <v>36.786999999999999</v>
      </c>
      <c r="E1768" s="15">
        <v>36.838000000000001</v>
      </c>
      <c r="F1768" s="15">
        <v>35.802</v>
      </c>
    </row>
    <row r="1769" spans="1:6">
      <c r="A1769" s="14">
        <v>43549</v>
      </c>
      <c r="B1769" s="15">
        <v>36.622999999999998</v>
      </c>
      <c r="C1769">
        <v>84645120</v>
      </c>
      <c r="D1769" s="15">
        <v>35.9</v>
      </c>
      <c r="E1769" s="15">
        <v>36.704000000000001</v>
      </c>
      <c r="F1769" s="15">
        <v>35.744</v>
      </c>
    </row>
    <row r="1770" spans="1:6">
      <c r="A1770" s="14">
        <v>43546</v>
      </c>
      <c r="B1770" s="15">
        <v>36.100999999999999</v>
      </c>
      <c r="C1770">
        <v>86271850</v>
      </c>
      <c r="D1770" s="15">
        <v>37.594999999999999</v>
      </c>
      <c r="E1770" s="15">
        <v>37.643000000000001</v>
      </c>
      <c r="F1770" s="15">
        <v>36.003999999999998</v>
      </c>
    </row>
    <row r="1771" spans="1:6">
      <c r="A1771" s="14">
        <v>43545</v>
      </c>
      <c r="B1771" s="15">
        <v>37.786999999999999</v>
      </c>
      <c r="C1771">
        <v>85229900</v>
      </c>
      <c r="D1771" s="15">
        <v>37.4</v>
      </c>
      <c r="E1771" s="15">
        <v>37.9</v>
      </c>
      <c r="F1771" s="15">
        <v>37.061</v>
      </c>
    </row>
    <row r="1772" spans="1:6">
      <c r="A1772" s="14">
        <v>43544</v>
      </c>
      <c r="B1772" s="15">
        <v>37.521999999999998</v>
      </c>
      <c r="C1772">
        <v>107846800</v>
      </c>
      <c r="D1772" s="15">
        <v>35.890999999999998</v>
      </c>
      <c r="E1772" s="15">
        <v>37.590000000000003</v>
      </c>
      <c r="F1772" s="15">
        <v>35.701000000000001</v>
      </c>
    </row>
    <row r="1773" spans="1:6">
      <c r="A1773" s="14">
        <v>43543</v>
      </c>
      <c r="B1773" s="15">
        <v>35.878</v>
      </c>
      <c r="C1773">
        <v>72347570</v>
      </c>
      <c r="D1773" s="15">
        <v>36.64</v>
      </c>
      <c r="E1773" s="15">
        <v>36.695999999999998</v>
      </c>
      <c r="F1773" s="15">
        <v>35.68</v>
      </c>
    </row>
    <row r="1774" spans="1:6">
      <c r="A1774" s="14">
        <v>43542</v>
      </c>
      <c r="B1774" s="15">
        <v>36.344000000000001</v>
      </c>
      <c r="C1774">
        <v>71877420</v>
      </c>
      <c r="D1774" s="15">
        <v>36.247</v>
      </c>
      <c r="E1774" s="15">
        <v>37.097099999999998</v>
      </c>
      <c r="F1774" s="15">
        <v>36.186</v>
      </c>
    </row>
    <row r="1775" spans="1:6">
      <c r="A1775" s="14">
        <v>43539</v>
      </c>
      <c r="B1775" s="15">
        <v>36.146000000000001</v>
      </c>
      <c r="C1775">
        <v>84380900</v>
      </c>
      <c r="D1775" s="15">
        <v>36.101999999999997</v>
      </c>
      <c r="E1775" s="15">
        <v>36.4</v>
      </c>
      <c r="F1775" s="15">
        <v>35.889000000000003</v>
      </c>
    </row>
    <row r="1776" spans="1:6">
      <c r="A1776" s="14">
        <v>43538</v>
      </c>
      <c r="B1776" s="15">
        <v>35.881999999999998</v>
      </c>
      <c r="C1776">
        <v>52639470</v>
      </c>
      <c r="D1776" s="15">
        <v>36.049999999999997</v>
      </c>
      <c r="E1776" s="15">
        <v>36.384</v>
      </c>
      <c r="F1776" s="15">
        <v>35.810099999999998</v>
      </c>
    </row>
    <row r="1777" spans="1:6">
      <c r="A1777" s="14">
        <v>43537</v>
      </c>
      <c r="B1777" s="15">
        <v>36.121000000000002</v>
      </c>
      <c r="C1777">
        <v>63991410</v>
      </c>
      <c r="D1777" s="15">
        <v>35.581000000000003</v>
      </c>
      <c r="E1777" s="15">
        <v>36.247999999999998</v>
      </c>
      <c r="F1777" s="15">
        <v>35.276499999999999</v>
      </c>
    </row>
    <row r="1778" spans="1:6">
      <c r="A1778" s="14">
        <v>43536</v>
      </c>
      <c r="B1778" s="15">
        <v>35.627000000000002</v>
      </c>
      <c r="C1778">
        <v>51617060</v>
      </c>
      <c r="D1778" s="15">
        <v>35.936999999999998</v>
      </c>
      <c r="E1778" s="15">
        <v>36.012999999999998</v>
      </c>
      <c r="F1778" s="15">
        <v>35.380000000000003</v>
      </c>
    </row>
    <row r="1779" spans="1:6">
      <c r="A1779" s="14">
        <v>43535</v>
      </c>
      <c r="B1779" s="15">
        <v>35.886000000000003</v>
      </c>
      <c r="C1779">
        <v>53426090</v>
      </c>
      <c r="D1779" s="15">
        <v>35.200000000000003</v>
      </c>
      <c r="E1779" s="15">
        <v>35.898000000000003</v>
      </c>
      <c r="F1779" s="15">
        <v>35.003</v>
      </c>
    </row>
    <row r="1780" spans="1:6">
      <c r="A1780" s="14">
        <v>43532</v>
      </c>
      <c r="B1780" s="15">
        <v>34.96</v>
      </c>
      <c r="C1780">
        <v>68912510</v>
      </c>
      <c r="D1780" s="15">
        <v>34.575000000000003</v>
      </c>
      <c r="E1780" s="15">
        <v>34.991999999999997</v>
      </c>
      <c r="F1780" s="15">
        <v>34.247</v>
      </c>
    </row>
    <row r="1781" spans="1:6">
      <c r="A1781" s="14">
        <v>43531</v>
      </c>
      <c r="B1781" s="15">
        <v>35.26</v>
      </c>
      <c r="C1781">
        <v>61444010</v>
      </c>
      <c r="D1781" s="15">
        <v>36.015999999999998</v>
      </c>
      <c r="E1781" s="15">
        <v>36.286000000000001</v>
      </c>
      <c r="F1781" s="15">
        <v>35.049999999999997</v>
      </c>
    </row>
    <row r="1782" spans="1:6">
      <c r="A1782" s="14">
        <v>43530</v>
      </c>
      <c r="B1782" s="15">
        <v>35.960999999999999</v>
      </c>
      <c r="C1782">
        <v>61941890</v>
      </c>
      <c r="D1782" s="15">
        <v>35.36</v>
      </c>
      <c r="E1782" s="15">
        <v>35.988</v>
      </c>
      <c r="F1782" s="15">
        <v>35.17</v>
      </c>
    </row>
    <row r="1783" spans="1:6">
      <c r="A1783" s="14">
        <v>43529</v>
      </c>
      <c r="B1783" s="15">
        <v>35.43</v>
      </c>
      <c r="C1783">
        <v>59199360</v>
      </c>
      <c r="D1783" s="15">
        <v>35.146000000000001</v>
      </c>
      <c r="E1783" s="15">
        <v>35.616999999999997</v>
      </c>
      <c r="F1783" s="15">
        <v>34.825000000000003</v>
      </c>
    </row>
    <row r="1784" spans="1:6">
      <c r="A1784" s="14">
        <v>43528</v>
      </c>
      <c r="B1784" s="15">
        <v>35.103999999999999</v>
      </c>
      <c r="C1784">
        <v>74789140</v>
      </c>
      <c r="D1784" s="15">
        <v>35.972000000000001</v>
      </c>
      <c r="E1784" s="15">
        <v>36.225000000000001</v>
      </c>
      <c r="F1784" s="15">
        <v>34.804400000000001</v>
      </c>
    </row>
    <row r="1785" spans="1:6">
      <c r="A1785" s="14">
        <v>43525</v>
      </c>
      <c r="B1785" s="15">
        <v>35.731999999999999</v>
      </c>
      <c r="C1785">
        <v>54661020</v>
      </c>
      <c r="D1785" s="15">
        <v>36.225999999999999</v>
      </c>
      <c r="E1785" s="15">
        <v>36.286999999999999</v>
      </c>
      <c r="F1785" s="15">
        <v>35.469200000000001</v>
      </c>
    </row>
    <row r="1786" spans="1:6">
      <c r="A1786" s="14">
        <v>43524</v>
      </c>
      <c r="B1786" s="15">
        <v>35.81</v>
      </c>
      <c r="C1786">
        <v>61572850</v>
      </c>
      <c r="D1786" s="15">
        <v>36.247</v>
      </c>
      <c r="E1786" s="15">
        <v>36.639000000000003</v>
      </c>
      <c r="F1786" s="15">
        <v>35.770899999999997</v>
      </c>
    </row>
    <row r="1787" spans="1:6">
      <c r="A1787" s="14">
        <v>43523</v>
      </c>
      <c r="B1787" s="15">
        <v>36.286999999999999</v>
      </c>
      <c r="C1787">
        <v>56216150</v>
      </c>
      <c r="D1787" s="15">
        <v>36.35</v>
      </c>
      <c r="E1787" s="15">
        <v>36.802999999999997</v>
      </c>
      <c r="F1787" s="15">
        <v>35.979999999999997</v>
      </c>
    </row>
    <row r="1788" spans="1:6">
      <c r="A1788" s="14">
        <v>43522</v>
      </c>
      <c r="B1788" s="15">
        <v>36.497</v>
      </c>
      <c r="C1788">
        <v>49246160</v>
      </c>
      <c r="D1788" s="15">
        <v>36.298000000000002</v>
      </c>
      <c r="E1788" s="15">
        <v>36.57</v>
      </c>
      <c r="F1788" s="15">
        <v>35.933</v>
      </c>
    </row>
    <row r="1789" spans="1:6">
      <c r="A1789" s="14">
        <v>43521</v>
      </c>
      <c r="B1789" s="15">
        <v>36.390999999999998</v>
      </c>
      <c r="C1789">
        <v>75375070</v>
      </c>
      <c r="D1789" s="15">
        <v>36.701000000000001</v>
      </c>
      <c r="E1789" s="15">
        <v>37.149000000000001</v>
      </c>
      <c r="F1789" s="15">
        <v>36.378999999999998</v>
      </c>
    </row>
    <row r="1790" spans="1:6">
      <c r="A1790" s="14">
        <v>43518</v>
      </c>
      <c r="B1790" s="15">
        <v>36.302</v>
      </c>
      <c r="C1790">
        <v>70777530</v>
      </c>
      <c r="D1790" s="15">
        <v>36.033999999999999</v>
      </c>
      <c r="E1790" s="15">
        <v>36.613</v>
      </c>
      <c r="F1790" s="15">
        <v>36.005000000000003</v>
      </c>
    </row>
    <row r="1791" spans="1:6">
      <c r="A1791" s="14">
        <v>43517</v>
      </c>
      <c r="B1791" s="15">
        <v>35.697000000000003</v>
      </c>
      <c r="C1791">
        <v>62171850</v>
      </c>
      <c r="D1791" s="15">
        <v>36.003</v>
      </c>
      <c r="E1791" s="15">
        <v>36.284999999999997</v>
      </c>
      <c r="F1791" s="15">
        <v>35.387999999999998</v>
      </c>
    </row>
    <row r="1792" spans="1:6">
      <c r="A1792" s="14">
        <v>43516</v>
      </c>
      <c r="B1792" s="15">
        <v>35.991</v>
      </c>
      <c r="C1792">
        <v>81014120</v>
      </c>
      <c r="D1792" s="15">
        <v>36.484999999999999</v>
      </c>
      <c r="E1792" s="15">
        <v>36.670999999999999</v>
      </c>
      <c r="F1792" s="15">
        <v>35.67</v>
      </c>
    </row>
    <row r="1793" spans="1:6">
      <c r="A1793" s="14">
        <v>43515</v>
      </c>
      <c r="B1793" s="15">
        <v>36.192</v>
      </c>
      <c r="C1793">
        <v>73796830</v>
      </c>
      <c r="D1793" s="15">
        <v>35.58</v>
      </c>
      <c r="E1793" s="15">
        <v>36.5</v>
      </c>
      <c r="F1793" s="15">
        <v>35.531999999999996</v>
      </c>
    </row>
    <row r="1794" spans="1:6">
      <c r="A1794" s="14">
        <v>43511</v>
      </c>
      <c r="B1794" s="15">
        <v>35.686999999999998</v>
      </c>
      <c r="C1794">
        <v>92180660</v>
      </c>
      <c r="D1794" s="15">
        <v>35.847000000000001</v>
      </c>
      <c r="E1794" s="15">
        <v>36.44</v>
      </c>
      <c r="F1794" s="15">
        <v>35.549999999999997</v>
      </c>
    </row>
    <row r="1795" spans="1:6">
      <c r="A1795" s="14">
        <v>43510</v>
      </c>
      <c r="B1795" s="15">
        <v>35.906999999999996</v>
      </c>
      <c r="C1795">
        <v>92803930</v>
      </c>
      <c r="D1795" s="15">
        <v>35.174999999999997</v>
      </c>
      <c r="E1795" s="15">
        <v>36.045000000000002</v>
      </c>
      <c r="F1795" s="15">
        <v>34.832999999999998</v>
      </c>
    </row>
    <row r="1796" spans="1:6">
      <c r="A1796" s="14">
        <v>43509</v>
      </c>
      <c r="B1796" s="15">
        <v>35.177</v>
      </c>
      <c r="C1796">
        <v>105297100</v>
      </c>
      <c r="D1796" s="15">
        <v>35.729999999999997</v>
      </c>
      <c r="E1796" s="15">
        <v>35.96</v>
      </c>
      <c r="F1796" s="15">
        <v>35.027999999999999</v>
      </c>
    </row>
    <row r="1797" spans="1:6">
      <c r="A1797" s="14">
        <v>43508</v>
      </c>
      <c r="B1797" s="15">
        <v>35.997</v>
      </c>
      <c r="C1797">
        <v>103881900</v>
      </c>
      <c r="D1797" s="15">
        <v>34.808999999999997</v>
      </c>
      <c r="E1797" s="15">
        <v>36</v>
      </c>
      <c r="F1797" s="15">
        <v>34.652000000000001</v>
      </c>
    </row>
    <row r="1798" spans="1:6">
      <c r="A1798" s="14">
        <v>43507</v>
      </c>
      <c r="B1798" s="15">
        <v>34.573</v>
      </c>
      <c r="C1798">
        <v>54381190</v>
      </c>
      <c r="D1798" s="15">
        <v>35</v>
      </c>
      <c r="E1798" s="15">
        <v>35.286999999999999</v>
      </c>
      <c r="F1798" s="15">
        <v>34.481000000000002</v>
      </c>
    </row>
    <row r="1799" spans="1:6">
      <c r="A1799" s="14">
        <v>43504</v>
      </c>
      <c r="B1799" s="15">
        <v>34.756999999999998</v>
      </c>
      <c r="C1799">
        <v>75502680</v>
      </c>
      <c r="D1799" s="15">
        <v>33.799999999999997</v>
      </c>
      <c r="E1799" s="15">
        <v>34.799999999999997</v>
      </c>
      <c r="F1799" s="15">
        <v>33.799999999999997</v>
      </c>
    </row>
    <row r="1800" spans="1:6">
      <c r="A1800" s="14">
        <v>43503</v>
      </c>
      <c r="B1800" s="15">
        <v>34.470999999999997</v>
      </c>
      <c r="C1800">
        <v>78503530</v>
      </c>
      <c r="D1800" s="15">
        <v>34.79</v>
      </c>
      <c r="E1800" s="15">
        <v>34.875</v>
      </c>
      <c r="F1800" s="15">
        <v>33.902000000000001</v>
      </c>
    </row>
    <row r="1801" spans="1:6">
      <c r="A1801" s="14">
        <v>43502</v>
      </c>
      <c r="B1801" s="15">
        <v>35.219000000000001</v>
      </c>
      <c r="C1801">
        <v>67072790</v>
      </c>
      <c r="D1801" s="15">
        <v>35.700000000000003</v>
      </c>
      <c r="E1801" s="15">
        <v>35.704000000000001</v>
      </c>
      <c r="F1801" s="15">
        <v>34.719000000000001</v>
      </c>
    </row>
    <row r="1802" spans="1:6">
      <c r="A1802" s="14">
        <v>43501</v>
      </c>
      <c r="B1802" s="15">
        <v>35.581000000000003</v>
      </c>
      <c r="C1802">
        <v>90307200</v>
      </c>
      <c r="D1802" s="15">
        <v>35.32</v>
      </c>
      <c r="E1802" s="15">
        <v>36</v>
      </c>
      <c r="F1802" s="15">
        <v>35.29</v>
      </c>
    </row>
    <row r="1803" spans="1:6">
      <c r="A1803" s="14">
        <v>43500</v>
      </c>
      <c r="B1803" s="15">
        <v>35.134</v>
      </c>
      <c r="C1803">
        <v>90240970</v>
      </c>
      <c r="D1803" s="15">
        <v>34.26</v>
      </c>
      <c r="E1803" s="15">
        <v>35.200000000000003</v>
      </c>
      <c r="F1803" s="15">
        <v>34.130000000000003</v>
      </c>
    </row>
    <row r="1804" spans="1:6">
      <c r="A1804" s="14">
        <v>43497</v>
      </c>
      <c r="B1804" s="15">
        <v>33.984999999999999</v>
      </c>
      <c r="C1804">
        <v>98226150</v>
      </c>
      <c r="D1804" s="15">
        <v>33.718000000000004</v>
      </c>
      <c r="E1804" s="15">
        <v>34.683999999999997</v>
      </c>
      <c r="F1804" s="15">
        <v>33.65</v>
      </c>
    </row>
    <row r="1805" spans="1:6">
      <c r="A1805" s="14">
        <v>43496</v>
      </c>
      <c r="B1805" s="15">
        <v>33.950000000000003</v>
      </c>
      <c r="C1805">
        <v>84937250</v>
      </c>
      <c r="D1805" s="15">
        <v>33.968000000000004</v>
      </c>
      <c r="E1805" s="15">
        <v>34.598999999999997</v>
      </c>
      <c r="F1805" s="15">
        <v>33.809199999999997</v>
      </c>
    </row>
    <row r="1806" spans="1:6">
      <c r="A1806" s="14">
        <v>43495</v>
      </c>
      <c r="B1806" s="15">
        <v>34.066000000000003</v>
      </c>
      <c r="C1806">
        <v>90812660</v>
      </c>
      <c r="D1806" s="15">
        <v>33.274999999999999</v>
      </c>
      <c r="E1806" s="15">
        <v>34.177999999999997</v>
      </c>
      <c r="F1806" s="15">
        <v>33.08</v>
      </c>
    </row>
    <row r="1807" spans="1:6">
      <c r="A1807" s="14">
        <v>43494</v>
      </c>
      <c r="B1807" s="15">
        <v>32.89</v>
      </c>
      <c r="C1807">
        <v>76198080</v>
      </c>
      <c r="D1807" s="15">
        <v>33.587000000000003</v>
      </c>
      <c r="E1807" s="15">
        <v>33.822000000000003</v>
      </c>
      <c r="F1807" s="15">
        <v>32.815100000000001</v>
      </c>
    </row>
    <row r="1808" spans="1:6">
      <c r="A1808" s="14">
        <v>43493</v>
      </c>
      <c r="B1808" s="15">
        <v>33.566000000000003</v>
      </c>
      <c r="C1808">
        <v>86394030</v>
      </c>
      <c r="D1808" s="15">
        <v>33.47</v>
      </c>
      <c r="E1808" s="15">
        <v>33.630000000000003</v>
      </c>
      <c r="F1808" s="15">
        <v>32.887999999999998</v>
      </c>
    </row>
    <row r="1809" spans="1:6">
      <c r="A1809" s="14">
        <v>43490</v>
      </c>
      <c r="B1809" s="15">
        <v>33.805</v>
      </c>
      <c r="C1809">
        <v>111470400</v>
      </c>
      <c r="D1809" s="15">
        <v>32.872</v>
      </c>
      <c r="E1809" s="15">
        <v>34</v>
      </c>
      <c r="F1809" s="15">
        <v>32.850999999999999</v>
      </c>
    </row>
    <row r="1810" spans="1:6">
      <c r="A1810" s="14">
        <v>43489</v>
      </c>
      <c r="B1810" s="15">
        <v>32.667000000000002</v>
      </c>
      <c r="C1810">
        <v>111150400</v>
      </c>
      <c r="D1810" s="15">
        <v>32.06</v>
      </c>
      <c r="E1810" s="15">
        <v>33.18</v>
      </c>
      <c r="F1810" s="15">
        <v>31.9</v>
      </c>
    </row>
    <row r="1811" spans="1:6">
      <c r="A1811" s="14">
        <v>43488</v>
      </c>
      <c r="B1811" s="15">
        <v>32.198999999999998</v>
      </c>
      <c r="C1811">
        <v>134562600</v>
      </c>
      <c r="D1811" s="15">
        <v>32.825000000000003</v>
      </c>
      <c r="E1811" s="15">
        <v>33.174999999999997</v>
      </c>
      <c r="F1811" s="15">
        <v>31.86</v>
      </c>
    </row>
    <row r="1812" spans="1:6">
      <c r="A1812" s="14">
        <v>43487</v>
      </c>
      <c r="B1812" s="15">
        <v>32.515999999999998</v>
      </c>
      <c r="C1812">
        <v>179094400</v>
      </c>
      <c r="D1812" s="15">
        <v>33.488999999999997</v>
      </c>
      <c r="E1812" s="15">
        <v>33.688000000000002</v>
      </c>
      <c r="F1812" s="15">
        <v>32.103000000000002</v>
      </c>
    </row>
    <row r="1813" spans="1:6">
      <c r="A1813" s="14">
        <v>43483</v>
      </c>
      <c r="B1813" s="15">
        <v>33.909999999999997</v>
      </c>
      <c r="C1813">
        <v>265833400</v>
      </c>
      <c r="D1813" s="15">
        <v>35.197000000000003</v>
      </c>
      <c r="E1813" s="15">
        <v>35.299999999999997</v>
      </c>
      <c r="F1813" s="15">
        <v>33.673000000000002</v>
      </c>
    </row>
    <row r="1814" spans="1:6">
      <c r="A1814" s="14">
        <v>43482</v>
      </c>
      <c r="B1814" s="15">
        <v>35.319000000000003</v>
      </c>
      <c r="C1814">
        <v>182383500</v>
      </c>
      <c r="D1814" s="15">
        <v>34.950000000000003</v>
      </c>
      <c r="E1814" s="15">
        <v>35.579000000000001</v>
      </c>
      <c r="F1814" s="15">
        <v>34.640999999999998</v>
      </c>
    </row>
    <row r="1815" spans="1:6">
      <c r="A1815" s="14">
        <v>43481</v>
      </c>
      <c r="B1815" s="15">
        <v>35.139000000000003</v>
      </c>
      <c r="C1815">
        <v>153456700</v>
      </c>
      <c r="D1815" s="15">
        <v>35.4</v>
      </c>
      <c r="E1815" s="15">
        <v>35.884999999999998</v>
      </c>
      <c r="F1815" s="15">
        <v>34.811</v>
      </c>
    </row>
    <row r="1816" spans="1:6">
      <c r="A1816" s="14">
        <v>43480</v>
      </c>
      <c r="B1816" s="15">
        <v>35.463999999999999</v>
      </c>
      <c r="C1816">
        <v>211334500</v>
      </c>
      <c r="D1816" s="15">
        <v>34.96</v>
      </c>
      <c r="E1816" s="15">
        <v>35.722000000000001</v>
      </c>
      <c r="F1816" s="15">
        <v>34.700000000000003</v>
      </c>
    </row>
    <row r="1817" spans="1:6">
      <c r="A1817" s="14">
        <v>43479</v>
      </c>
      <c r="B1817" s="15">
        <v>33.293999999999997</v>
      </c>
      <c r="C1817">
        <v>104604200</v>
      </c>
      <c r="D1817" s="15">
        <v>33.423999999999999</v>
      </c>
      <c r="E1817" s="15">
        <v>33.548000000000002</v>
      </c>
      <c r="F1817" s="15">
        <v>32.912999999999997</v>
      </c>
    </row>
    <row r="1818" spans="1:6">
      <c r="A1818" s="14">
        <v>43476</v>
      </c>
      <c r="B1818" s="15">
        <v>33.759</v>
      </c>
      <c r="C1818">
        <v>194586900</v>
      </c>
      <c r="D1818" s="15">
        <v>33.095999999999997</v>
      </c>
      <c r="E1818" s="15">
        <v>34.109000000000002</v>
      </c>
      <c r="F1818" s="15">
        <v>32.851999999999997</v>
      </c>
    </row>
    <row r="1819" spans="1:6">
      <c r="A1819" s="14">
        <v>43475</v>
      </c>
      <c r="B1819" s="15">
        <v>32.466000000000001</v>
      </c>
      <c r="C1819">
        <v>133981800</v>
      </c>
      <c r="D1819" s="15">
        <v>31.457000000000001</v>
      </c>
      <c r="E1819" s="15">
        <v>32.536999999999999</v>
      </c>
      <c r="F1819" s="15">
        <v>31.25</v>
      </c>
    </row>
    <row r="1820" spans="1:6">
      <c r="A1820" s="14">
        <v>43474</v>
      </c>
      <c r="B1820" s="15">
        <v>31.995999999999999</v>
      </c>
      <c r="C1820">
        <v>133079800</v>
      </c>
      <c r="D1820" s="15">
        <v>31.771000000000001</v>
      </c>
      <c r="E1820" s="15">
        <v>32.335099999999997</v>
      </c>
      <c r="F1820" s="15">
        <v>31.35</v>
      </c>
    </row>
    <row r="1821" spans="1:6">
      <c r="A1821" s="14">
        <v>43473</v>
      </c>
      <c r="B1821" s="15">
        <v>32.027000000000001</v>
      </c>
      <c r="C1821">
        <v>152795500</v>
      </c>
      <c r="D1821" s="15">
        <v>31.998000000000001</v>
      </c>
      <c r="E1821" s="15">
        <v>32.0593</v>
      </c>
      <c r="F1821" s="15">
        <v>30.800999999999998</v>
      </c>
    </row>
    <row r="1822" spans="1:6">
      <c r="A1822" s="14">
        <v>43472</v>
      </c>
      <c r="B1822" s="15">
        <v>31.533999999999999</v>
      </c>
      <c r="C1822">
        <v>185862600</v>
      </c>
      <c r="D1822" s="15">
        <v>30.21</v>
      </c>
      <c r="E1822" s="15">
        <v>31.68</v>
      </c>
      <c r="F1822" s="15">
        <v>30.164999999999999</v>
      </c>
    </row>
    <row r="1823" spans="1:6">
      <c r="A1823" s="14">
        <v>43469</v>
      </c>
      <c r="B1823" s="15">
        <v>29.757000000000001</v>
      </c>
      <c r="C1823">
        <v>192994500</v>
      </c>
      <c r="D1823" s="15">
        <v>28.187999999999999</v>
      </c>
      <c r="E1823" s="15">
        <v>29.78</v>
      </c>
      <c r="F1823" s="15">
        <v>27.853999999999999</v>
      </c>
    </row>
    <row r="1824" spans="1:6">
      <c r="A1824" s="14">
        <v>43468</v>
      </c>
      <c r="B1824" s="15">
        <v>27.12</v>
      </c>
      <c r="C1824">
        <v>149469700</v>
      </c>
      <c r="D1824" s="15">
        <v>27.02</v>
      </c>
      <c r="E1824" s="15">
        <v>27.579000000000001</v>
      </c>
      <c r="F1824" s="15">
        <v>26.443000000000001</v>
      </c>
    </row>
    <row r="1825" spans="1:6">
      <c r="A1825" s="14">
        <v>43467</v>
      </c>
      <c r="B1825" s="15">
        <v>26.765999999999998</v>
      </c>
      <c r="C1825">
        <v>116129700</v>
      </c>
      <c r="D1825" s="15">
        <v>25.928000000000001</v>
      </c>
      <c r="E1825" s="15">
        <v>26.975000000000001</v>
      </c>
      <c r="F1825" s="15">
        <v>25.658000000000001</v>
      </c>
    </row>
    <row r="1826" spans="1:6">
      <c r="A1826" s="14">
        <v>43465</v>
      </c>
      <c r="B1826" s="15">
        <v>26.765999999999998</v>
      </c>
      <c r="C1826">
        <v>134968800</v>
      </c>
      <c r="D1826" s="15">
        <v>26.015999999999998</v>
      </c>
      <c r="E1826" s="15">
        <v>27.01</v>
      </c>
      <c r="F1826" s="15">
        <v>26</v>
      </c>
    </row>
    <row r="1827" spans="1:6">
      <c r="A1827" s="14">
        <v>43462</v>
      </c>
      <c r="B1827" s="15">
        <v>25.608000000000001</v>
      </c>
      <c r="C1827">
        <v>109729200</v>
      </c>
      <c r="D1827" s="15">
        <v>25.794</v>
      </c>
      <c r="E1827" s="15">
        <v>26.191400000000002</v>
      </c>
      <c r="F1827" s="15">
        <v>24.98</v>
      </c>
    </row>
    <row r="1828" spans="1:6">
      <c r="A1828" s="14">
        <v>43461</v>
      </c>
      <c r="B1828" s="15">
        <v>25.5565</v>
      </c>
      <c r="C1828">
        <v>121244300</v>
      </c>
      <c r="D1828" s="15">
        <v>25.010999999999999</v>
      </c>
      <c r="E1828" s="15">
        <v>25.559000000000001</v>
      </c>
      <c r="F1828" s="15">
        <v>24.01</v>
      </c>
    </row>
    <row r="1829" spans="1:6">
      <c r="A1829" s="14">
        <v>43460</v>
      </c>
      <c r="B1829" s="15">
        <v>25.367000000000001</v>
      </c>
      <c r="C1829">
        <v>142037000</v>
      </c>
      <c r="D1829" s="15">
        <v>23.391999999999999</v>
      </c>
      <c r="E1829" s="15">
        <v>25.45</v>
      </c>
      <c r="F1829" s="15">
        <v>23.123000000000001</v>
      </c>
    </row>
    <row r="1830" spans="1:6">
      <c r="A1830" s="14">
        <v>43458</v>
      </c>
      <c r="B1830" s="15">
        <v>23.388000000000002</v>
      </c>
      <c r="C1830">
        <v>95476160</v>
      </c>
      <c r="D1830" s="15">
        <v>24.2</v>
      </c>
      <c r="E1830" s="15">
        <v>25.065000000000001</v>
      </c>
      <c r="F1830" s="15">
        <v>23.367999999999999</v>
      </c>
    </row>
    <row r="1831" spans="1:6">
      <c r="A1831" s="14">
        <v>43455</v>
      </c>
      <c r="B1831" s="15">
        <v>24.638999999999999</v>
      </c>
      <c r="C1831">
        <v>213593300</v>
      </c>
      <c r="D1831" s="15">
        <v>26.382999999999999</v>
      </c>
      <c r="E1831" s="15">
        <v>26.45</v>
      </c>
      <c r="F1831" s="15">
        <v>24.129000000000001</v>
      </c>
    </row>
    <row r="1832" spans="1:6">
      <c r="A1832" s="14">
        <v>43454</v>
      </c>
      <c r="B1832" s="15">
        <v>26.058</v>
      </c>
      <c r="C1832">
        <v>167693400</v>
      </c>
      <c r="D1832" s="15">
        <v>26.463999999999999</v>
      </c>
      <c r="E1832" s="15">
        <v>26.99</v>
      </c>
      <c r="F1832" s="15">
        <v>25.187999999999999</v>
      </c>
    </row>
    <row r="1833" spans="1:6">
      <c r="A1833" s="14">
        <v>43453</v>
      </c>
      <c r="B1833" s="15">
        <v>26.677</v>
      </c>
      <c r="C1833">
        <v>137679400</v>
      </c>
      <c r="D1833" s="15">
        <v>26.995999999999999</v>
      </c>
      <c r="E1833" s="15">
        <v>28.087</v>
      </c>
      <c r="F1833" s="15">
        <v>26.376999999999999</v>
      </c>
    </row>
    <row r="1834" spans="1:6">
      <c r="A1834" s="14">
        <v>43452</v>
      </c>
      <c r="B1834" s="15">
        <v>27.094000000000001</v>
      </c>
      <c r="C1834">
        <v>103304500</v>
      </c>
      <c r="D1834" s="15">
        <v>26.33</v>
      </c>
      <c r="E1834" s="15">
        <v>27.574999999999999</v>
      </c>
      <c r="F1834" s="15">
        <v>26.329000000000001</v>
      </c>
    </row>
    <row r="1835" spans="1:6">
      <c r="A1835" s="14">
        <v>43451</v>
      </c>
      <c r="B1835" s="15">
        <v>26.28</v>
      </c>
      <c r="C1835">
        <v>96163010</v>
      </c>
      <c r="D1835" s="15">
        <v>26.651</v>
      </c>
      <c r="E1835" s="15">
        <v>27.297999999999998</v>
      </c>
      <c r="F1835" s="15">
        <v>26.107500000000002</v>
      </c>
    </row>
    <row r="1836" spans="1:6">
      <c r="A1836" s="14">
        <v>43448</v>
      </c>
      <c r="B1836" s="15">
        <v>26.684000000000001</v>
      </c>
      <c r="C1836">
        <v>99089300</v>
      </c>
      <c r="D1836" s="15">
        <v>27.181000000000001</v>
      </c>
      <c r="E1836" s="15">
        <v>27.7666</v>
      </c>
      <c r="F1836" s="15">
        <v>26.5</v>
      </c>
    </row>
    <row r="1837" spans="1:6">
      <c r="A1837" s="14">
        <v>43447</v>
      </c>
      <c r="B1837" s="15">
        <v>27.602</v>
      </c>
      <c r="C1837">
        <v>83732190</v>
      </c>
      <c r="D1837" s="15">
        <v>27.763999999999999</v>
      </c>
      <c r="E1837" s="15">
        <v>27.931999999999999</v>
      </c>
      <c r="F1837" s="15">
        <v>27.184999999999999</v>
      </c>
    </row>
    <row r="1838" spans="1:6">
      <c r="A1838" s="14">
        <v>43446</v>
      </c>
      <c r="B1838" s="15">
        <v>27.488</v>
      </c>
      <c r="C1838">
        <v>114391800</v>
      </c>
      <c r="D1838" s="15">
        <v>26.765999999999998</v>
      </c>
      <c r="E1838" s="15">
        <v>28.177</v>
      </c>
      <c r="F1838" s="15">
        <v>26.648</v>
      </c>
    </row>
    <row r="1839" spans="1:6">
      <c r="A1839" s="14">
        <v>43445</v>
      </c>
      <c r="B1839" s="15">
        <v>26.532</v>
      </c>
      <c r="C1839">
        <v>98237450</v>
      </c>
      <c r="D1839" s="15">
        <v>27.408000000000001</v>
      </c>
      <c r="E1839" s="15">
        <v>27.45</v>
      </c>
      <c r="F1839" s="15">
        <v>26.276</v>
      </c>
    </row>
    <row r="1840" spans="1:6">
      <c r="A1840" s="14">
        <v>43444</v>
      </c>
      <c r="B1840" s="15">
        <v>26.97</v>
      </c>
      <c r="C1840">
        <v>95825490</v>
      </c>
      <c r="D1840" s="15">
        <v>26.419</v>
      </c>
      <c r="E1840" s="15">
        <v>27.117999999999999</v>
      </c>
      <c r="F1840" s="15">
        <v>26.0609</v>
      </c>
    </row>
    <row r="1841" spans="1:6">
      <c r="A1841" s="14">
        <v>43441</v>
      </c>
      <c r="B1841" s="15">
        <v>26.513999999999999</v>
      </c>
      <c r="C1841">
        <v>124547200</v>
      </c>
      <c r="D1841" s="15">
        <v>28.248000000000001</v>
      </c>
      <c r="E1841" s="15">
        <v>28.4209</v>
      </c>
      <c r="F1841" s="15">
        <v>26.338000000000001</v>
      </c>
    </row>
    <row r="1842" spans="1:6">
      <c r="A1842" s="14">
        <v>43440</v>
      </c>
      <c r="B1842" s="15">
        <v>28.288</v>
      </c>
      <c r="C1842">
        <v>130438300</v>
      </c>
      <c r="D1842" s="15">
        <v>26.832999999999998</v>
      </c>
      <c r="E1842" s="15">
        <v>28.321999999999999</v>
      </c>
      <c r="F1842" s="15">
        <v>26.713999999999999</v>
      </c>
    </row>
    <row r="1843" spans="1:6">
      <c r="A1843" s="14">
        <v>43438</v>
      </c>
      <c r="B1843" s="15">
        <v>27.533000000000001</v>
      </c>
      <c r="C1843">
        <v>127623200</v>
      </c>
      <c r="D1843" s="15">
        <v>28.812999999999999</v>
      </c>
      <c r="E1843" s="15">
        <v>29.574000000000002</v>
      </c>
      <c r="F1843" s="15">
        <v>27.472000000000001</v>
      </c>
    </row>
    <row r="1844" spans="1:6">
      <c r="A1844" s="14">
        <v>43437</v>
      </c>
      <c r="B1844" s="15">
        <v>29.03</v>
      </c>
      <c r="C1844">
        <v>140981000</v>
      </c>
      <c r="D1844" s="15">
        <v>29.318999999999999</v>
      </c>
      <c r="E1844" s="15">
        <v>29.872</v>
      </c>
      <c r="F1844" s="15">
        <v>28.457999999999998</v>
      </c>
    </row>
    <row r="1845" spans="1:6">
      <c r="A1845" s="14">
        <v>43434</v>
      </c>
      <c r="B1845" s="15">
        <v>28.613</v>
      </c>
      <c r="C1845">
        <v>118356700</v>
      </c>
      <c r="D1845" s="15">
        <v>28.8</v>
      </c>
      <c r="E1845" s="15">
        <v>29.081</v>
      </c>
      <c r="F1845" s="15">
        <v>28.306100000000001</v>
      </c>
    </row>
    <row r="1846" spans="1:6">
      <c r="A1846" s="14">
        <v>43433</v>
      </c>
      <c r="B1846" s="15">
        <v>28.875</v>
      </c>
      <c r="C1846">
        <v>150165200</v>
      </c>
      <c r="D1846" s="15">
        <v>28.231999999999999</v>
      </c>
      <c r="E1846" s="15">
        <v>29.048999999999999</v>
      </c>
      <c r="F1846" s="15">
        <v>27.55</v>
      </c>
    </row>
    <row r="1847" spans="1:6">
      <c r="A1847" s="14">
        <v>43432</v>
      </c>
      <c r="B1847" s="15">
        <v>28.265000000000001</v>
      </c>
      <c r="C1847">
        <v>147739900</v>
      </c>
      <c r="D1847" s="15">
        <v>27.198</v>
      </c>
      <c r="E1847" s="15">
        <v>28.4</v>
      </c>
      <c r="F1847" s="15">
        <v>26.334</v>
      </c>
    </row>
    <row r="1848" spans="1:6">
      <c r="A1848" s="14">
        <v>43431</v>
      </c>
      <c r="B1848" s="15">
        <v>26.663</v>
      </c>
      <c r="C1848">
        <v>109564800</v>
      </c>
      <c r="D1848" s="15">
        <v>25.923999999999999</v>
      </c>
      <c r="E1848" s="15">
        <v>26.908000000000001</v>
      </c>
      <c r="F1848" s="15">
        <v>25.614000000000001</v>
      </c>
    </row>
    <row r="1849" spans="1:6">
      <c r="A1849" s="14">
        <v>43430</v>
      </c>
      <c r="B1849" s="15">
        <v>26.143000000000001</v>
      </c>
      <c r="C1849">
        <v>124903300</v>
      </c>
      <c r="D1849" s="15">
        <v>26.055</v>
      </c>
      <c r="E1849" s="15">
        <v>26.625</v>
      </c>
      <c r="F1849" s="15">
        <v>25.38</v>
      </c>
    </row>
    <row r="1850" spans="1:6">
      <c r="A1850" s="14">
        <v>43427</v>
      </c>
      <c r="B1850" s="15">
        <v>25.882000000000001</v>
      </c>
      <c r="C1850">
        <v>52451230</v>
      </c>
      <c r="D1850" s="15">
        <v>26.010999999999999</v>
      </c>
      <c r="E1850" s="15">
        <v>26.55</v>
      </c>
      <c r="F1850" s="15">
        <v>25.684000000000001</v>
      </c>
    </row>
    <row r="1851" spans="1:6">
      <c r="A1851" s="14">
        <v>43425</v>
      </c>
      <c r="B1851" s="15">
        <v>26.213000000000001</v>
      </c>
      <c r="C1851">
        <v>110142900</v>
      </c>
      <c r="D1851" s="15">
        <v>27.442</v>
      </c>
      <c r="E1851" s="15">
        <v>27.533999999999999</v>
      </c>
      <c r="F1851" s="15">
        <v>26.151</v>
      </c>
    </row>
    <row r="1852" spans="1:6">
      <c r="A1852" s="14">
        <v>43424</v>
      </c>
      <c r="B1852" s="15">
        <v>26.698</v>
      </c>
      <c r="C1852">
        <v>166765400</v>
      </c>
      <c r="D1852" s="15">
        <v>25.463000000000001</v>
      </c>
      <c r="E1852" s="15">
        <v>27.634</v>
      </c>
      <c r="F1852" s="15">
        <v>25</v>
      </c>
    </row>
    <row r="1853" spans="1:6">
      <c r="A1853" s="14">
        <v>43423</v>
      </c>
      <c r="B1853" s="15">
        <v>27.06</v>
      </c>
      <c r="C1853">
        <v>124869200</v>
      </c>
      <c r="D1853" s="15">
        <v>28.379000000000001</v>
      </c>
      <c r="E1853" s="15">
        <v>28.509</v>
      </c>
      <c r="F1853" s="15">
        <v>26.914999999999999</v>
      </c>
    </row>
    <row r="1854" spans="1:6">
      <c r="A1854" s="14">
        <v>43420</v>
      </c>
      <c r="B1854" s="15">
        <v>28.620999999999999</v>
      </c>
      <c r="C1854">
        <v>90845890</v>
      </c>
      <c r="D1854" s="15">
        <v>28.713999999999999</v>
      </c>
      <c r="E1854" s="15">
        <v>29.172000000000001</v>
      </c>
      <c r="F1854" s="15">
        <v>28.1</v>
      </c>
    </row>
    <row r="1855" spans="1:6">
      <c r="A1855" s="14">
        <v>43419</v>
      </c>
      <c r="B1855" s="15">
        <v>29.006</v>
      </c>
      <c r="C1855">
        <v>98745460</v>
      </c>
      <c r="D1855" s="15">
        <v>28.550999999999998</v>
      </c>
      <c r="E1855" s="15">
        <v>29.25</v>
      </c>
      <c r="F1855" s="15">
        <v>28.216000000000001</v>
      </c>
    </row>
    <row r="1856" spans="1:6">
      <c r="A1856" s="14">
        <v>43418</v>
      </c>
      <c r="B1856" s="15">
        <v>28.672999999999998</v>
      </c>
      <c r="C1856">
        <v>168073900</v>
      </c>
      <c r="D1856" s="15">
        <v>30.04</v>
      </c>
      <c r="E1856" s="15">
        <v>30.184000000000001</v>
      </c>
      <c r="F1856" s="15">
        <v>27.829699999999999</v>
      </c>
    </row>
    <row r="1857" spans="1:6">
      <c r="A1857" s="14">
        <v>43417</v>
      </c>
      <c r="B1857" s="15">
        <v>29.44</v>
      </c>
      <c r="C1857">
        <v>121171700</v>
      </c>
      <c r="D1857" s="15">
        <v>29.5</v>
      </c>
      <c r="E1857" s="15">
        <v>30.355</v>
      </c>
      <c r="F1857" s="15">
        <v>28.91</v>
      </c>
    </row>
    <row r="1858" spans="1:6">
      <c r="A1858" s="14">
        <v>43416</v>
      </c>
      <c r="B1858" s="15">
        <v>29.407</v>
      </c>
      <c r="C1858">
        <v>108864900</v>
      </c>
      <c r="D1858" s="15">
        <v>30</v>
      </c>
      <c r="E1858" s="15">
        <v>30.248999999999999</v>
      </c>
      <c r="F1858" s="15">
        <v>29.062999999999999</v>
      </c>
    </row>
    <row r="1859" spans="1:6">
      <c r="A1859" s="14">
        <v>43413</v>
      </c>
      <c r="B1859" s="15">
        <v>30.347000000000001</v>
      </c>
      <c r="C1859">
        <v>134631700</v>
      </c>
      <c r="D1859" s="15">
        <v>31.106999999999999</v>
      </c>
      <c r="E1859" s="15">
        <v>31.297999999999998</v>
      </c>
      <c r="F1859" s="15">
        <v>29.800999999999998</v>
      </c>
    </row>
    <row r="1860" spans="1:6">
      <c r="A1860" s="14">
        <v>43412</v>
      </c>
      <c r="B1860" s="15">
        <v>31.792000000000002</v>
      </c>
      <c r="C1860">
        <v>110080200</v>
      </c>
      <c r="D1860" s="15">
        <v>32.799999999999997</v>
      </c>
      <c r="E1860" s="15">
        <v>33.204999999999998</v>
      </c>
      <c r="F1860" s="15">
        <v>31.661000000000001</v>
      </c>
    </row>
    <row r="1861" spans="1:6">
      <c r="A1861" s="14">
        <v>43411</v>
      </c>
      <c r="B1861" s="15">
        <v>32.75</v>
      </c>
      <c r="C1861">
        <v>133080300</v>
      </c>
      <c r="D1861" s="15">
        <v>31.29</v>
      </c>
      <c r="E1861" s="15">
        <v>32.856000000000002</v>
      </c>
      <c r="F1861" s="15">
        <v>31.1</v>
      </c>
    </row>
    <row r="1862" spans="1:6">
      <c r="A1862" s="14">
        <v>43410</v>
      </c>
      <c r="B1862" s="15">
        <v>31.084</v>
      </c>
      <c r="C1862">
        <v>96597850</v>
      </c>
      <c r="D1862" s="15">
        <v>31.475999999999999</v>
      </c>
      <c r="E1862" s="15">
        <v>32.021999999999998</v>
      </c>
      <c r="F1862" s="15">
        <v>30.53</v>
      </c>
    </row>
    <row r="1863" spans="1:6">
      <c r="A1863" s="14">
        <v>43409</v>
      </c>
      <c r="B1863" s="15">
        <v>31.544</v>
      </c>
      <c r="C1863">
        <v>102474300</v>
      </c>
      <c r="D1863" s="15">
        <v>31.11</v>
      </c>
      <c r="E1863" s="15">
        <v>31.753</v>
      </c>
      <c r="F1863" s="15">
        <v>30.373999999999999</v>
      </c>
    </row>
    <row r="1864" spans="1:6">
      <c r="A1864" s="14">
        <v>43406</v>
      </c>
      <c r="B1864" s="15">
        <v>30.91</v>
      </c>
      <c r="C1864">
        <v>133561300</v>
      </c>
      <c r="D1864" s="15">
        <v>31.8</v>
      </c>
      <c r="E1864" s="15">
        <v>32.188000000000002</v>
      </c>
      <c r="F1864" s="15">
        <v>30.832999999999998</v>
      </c>
    </row>
    <row r="1865" spans="1:6">
      <c r="A1865" s="14">
        <v>43405</v>
      </c>
      <c r="B1865" s="15">
        <v>31.738</v>
      </c>
      <c r="C1865">
        <v>150316900</v>
      </c>
      <c r="D1865" s="15">
        <v>30.459</v>
      </c>
      <c r="E1865" s="15">
        <v>31.844999999999999</v>
      </c>
      <c r="F1865" s="15">
        <v>29.667000000000002</v>
      </c>
    </row>
    <row r="1866" spans="1:6">
      <c r="A1866" s="14">
        <v>43404</v>
      </c>
      <c r="B1866" s="15">
        <v>30.178000000000001</v>
      </c>
      <c r="C1866">
        <v>200929700</v>
      </c>
      <c r="D1866" s="15">
        <v>29.777000000000001</v>
      </c>
      <c r="E1866" s="15">
        <v>31.15</v>
      </c>
      <c r="F1866" s="15">
        <v>29.504999999999999</v>
      </c>
    </row>
    <row r="1867" spans="1:6">
      <c r="A1867" s="14">
        <v>43403</v>
      </c>
      <c r="B1867" s="15">
        <v>28.581</v>
      </c>
      <c r="C1867">
        <v>236226800</v>
      </c>
      <c r="D1867" s="15">
        <v>27.556999999999999</v>
      </c>
      <c r="E1867" s="15">
        <v>29.052499999999998</v>
      </c>
      <c r="F1867" s="15">
        <v>27.120899999999999</v>
      </c>
    </row>
    <row r="1868" spans="1:6">
      <c r="A1868" s="14">
        <v>43402</v>
      </c>
      <c r="B1868" s="15">
        <v>28.484000000000002</v>
      </c>
      <c r="C1868">
        <v>216623200</v>
      </c>
      <c r="D1868" s="15">
        <v>30.526</v>
      </c>
      <c r="E1868" s="15">
        <v>30.789000000000001</v>
      </c>
      <c r="F1868" s="15">
        <v>27.54</v>
      </c>
    </row>
    <row r="1869" spans="1:6">
      <c r="A1869" s="14">
        <v>43399</v>
      </c>
      <c r="B1869" s="15">
        <v>29.983000000000001</v>
      </c>
      <c r="C1869">
        <v>195916900</v>
      </c>
      <c r="D1869" s="15">
        <v>30.050999999999998</v>
      </c>
      <c r="E1869" s="15">
        <v>31.399000000000001</v>
      </c>
      <c r="F1869" s="15">
        <v>29.23</v>
      </c>
    </row>
    <row r="1870" spans="1:6">
      <c r="A1870" s="14">
        <v>43398</v>
      </c>
      <c r="B1870" s="15">
        <v>31.286999999999999</v>
      </c>
      <c r="C1870">
        <v>132850400</v>
      </c>
      <c r="D1870" s="15">
        <v>30.712</v>
      </c>
      <c r="E1870" s="15">
        <v>31.994</v>
      </c>
      <c r="F1870" s="15">
        <v>30.524999999999999</v>
      </c>
    </row>
    <row r="1871" spans="1:6">
      <c r="A1871" s="14">
        <v>43397</v>
      </c>
      <c r="B1871" s="15">
        <v>30.183</v>
      </c>
      <c r="C1871">
        <v>189261300</v>
      </c>
      <c r="D1871" s="15">
        <v>33.228000000000002</v>
      </c>
      <c r="E1871" s="15">
        <v>33.299999999999997</v>
      </c>
      <c r="F1871" s="15">
        <v>30.073</v>
      </c>
    </row>
    <row r="1872" spans="1:6">
      <c r="A1872" s="14">
        <v>43396</v>
      </c>
      <c r="B1872" s="15">
        <v>33.316000000000003</v>
      </c>
      <c r="C1872">
        <v>148808700</v>
      </c>
      <c r="D1872" s="15">
        <v>31.8</v>
      </c>
      <c r="E1872" s="15">
        <v>33.658000000000001</v>
      </c>
      <c r="F1872" s="15">
        <v>31.677</v>
      </c>
    </row>
    <row r="1873" spans="1:6">
      <c r="A1873" s="14">
        <v>43395</v>
      </c>
      <c r="B1873" s="15">
        <v>32.954000000000001</v>
      </c>
      <c r="C1873">
        <v>170813500</v>
      </c>
      <c r="D1873" s="15">
        <v>33.31</v>
      </c>
      <c r="E1873" s="15">
        <v>33.58</v>
      </c>
      <c r="F1873" s="15">
        <v>32.033999999999999</v>
      </c>
    </row>
    <row r="1874" spans="1:6">
      <c r="A1874" s="14">
        <v>43392</v>
      </c>
      <c r="B1874" s="15">
        <v>33.267000000000003</v>
      </c>
      <c r="C1874">
        <v>166962200</v>
      </c>
      <c r="D1874" s="15">
        <v>35.1</v>
      </c>
      <c r="E1874" s="15">
        <v>35.58</v>
      </c>
      <c r="F1874" s="15">
        <v>33.22</v>
      </c>
    </row>
    <row r="1875" spans="1:6">
      <c r="A1875" s="14">
        <v>43391</v>
      </c>
      <c r="B1875" s="15">
        <v>34.670999999999999</v>
      </c>
      <c r="C1875">
        <v>180677600</v>
      </c>
      <c r="D1875" s="15">
        <v>36.067300000000003</v>
      </c>
      <c r="E1875" s="15">
        <v>36.22</v>
      </c>
      <c r="F1875" s="15">
        <v>34.604999999999997</v>
      </c>
    </row>
    <row r="1876" spans="1:6">
      <c r="A1876" s="14">
        <v>43390</v>
      </c>
      <c r="B1876" s="15">
        <v>36.47</v>
      </c>
      <c r="C1876">
        <v>325641900</v>
      </c>
      <c r="D1876" s="15">
        <v>37.832999999999998</v>
      </c>
      <c r="E1876" s="15">
        <v>38</v>
      </c>
      <c r="F1876" s="15">
        <v>35.65</v>
      </c>
    </row>
    <row r="1877" spans="1:6">
      <c r="A1877" s="14">
        <v>43389</v>
      </c>
      <c r="B1877" s="15">
        <v>34.64</v>
      </c>
      <c r="C1877">
        <v>196705600</v>
      </c>
      <c r="D1877" s="15">
        <v>33.723999999999997</v>
      </c>
      <c r="E1877" s="15">
        <v>34.795000000000002</v>
      </c>
      <c r="F1877" s="15">
        <v>33.055500000000002</v>
      </c>
    </row>
    <row r="1878" spans="1:6">
      <c r="A1878" s="14">
        <v>43388</v>
      </c>
      <c r="B1878" s="15">
        <v>33.313000000000002</v>
      </c>
      <c r="C1878">
        <v>111775100</v>
      </c>
      <c r="D1878" s="15">
        <v>33.762999999999998</v>
      </c>
      <c r="E1878" s="15">
        <v>33.9206</v>
      </c>
      <c r="F1878" s="15">
        <v>32.692999999999998</v>
      </c>
    </row>
    <row r="1879" spans="1:6">
      <c r="A1879" s="14">
        <v>43385</v>
      </c>
      <c r="B1879" s="15">
        <v>33.956000000000003</v>
      </c>
      <c r="C1879">
        <v>148068600</v>
      </c>
      <c r="D1879" s="15">
        <v>33.957000000000001</v>
      </c>
      <c r="E1879" s="15">
        <v>34.130000000000003</v>
      </c>
      <c r="F1879" s="15">
        <v>32.89</v>
      </c>
    </row>
    <row r="1880" spans="1:6">
      <c r="A1880" s="14">
        <v>43384</v>
      </c>
      <c r="B1880" s="15">
        <v>32.11</v>
      </c>
      <c r="C1880">
        <v>160206900</v>
      </c>
      <c r="D1880" s="15">
        <v>32.494</v>
      </c>
      <c r="E1880" s="15">
        <v>33.42</v>
      </c>
      <c r="F1880" s="15">
        <v>31.581</v>
      </c>
    </row>
    <row r="1881" spans="1:6">
      <c r="A1881" s="14">
        <v>43383</v>
      </c>
      <c r="B1881" s="15">
        <v>32.588999999999999</v>
      </c>
      <c r="C1881">
        <v>170636600</v>
      </c>
      <c r="D1881" s="15">
        <v>35.351999999999997</v>
      </c>
      <c r="E1881" s="15">
        <v>35.515000000000001</v>
      </c>
      <c r="F1881" s="15">
        <v>32.539000000000001</v>
      </c>
    </row>
    <row r="1882" spans="1:6">
      <c r="A1882" s="14">
        <v>43382</v>
      </c>
      <c r="B1882" s="15">
        <v>35.570999999999998</v>
      </c>
      <c r="C1882">
        <v>87309760</v>
      </c>
      <c r="D1882" s="15">
        <v>34.847999999999999</v>
      </c>
      <c r="E1882" s="15">
        <v>35.872</v>
      </c>
      <c r="F1882" s="15">
        <v>34.709000000000003</v>
      </c>
    </row>
    <row r="1883" spans="1:6">
      <c r="A1883" s="14">
        <v>43381</v>
      </c>
      <c r="B1883" s="15">
        <v>34.909999999999997</v>
      </c>
      <c r="C1883">
        <v>123675100</v>
      </c>
      <c r="D1883" s="15">
        <v>34.518000000000001</v>
      </c>
      <c r="E1883" s="15">
        <v>35.294499999999999</v>
      </c>
      <c r="F1883" s="15">
        <v>33.811</v>
      </c>
    </row>
    <row r="1884" spans="1:6">
      <c r="A1884" s="14">
        <v>43378</v>
      </c>
      <c r="B1884" s="15">
        <v>35.134999999999998</v>
      </c>
      <c r="C1884">
        <v>135124100</v>
      </c>
      <c r="D1884" s="15">
        <v>35.976999999999997</v>
      </c>
      <c r="E1884" s="15">
        <v>36.35</v>
      </c>
      <c r="F1884" s="15">
        <v>34.299999999999997</v>
      </c>
    </row>
    <row r="1885" spans="1:6">
      <c r="A1885" s="14">
        <v>43377</v>
      </c>
      <c r="B1885" s="15">
        <v>36.365000000000002</v>
      </c>
      <c r="C1885">
        <v>90523620</v>
      </c>
      <c r="D1885" s="15">
        <v>37.588000000000001</v>
      </c>
      <c r="E1885" s="15">
        <v>37.591999999999999</v>
      </c>
      <c r="F1885" s="15">
        <v>36.04</v>
      </c>
    </row>
    <row r="1886" spans="1:6">
      <c r="A1886" s="14">
        <v>43376</v>
      </c>
      <c r="B1886" s="15">
        <v>37.704999999999998</v>
      </c>
      <c r="C1886">
        <v>57916860</v>
      </c>
      <c r="D1886" s="15">
        <v>37.853000000000002</v>
      </c>
      <c r="E1886" s="15">
        <v>38.093000000000004</v>
      </c>
      <c r="F1886" s="15">
        <v>37.488100000000003</v>
      </c>
    </row>
    <row r="1887" spans="1:6">
      <c r="A1887" s="14">
        <v>43375</v>
      </c>
      <c r="B1887" s="15">
        <v>37.713999999999999</v>
      </c>
      <c r="C1887">
        <v>86208810</v>
      </c>
      <c r="D1887" s="15">
        <v>38.438000000000002</v>
      </c>
      <c r="E1887" s="15">
        <v>38.68</v>
      </c>
      <c r="F1887" s="15">
        <v>37.383000000000003</v>
      </c>
    </row>
    <row r="1888" spans="1:6">
      <c r="A1888" s="14">
        <v>43374</v>
      </c>
      <c r="B1888" s="15">
        <v>38.143000000000001</v>
      </c>
      <c r="C1888">
        <v>83398870</v>
      </c>
      <c r="D1888" s="15">
        <v>37.585000000000001</v>
      </c>
      <c r="E1888" s="15">
        <v>38.610999999999997</v>
      </c>
      <c r="F1888" s="15">
        <v>37.558999999999997</v>
      </c>
    </row>
    <row r="1889" spans="1:6">
      <c r="A1889" s="14">
        <v>43371</v>
      </c>
      <c r="B1889" s="15">
        <v>37.412999999999997</v>
      </c>
      <c r="C1889">
        <v>71040660</v>
      </c>
      <c r="D1889" s="15">
        <v>37.923999999999999</v>
      </c>
      <c r="E1889" s="15">
        <v>38.08</v>
      </c>
      <c r="F1889" s="15">
        <v>37.372999999999998</v>
      </c>
    </row>
    <row r="1890" spans="1:6">
      <c r="A1890" s="14">
        <v>43370</v>
      </c>
      <c r="B1890" s="15">
        <v>38.070999999999998</v>
      </c>
      <c r="C1890">
        <v>72951230</v>
      </c>
      <c r="D1890" s="15">
        <v>37.987000000000002</v>
      </c>
      <c r="E1890" s="15">
        <v>38.32</v>
      </c>
      <c r="F1890" s="15">
        <v>37.6</v>
      </c>
    </row>
    <row r="1891" spans="1:6">
      <c r="A1891" s="14">
        <v>43369</v>
      </c>
      <c r="B1891" s="15">
        <v>37.787999999999997</v>
      </c>
      <c r="C1891">
        <v>135402200</v>
      </c>
      <c r="D1891" s="15">
        <v>37.359000000000002</v>
      </c>
      <c r="E1891" s="15">
        <v>38.200000000000003</v>
      </c>
      <c r="F1891" s="15">
        <v>37.088000000000001</v>
      </c>
    </row>
    <row r="1892" spans="1:6">
      <c r="A1892" s="14">
        <v>43368</v>
      </c>
      <c r="B1892" s="15">
        <v>36.942999999999998</v>
      </c>
      <c r="C1892">
        <v>67757100</v>
      </c>
      <c r="D1892" s="15">
        <v>37.023000000000003</v>
      </c>
      <c r="E1892" s="15">
        <v>37.134</v>
      </c>
      <c r="F1892" s="15">
        <v>36.449199999999998</v>
      </c>
    </row>
    <row r="1893" spans="1:6">
      <c r="A1893" s="14">
        <v>43367</v>
      </c>
      <c r="B1893" s="15">
        <v>36.960999999999999</v>
      </c>
      <c r="C1893">
        <v>92845610</v>
      </c>
      <c r="D1893" s="15">
        <v>35.9</v>
      </c>
      <c r="E1893" s="15">
        <v>37.363999999999997</v>
      </c>
      <c r="F1893" s="15">
        <v>35.433</v>
      </c>
    </row>
    <row r="1894" spans="1:6">
      <c r="A1894" s="14">
        <v>43364</v>
      </c>
      <c r="B1894" s="15">
        <v>36.119</v>
      </c>
      <c r="C1894">
        <v>118946500</v>
      </c>
      <c r="D1894" s="15">
        <v>36.658999999999999</v>
      </c>
      <c r="E1894" s="15">
        <v>37.222000000000001</v>
      </c>
      <c r="F1894" s="15">
        <v>36.073999999999998</v>
      </c>
    </row>
    <row r="1895" spans="1:6">
      <c r="A1895" s="14">
        <v>43363</v>
      </c>
      <c r="B1895" s="15">
        <v>36.536000000000001</v>
      </c>
      <c r="C1895">
        <v>67563100</v>
      </c>
      <c r="D1895" s="15">
        <v>37.026000000000003</v>
      </c>
      <c r="E1895" s="15">
        <v>37.026000000000003</v>
      </c>
      <c r="F1895" s="15">
        <v>36.317</v>
      </c>
    </row>
    <row r="1896" spans="1:6">
      <c r="A1896" s="14">
        <v>43362</v>
      </c>
      <c r="B1896" s="15">
        <v>36.695999999999998</v>
      </c>
      <c r="C1896">
        <v>118421500</v>
      </c>
      <c r="D1896" s="15">
        <v>37.395000000000003</v>
      </c>
      <c r="E1896" s="15">
        <v>37.761000000000003</v>
      </c>
      <c r="F1896" s="15">
        <v>35.917000000000002</v>
      </c>
    </row>
    <row r="1897" spans="1:6">
      <c r="A1897" s="14">
        <v>43361</v>
      </c>
      <c r="B1897" s="15">
        <v>36.765000000000001</v>
      </c>
      <c r="C1897">
        <v>103874200</v>
      </c>
      <c r="D1897" s="15">
        <v>35.366999999999997</v>
      </c>
      <c r="E1897" s="15">
        <v>36.814999999999998</v>
      </c>
      <c r="F1897" s="15">
        <v>35.155999999999999</v>
      </c>
    </row>
    <row r="1898" spans="1:6">
      <c r="A1898" s="14">
        <v>43360</v>
      </c>
      <c r="B1898" s="15">
        <v>35.034999999999997</v>
      </c>
      <c r="C1898">
        <v>70173060</v>
      </c>
      <c r="D1898" s="15">
        <v>36.421999999999997</v>
      </c>
      <c r="E1898" s="15">
        <v>36.732999999999997</v>
      </c>
      <c r="F1898" s="15">
        <v>34.957000000000001</v>
      </c>
    </row>
    <row r="1899" spans="1:6">
      <c r="A1899" s="14">
        <v>43357</v>
      </c>
      <c r="B1899" s="15">
        <v>36.456000000000003</v>
      </c>
      <c r="C1899">
        <v>47358930</v>
      </c>
      <c r="D1899" s="15">
        <v>36.854999999999997</v>
      </c>
      <c r="E1899" s="15">
        <v>37.109000000000002</v>
      </c>
      <c r="F1899" s="15">
        <v>36.345999999999997</v>
      </c>
    </row>
    <row r="1900" spans="1:6">
      <c r="A1900" s="14">
        <v>43356</v>
      </c>
      <c r="B1900" s="15">
        <v>36.814999999999998</v>
      </c>
      <c r="C1900">
        <v>83499380</v>
      </c>
      <c r="D1900" s="15">
        <v>37.191000000000003</v>
      </c>
      <c r="E1900" s="15">
        <v>37.408999999999999</v>
      </c>
      <c r="F1900" s="15">
        <v>36.683999999999997</v>
      </c>
    </row>
    <row r="1901" spans="1:6">
      <c r="A1901" s="14">
        <v>43355</v>
      </c>
      <c r="B1901" s="15">
        <v>36.994999999999997</v>
      </c>
      <c r="C1901">
        <v>103601400</v>
      </c>
      <c r="D1901" s="15">
        <v>35.908000000000001</v>
      </c>
      <c r="E1901" s="15">
        <v>37.042999999999999</v>
      </c>
      <c r="F1901" s="15">
        <v>35.624000000000002</v>
      </c>
    </row>
    <row r="1902" spans="1:6">
      <c r="A1902" s="14">
        <v>43354</v>
      </c>
      <c r="B1902" s="15">
        <v>35.593000000000004</v>
      </c>
      <c r="C1902">
        <v>61903910</v>
      </c>
      <c r="D1902" s="15">
        <v>34.466999999999999</v>
      </c>
      <c r="E1902" s="15">
        <v>35.615000000000002</v>
      </c>
      <c r="F1902" s="15">
        <v>34.39</v>
      </c>
    </row>
    <row r="1903" spans="1:6">
      <c r="A1903" s="14">
        <v>43353</v>
      </c>
      <c r="B1903" s="15">
        <v>34.841000000000001</v>
      </c>
      <c r="C1903">
        <v>57322000</v>
      </c>
      <c r="D1903" s="15">
        <v>35.226999999999997</v>
      </c>
      <c r="E1903" s="15">
        <v>35.25</v>
      </c>
      <c r="F1903" s="15">
        <v>34.308</v>
      </c>
    </row>
    <row r="1904" spans="1:6">
      <c r="A1904" s="14">
        <v>43350</v>
      </c>
      <c r="B1904" s="15">
        <v>34.868000000000002</v>
      </c>
      <c r="C1904">
        <v>90947000</v>
      </c>
      <c r="D1904" s="15">
        <v>34.22</v>
      </c>
      <c r="E1904" s="15">
        <v>35.575000000000003</v>
      </c>
      <c r="F1904" s="15">
        <v>34.125</v>
      </c>
    </row>
    <row r="1905" spans="1:6">
      <c r="A1905" s="14">
        <v>43349</v>
      </c>
      <c r="B1905" s="15">
        <v>34.646000000000001</v>
      </c>
      <c r="C1905">
        <v>130299300</v>
      </c>
      <c r="D1905" s="15">
        <v>34.744</v>
      </c>
      <c r="E1905" s="15">
        <v>35.6</v>
      </c>
      <c r="F1905" s="15">
        <v>34.198999999999998</v>
      </c>
    </row>
    <row r="1906" spans="1:6">
      <c r="A1906" s="14">
        <v>43348</v>
      </c>
      <c r="B1906" s="15">
        <v>34.118000000000002</v>
      </c>
      <c r="C1906">
        <v>130729400</v>
      </c>
      <c r="D1906" s="15">
        <v>36</v>
      </c>
      <c r="E1906" s="15">
        <v>36.338999999999999</v>
      </c>
      <c r="F1906" s="15">
        <v>33.582999999999998</v>
      </c>
    </row>
    <row r="1907" spans="1:6">
      <c r="A1907" s="14">
        <v>43347</v>
      </c>
      <c r="B1907" s="15">
        <v>36.36</v>
      </c>
      <c r="C1907">
        <v>75906050</v>
      </c>
      <c r="D1907" s="15">
        <v>36.646999999999998</v>
      </c>
      <c r="E1907" s="15">
        <v>36.887999999999998</v>
      </c>
      <c r="F1907" s="15">
        <v>36.125999999999998</v>
      </c>
    </row>
    <row r="1908" spans="1:6">
      <c r="A1908" s="14">
        <v>43343</v>
      </c>
      <c r="B1908" s="15">
        <v>36.768000000000001</v>
      </c>
      <c r="C1908">
        <v>79180450</v>
      </c>
      <c r="D1908" s="15">
        <v>37.066000000000003</v>
      </c>
      <c r="E1908" s="15">
        <v>37.6</v>
      </c>
      <c r="F1908" s="15">
        <v>36.707700000000003</v>
      </c>
    </row>
    <row r="1909" spans="1:6">
      <c r="A1909" s="14">
        <v>43342</v>
      </c>
      <c r="B1909" s="15">
        <v>37.097999999999999</v>
      </c>
      <c r="C1909">
        <v>109695000</v>
      </c>
      <c r="D1909" s="15">
        <v>36.5</v>
      </c>
      <c r="E1909" s="15">
        <v>37.680900000000001</v>
      </c>
      <c r="F1909" s="15">
        <v>36.353999999999999</v>
      </c>
    </row>
    <row r="1910" spans="1:6">
      <c r="A1910" s="14">
        <v>43341</v>
      </c>
      <c r="B1910" s="15">
        <v>36.804000000000002</v>
      </c>
      <c r="C1910">
        <v>81035920</v>
      </c>
      <c r="D1910" s="15">
        <v>36.72</v>
      </c>
      <c r="E1910" s="15">
        <v>36.985999999999997</v>
      </c>
      <c r="F1910" s="15">
        <v>36.290999999999997</v>
      </c>
    </row>
    <row r="1911" spans="1:6">
      <c r="A1911" s="14">
        <v>43340</v>
      </c>
      <c r="B1911" s="15">
        <v>36.848999999999997</v>
      </c>
      <c r="C1911">
        <v>91904090</v>
      </c>
      <c r="D1911" s="15">
        <v>36.722999999999999</v>
      </c>
      <c r="E1911" s="15">
        <v>36.999000000000002</v>
      </c>
      <c r="F1911" s="15">
        <v>36.037999999999997</v>
      </c>
    </row>
    <row r="1912" spans="1:6">
      <c r="A1912" s="14">
        <v>43339</v>
      </c>
      <c r="B1912" s="15">
        <v>36.457999999999998</v>
      </c>
      <c r="C1912">
        <v>173719100</v>
      </c>
      <c r="D1912" s="15">
        <v>36.714500000000001</v>
      </c>
      <c r="E1912" s="15">
        <v>37.448999999999998</v>
      </c>
      <c r="F1912" s="15">
        <v>36</v>
      </c>
    </row>
    <row r="1913" spans="1:6">
      <c r="A1913" s="14">
        <v>43336</v>
      </c>
      <c r="B1913" s="15">
        <v>35.881999999999998</v>
      </c>
      <c r="C1913">
        <v>147056300</v>
      </c>
      <c r="D1913" s="15">
        <v>34.6</v>
      </c>
      <c r="E1913" s="15">
        <v>35.914999999999999</v>
      </c>
      <c r="F1913" s="15">
        <v>34.454099999999997</v>
      </c>
    </row>
    <row r="1914" spans="1:6">
      <c r="A1914" s="14">
        <v>43335</v>
      </c>
      <c r="B1914" s="15">
        <v>33.917000000000002</v>
      </c>
      <c r="C1914">
        <v>113121700</v>
      </c>
      <c r="D1914" s="15">
        <v>34.811</v>
      </c>
      <c r="E1914" s="15">
        <v>35.008000000000003</v>
      </c>
      <c r="F1914" s="15">
        <v>33.765000000000001</v>
      </c>
    </row>
    <row r="1915" spans="1:6">
      <c r="A1915" s="14">
        <v>43334</v>
      </c>
      <c r="B1915" s="15">
        <v>34.444000000000003</v>
      </c>
      <c r="C1915">
        <v>89125480</v>
      </c>
      <c r="D1915" s="15">
        <v>33.848999999999997</v>
      </c>
      <c r="E1915" s="15">
        <v>34.621000000000002</v>
      </c>
      <c r="F1915" s="15">
        <v>33.740600000000001</v>
      </c>
    </row>
    <row r="1916" spans="1:6">
      <c r="A1916" s="14">
        <v>43333</v>
      </c>
      <c r="B1916" s="15">
        <v>33.802</v>
      </c>
      <c r="C1916">
        <v>145018800</v>
      </c>
      <c r="D1916" s="15">
        <v>33.1</v>
      </c>
      <c r="E1916" s="15">
        <v>34.15</v>
      </c>
      <c r="F1916" s="15">
        <v>32.97</v>
      </c>
    </row>
    <row r="1917" spans="1:6">
      <c r="A1917" s="14">
        <v>43332</v>
      </c>
      <c r="B1917" s="15">
        <v>32.773000000000003</v>
      </c>
      <c r="C1917">
        <v>135644800</v>
      </c>
      <c r="D1917" s="15">
        <v>31.463999999999999</v>
      </c>
      <c r="E1917" s="15">
        <v>33.159999999999997</v>
      </c>
      <c r="F1917" s="15">
        <v>31.0928</v>
      </c>
    </row>
    <row r="1918" spans="1:6">
      <c r="A1918" s="14">
        <v>43329</v>
      </c>
      <c r="B1918" s="15">
        <v>31.678000000000001</v>
      </c>
      <c r="C1918">
        <v>103702800</v>
      </c>
      <c r="D1918" s="15">
        <v>31.901</v>
      </c>
      <c r="E1918" s="15">
        <v>32.436500000000002</v>
      </c>
      <c r="F1918" s="15">
        <v>31.295999999999999</v>
      </c>
    </row>
    <row r="1919" spans="1:6">
      <c r="A1919" s="14">
        <v>43328</v>
      </c>
      <c r="B1919" s="15">
        <v>32.244</v>
      </c>
      <c r="C1919">
        <v>66742190</v>
      </c>
      <c r="D1919" s="15">
        <v>32.99</v>
      </c>
      <c r="E1919" s="15">
        <v>33.116999999999997</v>
      </c>
      <c r="F1919" s="15">
        <v>32.121400000000001</v>
      </c>
    </row>
    <row r="1920" spans="1:6">
      <c r="A1920" s="14">
        <v>43327</v>
      </c>
      <c r="B1920" s="15">
        <v>32.64</v>
      </c>
      <c r="C1920">
        <v>117465000</v>
      </c>
      <c r="D1920" s="15">
        <v>33.402999999999999</v>
      </c>
      <c r="E1920" s="15">
        <v>33.549599999999998</v>
      </c>
      <c r="F1920" s="15">
        <v>32.1</v>
      </c>
    </row>
    <row r="1921" spans="1:6">
      <c r="A1921" s="14">
        <v>43326</v>
      </c>
      <c r="B1921" s="15">
        <v>33.749000000000002</v>
      </c>
      <c r="C1921">
        <v>57917230</v>
      </c>
      <c r="D1921" s="15">
        <v>34.209000000000003</v>
      </c>
      <c r="E1921" s="15">
        <v>34.241</v>
      </c>
      <c r="F1921" s="15">
        <v>33.625</v>
      </c>
    </row>
    <row r="1922" spans="1:6">
      <c r="A1922" s="14">
        <v>43325</v>
      </c>
      <c r="B1922" s="15">
        <v>34.131</v>
      </c>
      <c r="C1922">
        <v>68844550</v>
      </c>
      <c r="D1922" s="15">
        <v>33.988999999999997</v>
      </c>
      <c r="E1922" s="15">
        <v>34.719000000000001</v>
      </c>
      <c r="F1922" s="15">
        <v>33.906999999999996</v>
      </c>
    </row>
    <row r="1923" spans="1:6">
      <c r="A1923" s="14">
        <v>43322</v>
      </c>
      <c r="B1923" s="15">
        <v>34.587000000000003</v>
      </c>
      <c r="C1923">
        <v>43275810</v>
      </c>
      <c r="D1923" s="15">
        <v>34.691000000000003</v>
      </c>
      <c r="E1923" s="15">
        <v>34.909999999999997</v>
      </c>
      <c r="F1923" s="15">
        <v>34.442300000000003</v>
      </c>
    </row>
    <row r="1924" spans="1:6">
      <c r="A1924" s="14">
        <v>43321</v>
      </c>
      <c r="B1924" s="15">
        <v>34.936</v>
      </c>
      <c r="C1924">
        <v>46808890</v>
      </c>
      <c r="D1924" s="15">
        <v>34.795999999999999</v>
      </c>
      <c r="E1924" s="15">
        <v>35.243899999999996</v>
      </c>
      <c r="F1924" s="15">
        <v>34.581600000000002</v>
      </c>
    </row>
    <row r="1925" spans="1:6">
      <c r="A1925" s="14">
        <v>43320</v>
      </c>
      <c r="B1925" s="15">
        <v>34.761000000000003</v>
      </c>
      <c r="C1925">
        <v>53927150</v>
      </c>
      <c r="D1925" s="15">
        <v>35.220999999999997</v>
      </c>
      <c r="E1925" s="15">
        <v>35.228999999999999</v>
      </c>
      <c r="F1925" s="15">
        <v>34.661000000000001</v>
      </c>
    </row>
    <row r="1926" spans="1:6">
      <c r="A1926" s="14">
        <v>43319</v>
      </c>
      <c r="B1926" s="15">
        <v>35.183</v>
      </c>
      <c r="C1926">
        <v>79525550</v>
      </c>
      <c r="D1926" s="15">
        <v>35.323</v>
      </c>
      <c r="E1926" s="15">
        <v>35.731000000000002</v>
      </c>
      <c r="F1926" s="15">
        <v>34.901000000000003</v>
      </c>
    </row>
    <row r="1927" spans="1:6">
      <c r="A1927" s="14">
        <v>43318</v>
      </c>
      <c r="B1927" s="15">
        <v>35.091999999999999</v>
      </c>
      <c r="C1927">
        <v>81865870</v>
      </c>
      <c r="D1927" s="15">
        <v>34.286499999999997</v>
      </c>
      <c r="E1927" s="15">
        <v>35.198</v>
      </c>
      <c r="F1927" s="15">
        <v>34.173999999999999</v>
      </c>
    </row>
    <row r="1928" spans="1:6">
      <c r="A1928" s="14">
        <v>43315</v>
      </c>
      <c r="B1928" s="15">
        <v>34.308999999999997</v>
      </c>
      <c r="C1928">
        <v>88363080</v>
      </c>
      <c r="D1928" s="15">
        <v>34.774999999999999</v>
      </c>
      <c r="E1928" s="15">
        <v>34.786000000000001</v>
      </c>
      <c r="F1928" s="15">
        <v>33.847700000000003</v>
      </c>
    </row>
    <row r="1929" spans="1:6">
      <c r="A1929" s="14">
        <v>43314</v>
      </c>
      <c r="B1929" s="15">
        <v>34.450000000000003</v>
      </c>
      <c r="C1929">
        <v>71116700</v>
      </c>
      <c r="D1929" s="15">
        <v>33.722999999999999</v>
      </c>
      <c r="E1929" s="15">
        <v>34.5</v>
      </c>
      <c r="F1929" s="15">
        <v>33.470999999999997</v>
      </c>
    </row>
    <row r="1930" spans="1:6">
      <c r="A1930" s="14">
        <v>43313</v>
      </c>
      <c r="B1930" s="15">
        <v>33.838000000000001</v>
      </c>
      <c r="C1930">
        <v>77619860</v>
      </c>
      <c r="D1930" s="15">
        <v>33.587000000000003</v>
      </c>
      <c r="E1930" s="15">
        <v>34.441000000000003</v>
      </c>
      <c r="F1930" s="15">
        <v>33.402000000000001</v>
      </c>
    </row>
    <row r="1931" spans="1:6">
      <c r="A1931" s="14">
        <v>43312</v>
      </c>
      <c r="B1931" s="15">
        <v>33.744999999999997</v>
      </c>
      <c r="C1931">
        <v>140394400</v>
      </c>
      <c r="D1931" s="15">
        <v>33.151000000000003</v>
      </c>
      <c r="E1931" s="15">
        <v>34.25</v>
      </c>
      <c r="F1931" s="15">
        <v>32.799999999999997</v>
      </c>
    </row>
    <row r="1932" spans="1:6">
      <c r="A1932" s="14">
        <v>43311</v>
      </c>
      <c r="B1932" s="15">
        <v>33.496000000000002</v>
      </c>
      <c r="C1932">
        <v>182278100</v>
      </c>
      <c r="D1932" s="15">
        <v>35.192999999999998</v>
      </c>
      <c r="E1932" s="15">
        <v>35.203000000000003</v>
      </c>
      <c r="F1932" s="15">
        <v>33.402000000000001</v>
      </c>
    </row>
    <row r="1933" spans="1:6">
      <c r="A1933" s="14">
        <v>43308</v>
      </c>
      <c r="B1933" s="15">
        <v>35.521000000000001</v>
      </c>
      <c r="C1933">
        <v>89385230</v>
      </c>
      <c r="D1933" s="15">
        <v>36.685000000000002</v>
      </c>
      <c r="E1933" s="15">
        <v>36.700000000000003</v>
      </c>
      <c r="F1933" s="15">
        <v>35.164999999999999</v>
      </c>
    </row>
    <row r="1934" spans="1:6">
      <c r="A1934" s="14">
        <v>43307</v>
      </c>
      <c r="B1934" s="15">
        <v>36.308999999999997</v>
      </c>
      <c r="C1934">
        <v>69615060</v>
      </c>
      <c r="D1934" s="15">
        <v>35.819000000000003</v>
      </c>
      <c r="E1934" s="15">
        <v>36.554000000000002</v>
      </c>
      <c r="F1934" s="15">
        <v>35.662500000000001</v>
      </c>
    </row>
    <row r="1935" spans="1:6">
      <c r="A1935" s="14">
        <v>43306</v>
      </c>
      <c r="B1935" s="15">
        <v>36.286999999999999</v>
      </c>
      <c r="C1935">
        <v>83824410</v>
      </c>
      <c r="D1935" s="15">
        <v>35.756999999999998</v>
      </c>
      <c r="E1935" s="15">
        <v>36.328000000000003</v>
      </c>
      <c r="F1935" s="15">
        <v>35.564999999999998</v>
      </c>
    </row>
    <row r="1936" spans="1:6">
      <c r="A1936" s="14">
        <v>43305</v>
      </c>
      <c r="B1936" s="15">
        <v>35.731999999999999</v>
      </c>
      <c r="C1936">
        <v>128293600</v>
      </c>
      <c r="D1936" s="15">
        <v>36.694000000000003</v>
      </c>
      <c r="E1936" s="15">
        <v>36.74</v>
      </c>
      <c r="F1936" s="15">
        <v>35.456000000000003</v>
      </c>
    </row>
    <row r="1937" spans="1:6">
      <c r="A1937" s="14">
        <v>43304</v>
      </c>
      <c r="B1937" s="15">
        <v>36.265999999999998</v>
      </c>
      <c r="C1937">
        <v>114634900</v>
      </c>
      <c r="D1937" s="15">
        <v>35.914499999999997</v>
      </c>
      <c r="E1937" s="15">
        <v>36.39</v>
      </c>
      <c r="F1937" s="15">
        <v>35.36</v>
      </c>
    </row>
    <row r="1938" spans="1:6">
      <c r="A1938" s="14">
        <v>43301</v>
      </c>
      <c r="B1938" s="15">
        <v>36.104999999999997</v>
      </c>
      <c r="C1938">
        <v>150894200</v>
      </c>
      <c r="D1938" s="15">
        <v>36.491999999999997</v>
      </c>
      <c r="E1938" s="15">
        <v>37.049999999999997</v>
      </c>
      <c r="F1938" s="15">
        <v>36.014000000000003</v>
      </c>
    </row>
    <row r="1939" spans="1:6">
      <c r="A1939" s="14">
        <v>43300</v>
      </c>
      <c r="B1939" s="15">
        <v>36.423000000000002</v>
      </c>
      <c r="C1939">
        <v>168296300</v>
      </c>
      <c r="D1939" s="15">
        <v>37.106000000000002</v>
      </c>
      <c r="E1939" s="15">
        <v>37.5749</v>
      </c>
      <c r="F1939" s="15">
        <v>36.299999999999997</v>
      </c>
    </row>
    <row r="1940" spans="1:6">
      <c r="A1940" s="14">
        <v>43299</v>
      </c>
      <c r="B1940" s="15">
        <v>37.512999999999998</v>
      </c>
      <c r="C1940">
        <v>217068400</v>
      </c>
      <c r="D1940" s="15">
        <v>38.124000000000002</v>
      </c>
      <c r="E1940" s="15">
        <v>38.313000000000002</v>
      </c>
      <c r="F1940" s="15">
        <v>37.235500000000002</v>
      </c>
    </row>
    <row r="1941" spans="1:6">
      <c r="A1941" s="14">
        <v>43298</v>
      </c>
      <c r="B1941" s="15">
        <v>37.948</v>
      </c>
      <c r="C1941">
        <v>583036400</v>
      </c>
      <c r="D1941" s="15">
        <v>34.695</v>
      </c>
      <c r="E1941" s="15">
        <v>38.5</v>
      </c>
      <c r="F1941" s="15">
        <v>34.4</v>
      </c>
    </row>
    <row r="1942" spans="1:6">
      <c r="A1942" s="14">
        <v>43297</v>
      </c>
      <c r="B1942" s="15">
        <v>40.048000000000002</v>
      </c>
      <c r="C1942">
        <v>222254600</v>
      </c>
      <c r="D1942" s="15">
        <v>39.898000000000003</v>
      </c>
      <c r="E1942" s="15">
        <v>40.335500000000003</v>
      </c>
      <c r="F1942" s="15">
        <v>39.174999999999997</v>
      </c>
    </row>
    <row r="1943" spans="1:6">
      <c r="A1943" s="14">
        <v>43294</v>
      </c>
      <c r="B1943" s="15">
        <v>39.58</v>
      </c>
      <c r="C1943">
        <v>156951100</v>
      </c>
      <c r="D1943" s="15">
        <v>40.918999999999997</v>
      </c>
      <c r="E1943" s="15">
        <v>41</v>
      </c>
      <c r="F1943" s="15">
        <v>39.508099999999999</v>
      </c>
    </row>
    <row r="1944" spans="1:6">
      <c r="A1944" s="14">
        <v>43293</v>
      </c>
      <c r="B1944" s="15">
        <v>41.35</v>
      </c>
      <c r="C1944">
        <v>127039400</v>
      </c>
      <c r="D1944" s="15">
        <v>41.515500000000003</v>
      </c>
      <c r="E1944" s="15">
        <v>41.679000000000002</v>
      </c>
      <c r="F1944" s="15">
        <v>40.78</v>
      </c>
    </row>
    <row r="1945" spans="1:6">
      <c r="A1945" s="14">
        <v>43292</v>
      </c>
      <c r="B1945" s="15">
        <v>41.865000000000002</v>
      </c>
      <c r="C1945">
        <v>96350600</v>
      </c>
      <c r="D1945" s="15">
        <v>41.134</v>
      </c>
      <c r="E1945" s="15">
        <v>41.976999999999997</v>
      </c>
      <c r="F1945" s="15">
        <v>41.06</v>
      </c>
    </row>
    <row r="1946" spans="1:6">
      <c r="A1946" s="14">
        <v>43291</v>
      </c>
      <c r="B1946" s="15">
        <v>41.563000000000002</v>
      </c>
      <c r="C1946">
        <v>92059020</v>
      </c>
      <c r="D1946" s="15">
        <v>41.723999999999997</v>
      </c>
      <c r="E1946" s="15">
        <v>41.944000000000003</v>
      </c>
      <c r="F1946" s="15">
        <v>41.308</v>
      </c>
    </row>
    <row r="1947" spans="1:6">
      <c r="A1947" s="14">
        <v>43290</v>
      </c>
      <c r="B1947" s="15">
        <v>41.896999999999998</v>
      </c>
      <c r="C1947">
        <v>110913400</v>
      </c>
      <c r="D1947" s="15">
        <v>41.594999999999999</v>
      </c>
      <c r="E1947" s="15">
        <v>41.911999999999999</v>
      </c>
      <c r="F1947" s="15">
        <v>41.11</v>
      </c>
    </row>
    <row r="1948" spans="1:6">
      <c r="A1948" s="14">
        <v>43287</v>
      </c>
      <c r="B1948" s="15">
        <v>40.825000000000003</v>
      </c>
      <c r="C1948">
        <v>85683820</v>
      </c>
      <c r="D1948" s="15">
        <v>39.744999999999997</v>
      </c>
      <c r="E1948" s="15">
        <v>40.865000000000002</v>
      </c>
      <c r="F1948" s="15">
        <v>39.552300000000002</v>
      </c>
    </row>
    <row r="1949" spans="1:6">
      <c r="A1949" s="14">
        <v>43286</v>
      </c>
      <c r="B1949" s="15">
        <v>39.838999999999999</v>
      </c>
      <c r="C1949">
        <v>84181160</v>
      </c>
      <c r="D1949" s="15">
        <v>39.380000000000003</v>
      </c>
      <c r="E1949" s="15">
        <v>39.923999999999999</v>
      </c>
      <c r="F1949" s="15">
        <v>39.085999999999999</v>
      </c>
    </row>
    <row r="1950" spans="1:6">
      <c r="A1950" s="14">
        <v>43284</v>
      </c>
      <c r="B1950" s="15">
        <v>39.052</v>
      </c>
      <c r="C1950">
        <v>52803440</v>
      </c>
      <c r="D1950" s="15">
        <v>39.948999999999998</v>
      </c>
      <c r="E1950" s="15">
        <v>39.997999999999998</v>
      </c>
      <c r="F1950" s="15">
        <v>38.950000000000003</v>
      </c>
    </row>
    <row r="1951" spans="1:6">
      <c r="A1951" s="14">
        <v>43283</v>
      </c>
      <c r="B1951" s="15">
        <v>39.817999999999998</v>
      </c>
      <c r="C1951">
        <v>81256550</v>
      </c>
      <c r="D1951" s="15">
        <v>38.545000000000002</v>
      </c>
      <c r="E1951" s="15">
        <v>39.838000000000001</v>
      </c>
      <c r="F1951" s="15">
        <v>38</v>
      </c>
    </row>
    <row r="1952" spans="1:6">
      <c r="A1952" s="14">
        <v>43280</v>
      </c>
      <c r="B1952" s="15">
        <v>39.143000000000001</v>
      </c>
      <c r="C1952">
        <v>92286780</v>
      </c>
      <c r="D1952" s="15">
        <v>39.918999999999997</v>
      </c>
      <c r="E1952" s="15">
        <v>40.133000000000003</v>
      </c>
      <c r="F1952" s="15">
        <v>39.055</v>
      </c>
    </row>
    <row r="1953" spans="1:6">
      <c r="A1953" s="14">
        <v>43279</v>
      </c>
      <c r="B1953" s="15">
        <v>39.542000000000002</v>
      </c>
      <c r="C1953">
        <v>122026300</v>
      </c>
      <c r="D1953" s="15">
        <v>39.5</v>
      </c>
      <c r="E1953" s="15">
        <v>39.69</v>
      </c>
      <c r="F1953" s="15">
        <v>38.71</v>
      </c>
    </row>
    <row r="1954" spans="1:6">
      <c r="A1954" s="14">
        <v>43278</v>
      </c>
      <c r="B1954" s="15">
        <v>39.039000000000001</v>
      </c>
      <c r="C1954">
        <v>164952000</v>
      </c>
      <c r="D1954" s="15">
        <v>40.756</v>
      </c>
      <c r="E1954" s="15">
        <v>41.158700000000003</v>
      </c>
      <c r="F1954" s="15">
        <v>39</v>
      </c>
    </row>
    <row r="1955" spans="1:6">
      <c r="A1955" s="14">
        <v>43277</v>
      </c>
      <c r="B1955" s="15">
        <v>39.939</v>
      </c>
      <c r="C1955">
        <v>151656300</v>
      </c>
      <c r="D1955" s="15">
        <v>39.328000000000003</v>
      </c>
      <c r="E1955" s="15">
        <v>40.478000000000002</v>
      </c>
      <c r="F1955" s="15">
        <v>38.905000000000001</v>
      </c>
    </row>
    <row r="1956" spans="1:6">
      <c r="A1956" s="14">
        <v>43276</v>
      </c>
      <c r="B1956" s="15">
        <v>38.448</v>
      </c>
      <c r="C1956">
        <v>224582400</v>
      </c>
      <c r="D1956" s="15">
        <v>40.469000000000001</v>
      </c>
      <c r="E1956" s="15">
        <v>40.598999999999997</v>
      </c>
      <c r="F1956" s="15">
        <v>37.875</v>
      </c>
    </row>
    <row r="1957" spans="1:6">
      <c r="A1957" s="14">
        <v>43273</v>
      </c>
      <c r="B1957" s="15">
        <v>41.109000000000002</v>
      </c>
      <c r="C1957">
        <v>104105800</v>
      </c>
      <c r="D1957" s="15">
        <v>41.997999999999998</v>
      </c>
      <c r="E1957" s="15">
        <v>42.05</v>
      </c>
      <c r="F1957" s="15">
        <v>40.9651</v>
      </c>
    </row>
    <row r="1958" spans="1:6">
      <c r="A1958" s="14">
        <v>43272</v>
      </c>
      <c r="B1958" s="15">
        <v>41.543999999999997</v>
      </c>
      <c r="C1958">
        <v>180485700</v>
      </c>
      <c r="D1958" s="15">
        <v>42.137999999999998</v>
      </c>
      <c r="E1958" s="15">
        <v>42.320599999999999</v>
      </c>
      <c r="F1958" s="15">
        <v>40.637</v>
      </c>
    </row>
    <row r="1959" spans="1:6">
      <c r="A1959" s="14">
        <v>43271</v>
      </c>
      <c r="B1959" s="15">
        <v>41.676000000000002</v>
      </c>
      <c r="C1959">
        <v>164533700</v>
      </c>
      <c r="D1959" s="15">
        <v>41.515000000000001</v>
      </c>
      <c r="E1959" s="15">
        <v>41.946800000000003</v>
      </c>
      <c r="F1959" s="15">
        <v>40.96</v>
      </c>
    </row>
    <row r="1960" spans="1:6">
      <c r="A1960" s="14">
        <v>43270</v>
      </c>
      <c r="B1960" s="15">
        <v>40.497999999999998</v>
      </c>
      <c r="C1960">
        <v>166738100</v>
      </c>
      <c r="D1960" s="15">
        <v>38.950000000000003</v>
      </c>
      <c r="E1960" s="15">
        <v>40.529000000000003</v>
      </c>
      <c r="F1960" s="15">
        <v>38.85</v>
      </c>
    </row>
    <row r="1961" spans="1:6">
      <c r="A1961" s="14">
        <v>43269</v>
      </c>
      <c r="B1961" s="15">
        <v>39.04</v>
      </c>
      <c r="C1961">
        <v>68009840</v>
      </c>
      <c r="D1961" s="15">
        <v>38.771999999999998</v>
      </c>
      <c r="E1961" s="15">
        <v>39.316000000000003</v>
      </c>
      <c r="F1961" s="15">
        <v>38.65</v>
      </c>
    </row>
    <row r="1962" spans="1:6">
      <c r="A1962" s="14">
        <v>43266</v>
      </c>
      <c r="B1962" s="15">
        <v>39.198</v>
      </c>
      <c r="C1962">
        <v>135692100</v>
      </c>
      <c r="D1962" s="15">
        <v>39.070999999999998</v>
      </c>
      <c r="E1962" s="15">
        <v>39.886000000000003</v>
      </c>
      <c r="F1962" s="15">
        <v>38.750999999999998</v>
      </c>
    </row>
    <row r="1963" spans="1:6">
      <c r="A1963" s="14">
        <v>43265</v>
      </c>
      <c r="B1963" s="15">
        <v>39.286999999999999</v>
      </c>
      <c r="C1963">
        <v>145495400</v>
      </c>
      <c r="D1963" s="15">
        <v>38.427</v>
      </c>
      <c r="E1963" s="15">
        <v>39.503</v>
      </c>
      <c r="F1963" s="15">
        <v>38.325000000000003</v>
      </c>
    </row>
    <row r="1964" spans="1:6">
      <c r="A1964" s="14">
        <v>43264</v>
      </c>
      <c r="B1964" s="15">
        <v>37.993000000000002</v>
      </c>
      <c r="C1964">
        <v>181860200</v>
      </c>
      <c r="D1964" s="15">
        <v>36.753</v>
      </c>
      <c r="E1964" s="15">
        <v>38.425400000000003</v>
      </c>
      <c r="F1964" s="15">
        <v>36.411000000000001</v>
      </c>
    </row>
    <row r="1965" spans="1:6">
      <c r="A1965" s="14">
        <v>43263</v>
      </c>
      <c r="B1965" s="15">
        <v>36.383000000000003</v>
      </c>
      <c r="C1965">
        <v>42200720</v>
      </c>
      <c r="D1965" s="15">
        <v>36.36</v>
      </c>
      <c r="E1965" s="15">
        <v>36.597999999999999</v>
      </c>
      <c r="F1965" s="15">
        <v>36.200000000000003</v>
      </c>
    </row>
    <row r="1966" spans="1:6">
      <c r="A1966" s="14">
        <v>43262</v>
      </c>
      <c r="B1966" s="15">
        <v>36.145000000000003</v>
      </c>
      <c r="C1966">
        <v>44157760</v>
      </c>
      <c r="D1966" s="15">
        <v>36.188000000000002</v>
      </c>
      <c r="E1966" s="15">
        <v>36.567</v>
      </c>
      <c r="F1966" s="15">
        <v>36.091000000000001</v>
      </c>
    </row>
    <row r="1967" spans="1:6">
      <c r="A1967" s="14">
        <v>43259</v>
      </c>
      <c r="B1967" s="15">
        <v>36.057000000000002</v>
      </c>
      <c r="C1967">
        <v>52228730</v>
      </c>
      <c r="D1967" s="15">
        <v>35.805999999999997</v>
      </c>
      <c r="E1967" s="15">
        <v>36.238999999999997</v>
      </c>
      <c r="F1967" s="15">
        <v>35.625</v>
      </c>
    </row>
    <row r="1968" spans="1:6">
      <c r="A1968" s="14">
        <v>43258</v>
      </c>
      <c r="B1968" s="15">
        <v>36.14</v>
      </c>
      <c r="C1968">
        <v>82603230</v>
      </c>
      <c r="D1968" s="15">
        <v>36.853999999999999</v>
      </c>
      <c r="E1968" s="15">
        <v>36.869999999999997</v>
      </c>
      <c r="F1968" s="15">
        <v>35.78</v>
      </c>
    </row>
    <row r="1969" spans="1:6">
      <c r="A1969" s="14">
        <v>43257</v>
      </c>
      <c r="B1969" s="15">
        <v>36.744999999999997</v>
      </c>
      <c r="C1969">
        <v>77000330</v>
      </c>
      <c r="D1969" s="15">
        <v>36.778500000000001</v>
      </c>
      <c r="E1969" s="15">
        <v>36.968000000000004</v>
      </c>
      <c r="F1969" s="15">
        <v>36.332999999999998</v>
      </c>
    </row>
    <row r="1970" spans="1:6">
      <c r="A1970" s="14">
        <v>43256</v>
      </c>
      <c r="B1970" s="15">
        <v>36.58</v>
      </c>
      <c r="C1970">
        <v>83468860</v>
      </c>
      <c r="D1970" s="15">
        <v>36.332000000000001</v>
      </c>
      <c r="E1970" s="15">
        <v>36.982999999999997</v>
      </c>
      <c r="F1970" s="15">
        <v>36.141199999999998</v>
      </c>
    </row>
    <row r="1971" spans="1:6">
      <c r="A1971" s="14">
        <v>43255</v>
      </c>
      <c r="B1971" s="15">
        <v>36.180999999999997</v>
      </c>
      <c r="C1971">
        <v>76628650</v>
      </c>
      <c r="D1971" s="15">
        <v>36.268500000000003</v>
      </c>
      <c r="E1971" s="15">
        <v>36.299999999999997</v>
      </c>
      <c r="F1971" s="15">
        <v>35.551000000000002</v>
      </c>
    </row>
    <row r="1972" spans="1:6">
      <c r="A1972" s="14">
        <v>43252</v>
      </c>
      <c r="B1972" s="15">
        <v>35.993000000000002</v>
      </c>
      <c r="C1972">
        <v>71024210</v>
      </c>
      <c r="D1972" s="15">
        <v>35.387999999999998</v>
      </c>
      <c r="E1972" s="15">
        <v>35.999000000000002</v>
      </c>
      <c r="F1972" s="15">
        <v>35.281999999999996</v>
      </c>
    </row>
    <row r="1973" spans="1:6">
      <c r="A1973" s="14">
        <v>43251</v>
      </c>
      <c r="B1973" s="15">
        <v>35.159999999999997</v>
      </c>
      <c r="C1973">
        <v>69068130</v>
      </c>
      <c r="D1973" s="15">
        <v>35.380000000000003</v>
      </c>
      <c r="E1973" s="15">
        <v>35.552999999999997</v>
      </c>
      <c r="F1973" s="15">
        <v>35.021000000000001</v>
      </c>
    </row>
    <row r="1974" spans="1:6">
      <c r="A1974" s="14">
        <v>43250</v>
      </c>
      <c r="B1974" s="15">
        <v>35.353999999999999</v>
      </c>
      <c r="C1974">
        <v>56581690</v>
      </c>
      <c r="D1974" s="15">
        <v>35.237000000000002</v>
      </c>
      <c r="E1974" s="15">
        <v>35.4</v>
      </c>
      <c r="F1974" s="15">
        <v>34.926000000000002</v>
      </c>
    </row>
    <row r="1975" spans="1:6">
      <c r="A1975" s="14">
        <v>43249</v>
      </c>
      <c r="B1975" s="15">
        <v>34.972999999999999</v>
      </c>
      <c r="C1975">
        <v>97004130</v>
      </c>
      <c r="D1975" s="15">
        <v>35.15</v>
      </c>
      <c r="E1975" s="15">
        <v>35.61</v>
      </c>
      <c r="F1975" s="15">
        <v>34.670999999999999</v>
      </c>
    </row>
    <row r="1976" spans="1:6">
      <c r="A1976" s="14">
        <v>43245</v>
      </c>
      <c r="B1976" s="15">
        <v>35.128999999999998</v>
      </c>
      <c r="C1976">
        <v>78016020</v>
      </c>
      <c r="D1976" s="15">
        <v>34.99</v>
      </c>
      <c r="E1976" s="15">
        <v>35.436</v>
      </c>
      <c r="F1976" s="15">
        <v>34.883000000000003</v>
      </c>
    </row>
    <row r="1977" spans="1:6">
      <c r="A1977" s="14">
        <v>43244</v>
      </c>
      <c r="B1977" s="15">
        <v>34.929000000000002</v>
      </c>
      <c r="C1977">
        <v>144931300</v>
      </c>
      <c r="D1977" s="15">
        <v>34.433999999999997</v>
      </c>
      <c r="E1977" s="15">
        <v>35.4</v>
      </c>
      <c r="F1977" s="15">
        <v>34.112000000000002</v>
      </c>
    </row>
    <row r="1978" spans="1:6">
      <c r="A1978" s="14">
        <v>43243</v>
      </c>
      <c r="B1978" s="15">
        <v>34.472000000000001</v>
      </c>
      <c r="C1978">
        <v>100212100</v>
      </c>
      <c r="D1978" s="15">
        <v>32.904000000000003</v>
      </c>
      <c r="E1978" s="15">
        <v>34.5</v>
      </c>
      <c r="F1978" s="15">
        <v>32.808999999999997</v>
      </c>
    </row>
    <row r="1979" spans="1:6">
      <c r="A1979" s="14">
        <v>43242</v>
      </c>
      <c r="B1979" s="15">
        <v>33.161999999999999</v>
      </c>
      <c r="C1979">
        <v>59166430</v>
      </c>
      <c r="D1979" s="15">
        <v>33.405000000000001</v>
      </c>
      <c r="E1979" s="15">
        <v>33.662999999999997</v>
      </c>
      <c r="F1979" s="15">
        <v>33.115000000000002</v>
      </c>
    </row>
    <row r="1980" spans="1:6">
      <c r="A1980" s="14">
        <v>43241</v>
      </c>
      <c r="B1980" s="15">
        <v>33.182000000000002</v>
      </c>
      <c r="C1980">
        <v>65964460</v>
      </c>
      <c r="D1980" s="15">
        <v>32.710999999999999</v>
      </c>
      <c r="E1980" s="15">
        <v>33.188000000000002</v>
      </c>
      <c r="F1980" s="15">
        <v>32.545000000000002</v>
      </c>
    </row>
    <row r="1981" spans="1:6">
      <c r="A1981" s="14">
        <v>43238</v>
      </c>
      <c r="B1981" s="15">
        <v>32.417999999999999</v>
      </c>
      <c r="C1981">
        <v>35749610</v>
      </c>
      <c r="D1981" s="15">
        <v>32.49</v>
      </c>
      <c r="E1981" s="15">
        <v>32.642000000000003</v>
      </c>
      <c r="F1981" s="15">
        <v>32.28</v>
      </c>
    </row>
    <row r="1982" spans="1:6">
      <c r="A1982" s="14">
        <v>43237</v>
      </c>
      <c r="B1982" s="15">
        <v>32.521999999999998</v>
      </c>
      <c r="C1982">
        <v>49278560</v>
      </c>
      <c r="D1982" s="15">
        <v>32.753</v>
      </c>
      <c r="E1982" s="15">
        <v>33.045000000000002</v>
      </c>
      <c r="F1982" s="15">
        <v>32.317300000000003</v>
      </c>
    </row>
    <row r="1983" spans="1:6">
      <c r="A1983" s="14">
        <v>43236</v>
      </c>
      <c r="B1983" s="15">
        <v>32.819000000000003</v>
      </c>
      <c r="C1983">
        <v>36643260</v>
      </c>
      <c r="D1983" s="15">
        <v>32.628</v>
      </c>
      <c r="E1983" s="15">
        <v>32.972000000000001</v>
      </c>
      <c r="F1983" s="15">
        <v>32.514000000000003</v>
      </c>
    </row>
    <row r="1984" spans="1:6">
      <c r="A1984" s="14">
        <v>43235</v>
      </c>
      <c r="B1984" s="15">
        <v>32.613</v>
      </c>
      <c r="C1984">
        <v>47392630</v>
      </c>
      <c r="D1984" s="15">
        <v>32.594000000000001</v>
      </c>
      <c r="E1984" s="15">
        <v>32.694000000000003</v>
      </c>
      <c r="F1984" s="15">
        <v>32.243400000000001</v>
      </c>
    </row>
    <row r="1985" spans="1:6">
      <c r="A1985" s="14">
        <v>43234</v>
      </c>
      <c r="B1985" s="15">
        <v>32.853000000000002</v>
      </c>
      <c r="C1985">
        <v>40862500</v>
      </c>
      <c r="D1985" s="15">
        <v>32.725000000000001</v>
      </c>
      <c r="E1985" s="15">
        <v>33.050400000000003</v>
      </c>
      <c r="F1985" s="15">
        <v>32.704000000000001</v>
      </c>
    </row>
    <row r="1986" spans="1:6">
      <c r="A1986" s="14">
        <v>43231</v>
      </c>
      <c r="B1986" s="15">
        <v>32.646000000000001</v>
      </c>
      <c r="C1986">
        <v>45844300</v>
      </c>
      <c r="D1986" s="15">
        <v>32.965000000000003</v>
      </c>
      <c r="E1986" s="15">
        <v>33.125999999999998</v>
      </c>
      <c r="F1986" s="15">
        <v>32.487000000000002</v>
      </c>
    </row>
    <row r="1987" spans="1:6">
      <c r="A1987" s="14">
        <v>43230</v>
      </c>
      <c r="B1987" s="15">
        <v>32.96</v>
      </c>
      <c r="C1987">
        <v>52327840</v>
      </c>
      <c r="D1987" s="15">
        <v>33.15</v>
      </c>
      <c r="E1987" s="15">
        <v>33.205500000000001</v>
      </c>
      <c r="F1987" s="15">
        <v>32.734400000000001</v>
      </c>
    </row>
    <row r="1988" spans="1:6">
      <c r="A1988" s="14">
        <v>43229</v>
      </c>
      <c r="B1988" s="15">
        <v>33.03</v>
      </c>
      <c r="C1988">
        <v>56234070</v>
      </c>
      <c r="D1988" s="15">
        <v>32.878999999999998</v>
      </c>
      <c r="E1988" s="15">
        <v>33.195</v>
      </c>
      <c r="F1988" s="15">
        <v>32.750999999999998</v>
      </c>
    </row>
    <row r="1989" spans="1:6">
      <c r="A1989" s="14">
        <v>43228</v>
      </c>
      <c r="B1989" s="15">
        <v>32.689</v>
      </c>
      <c r="C1989">
        <v>46949530</v>
      </c>
      <c r="D1989" s="15">
        <v>32.590000000000003</v>
      </c>
      <c r="E1989" s="15">
        <v>32.7348</v>
      </c>
      <c r="F1989" s="15">
        <v>32.305</v>
      </c>
    </row>
    <row r="1990" spans="1:6">
      <c r="A1990" s="14">
        <v>43227</v>
      </c>
      <c r="B1990" s="15">
        <v>32.625999999999998</v>
      </c>
      <c r="C1990">
        <v>71211980</v>
      </c>
      <c r="D1990" s="15">
        <v>32.1995</v>
      </c>
      <c r="E1990" s="15">
        <v>32.902299999999997</v>
      </c>
      <c r="F1990" s="15">
        <v>31.934000000000001</v>
      </c>
    </row>
    <row r="1991" spans="1:6">
      <c r="A1991" s="14">
        <v>43224</v>
      </c>
      <c r="B1991" s="15">
        <v>32.009</v>
      </c>
      <c r="C1991">
        <v>82042030</v>
      </c>
      <c r="D1991" s="15">
        <v>30.870999999999999</v>
      </c>
      <c r="E1991" s="15">
        <v>32.097999999999999</v>
      </c>
      <c r="F1991" s="15">
        <v>30.766999999999999</v>
      </c>
    </row>
    <row r="1992" spans="1:6">
      <c r="A1992" s="14">
        <v>43223</v>
      </c>
      <c r="B1992" s="15">
        <v>31.169</v>
      </c>
      <c r="C1992">
        <v>60373860</v>
      </c>
      <c r="D1992" s="15">
        <v>31.259</v>
      </c>
      <c r="E1992" s="15">
        <v>31.259</v>
      </c>
      <c r="F1992" s="15">
        <v>30.573</v>
      </c>
    </row>
    <row r="1993" spans="1:6">
      <c r="A1993" s="14">
        <v>43222</v>
      </c>
      <c r="B1993" s="15">
        <v>31.335999999999999</v>
      </c>
      <c r="C1993">
        <v>55776130</v>
      </c>
      <c r="D1993" s="15">
        <v>31.164999999999999</v>
      </c>
      <c r="E1993" s="15">
        <v>31.71</v>
      </c>
      <c r="F1993" s="15">
        <v>31.040299999999998</v>
      </c>
    </row>
    <row r="1994" spans="1:6">
      <c r="A1994" s="14">
        <v>43221</v>
      </c>
      <c r="B1994" s="15">
        <v>31.33</v>
      </c>
      <c r="C1994">
        <v>60148380</v>
      </c>
      <c r="D1994" s="15">
        <v>31.036000000000001</v>
      </c>
      <c r="E1994" s="15">
        <v>31.347999999999999</v>
      </c>
      <c r="F1994" s="15">
        <v>30.669</v>
      </c>
    </row>
    <row r="1995" spans="1:6">
      <c r="A1995" s="14">
        <v>43220</v>
      </c>
      <c r="B1995" s="15">
        <v>31.245999999999999</v>
      </c>
      <c r="C1995">
        <v>60667640</v>
      </c>
      <c r="D1995" s="15">
        <v>31.106999999999999</v>
      </c>
      <c r="E1995" s="15">
        <v>31.788</v>
      </c>
      <c r="F1995" s="15">
        <v>31.011800000000001</v>
      </c>
    </row>
    <row r="1996" spans="1:6">
      <c r="A1996" s="14">
        <v>43217</v>
      </c>
      <c r="B1996" s="15">
        <v>31.175999999999998</v>
      </c>
      <c r="C1996">
        <v>70701180</v>
      </c>
      <c r="D1996" s="15">
        <v>31.625</v>
      </c>
      <c r="E1996" s="15">
        <v>31.745000000000001</v>
      </c>
      <c r="F1996" s="15">
        <v>30.65</v>
      </c>
    </row>
    <row r="1997" spans="1:6">
      <c r="A1997" s="14">
        <v>43216</v>
      </c>
      <c r="B1997" s="15">
        <v>31.398</v>
      </c>
      <c r="C1997">
        <v>92237070</v>
      </c>
      <c r="D1997" s="15">
        <v>31</v>
      </c>
      <c r="E1997" s="15">
        <v>31.663</v>
      </c>
      <c r="F1997" s="15">
        <v>30.558</v>
      </c>
    </row>
    <row r="1998" spans="1:6">
      <c r="A1998" s="14">
        <v>43215</v>
      </c>
      <c r="B1998" s="15">
        <v>30.576000000000001</v>
      </c>
      <c r="C1998">
        <v>147639400</v>
      </c>
      <c r="D1998" s="15">
        <v>30.637</v>
      </c>
      <c r="E1998" s="15">
        <v>30.998000000000001</v>
      </c>
      <c r="F1998" s="15">
        <v>29.261500000000002</v>
      </c>
    </row>
    <row r="1999" spans="1:6">
      <c r="A1999" s="14">
        <v>43214</v>
      </c>
      <c r="B1999" s="15">
        <v>30.702000000000002</v>
      </c>
      <c r="C1999">
        <v>138734500</v>
      </c>
      <c r="D1999" s="15">
        <v>31.921700000000001</v>
      </c>
      <c r="E1999" s="15">
        <v>32.024900000000002</v>
      </c>
      <c r="F1999" s="15">
        <v>30.231000000000002</v>
      </c>
    </row>
    <row r="2000" spans="1:6">
      <c r="A2000" s="14">
        <v>43213</v>
      </c>
      <c r="B2000" s="15">
        <v>31.869</v>
      </c>
      <c r="C2000">
        <v>88716310</v>
      </c>
      <c r="D2000" s="15">
        <v>32.914999999999999</v>
      </c>
      <c r="E2000" s="15">
        <v>33.122</v>
      </c>
      <c r="F2000" s="15">
        <v>31.707999999999998</v>
      </c>
    </row>
    <row r="2001" spans="1:6">
      <c r="A2001" s="14">
        <v>43210</v>
      </c>
      <c r="B2001" s="15">
        <v>32.777000000000001</v>
      </c>
      <c r="C2001">
        <v>91169410</v>
      </c>
      <c r="D2001" s="15">
        <v>33.222000000000001</v>
      </c>
      <c r="E2001" s="15">
        <v>33.651000000000003</v>
      </c>
      <c r="F2001" s="15">
        <v>32.6</v>
      </c>
    </row>
    <row r="2002" spans="1:6">
      <c r="A2002" s="14">
        <v>43209</v>
      </c>
      <c r="B2002" s="15">
        <v>33.270000000000003</v>
      </c>
      <c r="C2002">
        <v>84200320</v>
      </c>
      <c r="D2002" s="15">
        <v>33.287999999999997</v>
      </c>
      <c r="E2002" s="15">
        <v>33.530999999999999</v>
      </c>
      <c r="F2002" s="15">
        <v>32.677</v>
      </c>
    </row>
    <row r="2003" spans="1:6">
      <c r="A2003" s="14">
        <v>43208</v>
      </c>
      <c r="B2003" s="15">
        <v>33.451999999999998</v>
      </c>
      <c r="C2003">
        <v>111751900</v>
      </c>
      <c r="D2003" s="15">
        <v>33.630000000000003</v>
      </c>
      <c r="E2003" s="15">
        <v>33.881999999999998</v>
      </c>
      <c r="F2003" s="15">
        <v>33.11</v>
      </c>
    </row>
    <row r="2004" spans="1:6">
      <c r="A2004" s="14">
        <v>43207</v>
      </c>
      <c r="B2004" s="15">
        <v>33.606000000000002</v>
      </c>
      <c r="C2004">
        <v>338111800</v>
      </c>
      <c r="D2004" s="15">
        <v>32.966000000000001</v>
      </c>
      <c r="E2004" s="15">
        <v>33.862000000000002</v>
      </c>
      <c r="F2004" s="15">
        <v>32.377000000000002</v>
      </c>
    </row>
    <row r="2005" spans="1:6">
      <c r="A2005" s="14">
        <v>43206</v>
      </c>
      <c r="B2005" s="15">
        <v>30.777999999999999</v>
      </c>
      <c r="C2005">
        <v>197822500</v>
      </c>
      <c r="D2005" s="15">
        <v>31.599</v>
      </c>
      <c r="E2005" s="15">
        <v>31.61</v>
      </c>
      <c r="F2005" s="15">
        <v>30.4</v>
      </c>
    </row>
    <row r="2006" spans="1:6">
      <c r="A2006" s="14">
        <v>43203</v>
      </c>
      <c r="B2006" s="15">
        <v>31.164999999999999</v>
      </c>
      <c r="C2006">
        <v>120018500</v>
      </c>
      <c r="D2006" s="15">
        <v>31.728999999999999</v>
      </c>
      <c r="E2006" s="15">
        <v>31.748999999999999</v>
      </c>
      <c r="F2006" s="15">
        <v>30.823</v>
      </c>
    </row>
    <row r="2007" spans="1:6">
      <c r="A2007" s="14">
        <v>43202</v>
      </c>
      <c r="B2007" s="15">
        <v>30.925000000000001</v>
      </c>
      <c r="C2007">
        <v>102066600</v>
      </c>
      <c r="D2007" s="15">
        <v>30.971900000000002</v>
      </c>
      <c r="E2007" s="15">
        <v>31.113</v>
      </c>
      <c r="F2007" s="15">
        <v>30.675000000000001</v>
      </c>
    </row>
    <row r="2008" spans="1:6">
      <c r="A2008" s="14">
        <v>43201</v>
      </c>
      <c r="B2008" s="15">
        <v>30.367000000000001</v>
      </c>
      <c r="C2008">
        <v>148390400</v>
      </c>
      <c r="D2008" s="15">
        <v>30.288499999999999</v>
      </c>
      <c r="E2008" s="15">
        <v>31.164000000000001</v>
      </c>
      <c r="F2008" s="15">
        <v>30.181999999999999</v>
      </c>
    </row>
    <row r="2009" spans="1:6">
      <c r="A2009" s="14">
        <v>43200</v>
      </c>
      <c r="B2009" s="15">
        <v>29.806999999999999</v>
      </c>
      <c r="C2009">
        <v>106698400</v>
      </c>
      <c r="D2009" s="15">
        <v>29.768000000000001</v>
      </c>
      <c r="E2009" s="15">
        <v>29.895</v>
      </c>
      <c r="F2009" s="15">
        <v>29.169</v>
      </c>
    </row>
    <row r="2010" spans="1:6">
      <c r="A2010" s="14">
        <v>43199</v>
      </c>
      <c r="B2010" s="15">
        <v>28.992999999999999</v>
      </c>
      <c r="C2010">
        <v>98330680</v>
      </c>
      <c r="D2010" s="15">
        <v>29.177</v>
      </c>
      <c r="E2010" s="15">
        <v>29.954999999999998</v>
      </c>
      <c r="F2010" s="15">
        <v>28.911999999999999</v>
      </c>
    </row>
    <row r="2011" spans="1:6">
      <c r="A2011" s="14">
        <v>43196</v>
      </c>
      <c r="B2011" s="15">
        <v>28.885000000000002</v>
      </c>
      <c r="C2011">
        <v>113628900</v>
      </c>
      <c r="D2011" s="15">
        <v>28.91</v>
      </c>
      <c r="E2011" s="15">
        <v>29.885000000000002</v>
      </c>
      <c r="F2011" s="15">
        <v>28.565000000000001</v>
      </c>
    </row>
    <row r="2012" spans="1:6">
      <c r="A2012" s="14">
        <v>43195</v>
      </c>
      <c r="B2012" s="15">
        <v>29.396999999999998</v>
      </c>
      <c r="C2012">
        <v>105691800</v>
      </c>
      <c r="D2012" s="15">
        <v>29.315000000000001</v>
      </c>
      <c r="E2012" s="15">
        <v>29.916</v>
      </c>
      <c r="F2012" s="15">
        <v>28.911000000000001</v>
      </c>
    </row>
    <row r="2013" spans="1:6">
      <c r="A2013" s="14">
        <v>43194</v>
      </c>
      <c r="B2013" s="15">
        <v>28.893999999999998</v>
      </c>
      <c r="C2013">
        <v>128926700</v>
      </c>
      <c r="D2013" s="15">
        <v>27.363</v>
      </c>
      <c r="E2013" s="15">
        <v>29.030999999999999</v>
      </c>
      <c r="F2013" s="15">
        <v>27.122399999999999</v>
      </c>
    </row>
    <row r="2014" spans="1:6">
      <c r="A2014" s="14">
        <v>43193</v>
      </c>
      <c r="B2014" s="15">
        <v>28.367000000000001</v>
      </c>
      <c r="C2014">
        <v>126692700</v>
      </c>
      <c r="D2014" s="15">
        <v>28.545000000000002</v>
      </c>
      <c r="E2014" s="15">
        <v>29.125</v>
      </c>
      <c r="F2014" s="15">
        <v>27.800999999999998</v>
      </c>
    </row>
    <row r="2015" spans="1:6">
      <c r="A2015" s="14">
        <v>43192</v>
      </c>
      <c r="B2015" s="15">
        <v>28.029</v>
      </c>
      <c r="C2015">
        <v>133433100</v>
      </c>
      <c r="D2015" s="15">
        <v>29.193999999999999</v>
      </c>
      <c r="E2015" s="15">
        <v>29.286999999999999</v>
      </c>
      <c r="F2015" s="15">
        <v>27.504999999999999</v>
      </c>
    </row>
    <row r="2016" spans="1:6">
      <c r="A2016" s="14">
        <v>43188</v>
      </c>
      <c r="B2016" s="15">
        <v>29.535</v>
      </c>
      <c r="C2016">
        <v>191158500</v>
      </c>
      <c r="D2016" s="15">
        <v>28.7</v>
      </c>
      <c r="E2016" s="15">
        <v>29.535</v>
      </c>
      <c r="F2016" s="15">
        <v>27.59</v>
      </c>
    </row>
    <row r="2017" spans="1:6">
      <c r="A2017" s="14">
        <v>43187</v>
      </c>
      <c r="B2017" s="15">
        <v>28.577000000000002</v>
      </c>
      <c r="C2017">
        <v>189495200</v>
      </c>
      <c r="D2017" s="15">
        <v>29.838999999999999</v>
      </c>
      <c r="E2017" s="15">
        <v>29.88</v>
      </c>
      <c r="F2017" s="15">
        <v>28.161000000000001</v>
      </c>
    </row>
    <row r="2018" spans="1:6">
      <c r="A2018" s="14">
        <v>43186</v>
      </c>
      <c r="B2018" s="15">
        <v>30.068999999999999</v>
      </c>
      <c r="C2018">
        <v>120282400</v>
      </c>
      <c r="D2018" s="15">
        <v>32.249000000000002</v>
      </c>
      <c r="E2018" s="15">
        <v>32.29</v>
      </c>
      <c r="F2018" s="15">
        <v>29.7</v>
      </c>
    </row>
    <row r="2019" spans="1:6">
      <c r="A2019" s="14">
        <v>43185</v>
      </c>
      <c r="B2019" s="15">
        <v>32.034999999999997</v>
      </c>
      <c r="C2019">
        <v>119706400</v>
      </c>
      <c r="D2019" s="15">
        <v>30.936</v>
      </c>
      <c r="E2019" s="15">
        <v>32.103000000000002</v>
      </c>
      <c r="F2019" s="15">
        <v>30.2</v>
      </c>
    </row>
    <row r="2020" spans="1:6">
      <c r="A2020" s="14">
        <v>43182</v>
      </c>
      <c r="B2020" s="15">
        <v>30.094000000000001</v>
      </c>
      <c r="C2020">
        <v>95041810</v>
      </c>
      <c r="D2020" s="15">
        <v>30.741</v>
      </c>
      <c r="E2020" s="15">
        <v>31.073</v>
      </c>
      <c r="F2020" s="15">
        <v>30.036000000000001</v>
      </c>
    </row>
    <row r="2021" spans="1:6">
      <c r="A2021" s="14">
        <v>43181</v>
      </c>
      <c r="B2021" s="15">
        <v>30.67</v>
      </c>
      <c r="C2021">
        <v>79597140</v>
      </c>
      <c r="D2021" s="15">
        <v>31.306999999999999</v>
      </c>
      <c r="E2021" s="15">
        <v>31.411999999999999</v>
      </c>
      <c r="F2021" s="15">
        <v>30.565999999999999</v>
      </c>
    </row>
    <row r="2022" spans="1:6">
      <c r="A2022" s="14">
        <v>43180</v>
      </c>
      <c r="B2022" s="15">
        <v>31.648</v>
      </c>
      <c r="C2022">
        <v>50618690</v>
      </c>
      <c r="D2022" s="15">
        <v>31.635000000000002</v>
      </c>
      <c r="E2022" s="15">
        <v>31.94</v>
      </c>
      <c r="F2022" s="15">
        <v>31.4511</v>
      </c>
    </row>
    <row r="2023" spans="1:6">
      <c r="A2023" s="14">
        <v>43179</v>
      </c>
      <c r="B2023" s="15">
        <v>31.75</v>
      </c>
      <c r="C2023">
        <v>59832400</v>
      </c>
      <c r="D2023" s="15">
        <v>31.326000000000001</v>
      </c>
      <c r="E2023" s="15">
        <v>31.95</v>
      </c>
      <c r="F2023" s="15">
        <v>31.28</v>
      </c>
    </row>
    <row r="2024" spans="1:6">
      <c r="A2024" s="14">
        <v>43178</v>
      </c>
      <c r="B2024" s="15">
        <v>31.347999999999999</v>
      </c>
      <c r="C2024">
        <v>98442010</v>
      </c>
      <c r="D2024" s="15">
        <v>31.58</v>
      </c>
      <c r="E2024" s="15">
        <v>31.7</v>
      </c>
      <c r="F2024" s="15">
        <v>30.734000000000002</v>
      </c>
    </row>
    <row r="2025" spans="1:6">
      <c r="A2025" s="14">
        <v>43175</v>
      </c>
      <c r="B2025" s="15">
        <v>31.844999999999999</v>
      </c>
      <c r="C2025">
        <v>73152680</v>
      </c>
      <c r="D2025" s="15">
        <v>32.142000000000003</v>
      </c>
      <c r="E2025" s="15">
        <v>32.411000000000001</v>
      </c>
      <c r="F2025" s="15">
        <v>31.837</v>
      </c>
    </row>
    <row r="2026" spans="1:6">
      <c r="A2026" s="14">
        <v>43174</v>
      </c>
      <c r="B2026" s="15">
        <v>32.109000000000002</v>
      </c>
      <c r="C2026">
        <v>54654670</v>
      </c>
      <c r="D2026" s="15">
        <v>32.317</v>
      </c>
      <c r="E2026" s="15">
        <v>32.340000000000003</v>
      </c>
      <c r="F2026" s="15">
        <v>31.814</v>
      </c>
    </row>
    <row r="2027" spans="1:6">
      <c r="A2027" s="14">
        <v>43173</v>
      </c>
      <c r="B2027" s="15">
        <v>32.155000000000001</v>
      </c>
      <c r="C2027">
        <v>104638400</v>
      </c>
      <c r="D2027" s="15">
        <v>31.815999999999999</v>
      </c>
      <c r="E2027" s="15">
        <v>32.387999999999998</v>
      </c>
      <c r="F2027" s="15">
        <v>31.77</v>
      </c>
    </row>
    <row r="2028" spans="1:6">
      <c r="A2028" s="14">
        <v>43172</v>
      </c>
      <c r="B2028" s="15">
        <v>31.588000000000001</v>
      </c>
      <c r="C2028">
        <v>128787500</v>
      </c>
      <c r="D2028" s="15">
        <v>32.387</v>
      </c>
      <c r="E2028" s="15">
        <v>32.584099999999999</v>
      </c>
      <c r="F2028" s="15">
        <v>31.3278</v>
      </c>
    </row>
    <row r="2029" spans="1:6">
      <c r="A2029" s="14">
        <v>43171</v>
      </c>
      <c r="B2029" s="15">
        <v>32.130000000000003</v>
      </c>
      <c r="C2029">
        <v>202774200</v>
      </c>
      <c r="D2029" s="15">
        <v>33.356000000000002</v>
      </c>
      <c r="E2029" s="15">
        <v>33.398000000000003</v>
      </c>
      <c r="F2029" s="15">
        <v>31.86</v>
      </c>
    </row>
    <row r="2030" spans="1:6">
      <c r="A2030" s="14">
        <v>43168</v>
      </c>
      <c r="B2030" s="15">
        <v>33.143999999999998</v>
      </c>
      <c r="C2030">
        <v>143202400</v>
      </c>
      <c r="D2030" s="15">
        <v>32.133000000000003</v>
      </c>
      <c r="E2030" s="15">
        <v>33.143999999999998</v>
      </c>
      <c r="F2030" s="15">
        <v>32.023000000000003</v>
      </c>
    </row>
    <row r="2031" spans="1:6">
      <c r="A2031" s="14">
        <v>43167</v>
      </c>
      <c r="B2031" s="15">
        <v>31.7</v>
      </c>
      <c r="C2031">
        <v>113667000</v>
      </c>
      <c r="D2031" s="15">
        <v>32.22</v>
      </c>
      <c r="E2031" s="15">
        <v>32.291800000000002</v>
      </c>
      <c r="F2031" s="15">
        <v>31.413</v>
      </c>
    </row>
    <row r="2032" spans="1:6">
      <c r="A2032" s="14">
        <v>43166</v>
      </c>
      <c r="B2032" s="15">
        <v>32.116</v>
      </c>
      <c r="C2032">
        <v>171107400</v>
      </c>
      <c r="D2032" s="15">
        <v>32</v>
      </c>
      <c r="E2032" s="15">
        <v>32.374000000000002</v>
      </c>
      <c r="F2032" s="15">
        <v>31.454999999999998</v>
      </c>
    </row>
    <row r="2033" spans="1:6">
      <c r="A2033" s="14">
        <v>43165</v>
      </c>
      <c r="B2033" s="15">
        <v>32.521999999999998</v>
      </c>
      <c r="C2033">
        <v>182454500</v>
      </c>
      <c r="D2033" s="15">
        <v>31.988</v>
      </c>
      <c r="E2033" s="15">
        <v>32.579000000000001</v>
      </c>
      <c r="F2033" s="15">
        <v>31.65</v>
      </c>
    </row>
    <row r="2034" spans="1:6">
      <c r="A2034" s="14">
        <v>43164</v>
      </c>
      <c r="B2034" s="15">
        <v>31.5</v>
      </c>
      <c r="C2034">
        <v>189577700</v>
      </c>
      <c r="D2034" s="15">
        <v>30.285</v>
      </c>
      <c r="E2034" s="15">
        <v>31.690999999999999</v>
      </c>
      <c r="F2034" s="15">
        <v>29.76</v>
      </c>
    </row>
    <row r="2035" spans="1:6">
      <c r="A2035" s="14">
        <v>43161</v>
      </c>
      <c r="B2035" s="15">
        <v>30.105</v>
      </c>
      <c r="C2035">
        <v>132785000</v>
      </c>
      <c r="D2035" s="15">
        <v>28.465</v>
      </c>
      <c r="E2035" s="15">
        <v>30.117999999999999</v>
      </c>
      <c r="F2035" s="15">
        <v>28.323</v>
      </c>
    </row>
    <row r="2036" spans="1:6">
      <c r="A2036" s="14">
        <v>43160</v>
      </c>
      <c r="B2036" s="15">
        <v>29.039000000000001</v>
      </c>
      <c r="C2036">
        <v>118929900</v>
      </c>
      <c r="D2036" s="15">
        <v>29.274999999999999</v>
      </c>
      <c r="E2036" s="15">
        <v>29.524999999999999</v>
      </c>
      <c r="F2036" s="15">
        <v>28.382999999999999</v>
      </c>
    </row>
    <row r="2037" spans="1:6">
      <c r="A2037" s="14">
        <v>43159</v>
      </c>
      <c r="B2037" s="15">
        <v>29.138000000000002</v>
      </c>
      <c r="C2037">
        <v>75014440</v>
      </c>
      <c r="D2037" s="15">
        <v>29.31</v>
      </c>
      <c r="E2037" s="15">
        <v>29.574999999999999</v>
      </c>
      <c r="F2037" s="15">
        <v>29.077999999999999</v>
      </c>
    </row>
    <row r="2038" spans="1:6">
      <c r="A2038" s="14">
        <v>43158</v>
      </c>
      <c r="B2038" s="15">
        <v>29.061</v>
      </c>
      <c r="C2038">
        <v>92474140</v>
      </c>
      <c r="D2038" s="15">
        <v>29.477</v>
      </c>
      <c r="E2038" s="15">
        <v>29.736000000000001</v>
      </c>
      <c r="F2038" s="15">
        <v>29.059000000000001</v>
      </c>
    </row>
    <row r="2039" spans="1:6">
      <c r="A2039" s="14">
        <v>43157</v>
      </c>
      <c r="B2039" s="15">
        <v>29.416</v>
      </c>
      <c r="C2039">
        <v>102568300</v>
      </c>
      <c r="D2039" s="15">
        <v>28.875</v>
      </c>
      <c r="E2039" s="15">
        <v>29.564800000000002</v>
      </c>
      <c r="F2039" s="15">
        <v>28.701000000000001</v>
      </c>
    </row>
    <row r="2040" spans="1:6">
      <c r="A2040" s="14">
        <v>43154</v>
      </c>
      <c r="B2040" s="15">
        <v>28.593</v>
      </c>
      <c r="C2040">
        <v>72927890</v>
      </c>
      <c r="D2040" s="15">
        <v>28.1</v>
      </c>
      <c r="E2040" s="15">
        <v>28.6</v>
      </c>
      <c r="F2040" s="15">
        <v>27.780999999999999</v>
      </c>
    </row>
    <row r="2041" spans="1:6">
      <c r="A2041" s="14">
        <v>43153</v>
      </c>
      <c r="B2041" s="15">
        <v>27.814</v>
      </c>
      <c r="C2041">
        <v>88783370</v>
      </c>
      <c r="D2041" s="15">
        <v>28.388000000000002</v>
      </c>
      <c r="E2041" s="15">
        <v>28.45</v>
      </c>
      <c r="F2041" s="15">
        <v>27.445</v>
      </c>
    </row>
    <row r="2042" spans="1:6">
      <c r="A2042" s="14">
        <v>43152</v>
      </c>
      <c r="B2042" s="15">
        <v>28.103999999999999</v>
      </c>
      <c r="C2042">
        <v>93481090</v>
      </c>
      <c r="D2042" s="15">
        <v>28.207000000000001</v>
      </c>
      <c r="E2042" s="15">
        <v>28.664000000000001</v>
      </c>
      <c r="F2042" s="15">
        <v>28.001000000000001</v>
      </c>
    </row>
    <row r="2043" spans="1:6">
      <c r="A2043" s="14">
        <v>43151</v>
      </c>
      <c r="B2043" s="15">
        <v>27.855</v>
      </c>
      <c r="C2043">
        <v>77547590</v>
      </c>
      <c r="D2043" s="15">
        <v>27.774000000000001</v>
      </c>
      <c r="E2043" s="15">
        <v>28.581199999999999</v>
      </c>
      <c r="F2043" s="15">
        <v>27.661000000000001</v>
      </c>
    </row>
    <row r="2044" spans="1:6">
      <c r="A2044" s="14">
        <v>43147</v>
      </c>
      <c r="B2044" s="15">
        <v>27.852</v>
      </c>
      <c r="C2044">
        <v>83028830</v>
      </c>
      <c r="D2044" s="15">
        <v>27.873000000000001</v>
      </c>
      <c r="E2044" s="15">
        <v>28.196000000000002</v>
      </c>
      <c r="F2044" s="15">
        <v>27.568999999999999</v>
      </c>
    </row>
    <row r="2045" spans="1:6">
      <c r="A2045" s="14">
        <v>43146</v>
      </c>
      <c r="B2045" s="15">
        <v>28.027000000000001</v>
      </c>
      <c r="C2045">
        <v>107240100</v>
      </c>
      <c r="D2045" s="15">
        <v>27.003</v>
      </c>
      <c r="E2045" s="15">
        <v>28.05</v>
      </c>
      <c r="F2045" s="15">
        <v>26.763000000000002</v>
      </c>
    </row>
    <row r="2046" spans="1:6">
      <c r="A2046" s="14">
        <v>43145</v>
      </c>
      <c r="B2046" s="15">
        <v>26.6</v>
      </c>
      <c r="C2046">
        <v>109487400</v>
      </c>
      <c r="D2046" s="15">
        <v>26.047000000000001</v>
      </c>
      <c r="E2046" s="15">
        <v>26.988</v>
      </c>
      <c r="F2046" s="15">
        <v>26.033000000000001</v>
      </c>
    </row>
    <row r="2047" spans="1:6">
      <c r="A2047" s="14">
        <v>43144</v>
      </c>
      <c r="B2047" s="15">
        <v>25.827000000000002</v>
      </c>
      <c r="C2047">
        <v>68057450</v>
      </c>
      <c r="D2047" s="15">
        <v>25.728999999999999</v>
      </c>
      <c r="E2047" s="15">
        <v>26.140999999999998</v>
      </c>
      <c r="F2047" s="15">
        <v>25.47</v>
      </c>
    </row>
    <row r="2048" spans="1:6">
      <c r="A2048" s="14">
        <v>43143</v>
      </c>
      <c r="B2048" s="15">
        <v>25.795000000000002</v>
      </c>
      <c r="C2048">
        <v>85185640</v>
      </c>
      <c r="D2048" s="15">
        <v>25.213999999999999</v>
      </c>
      <c r="E2048" s="15">
        <v>25.914999999999999</v>
      </c>
      <c r="F2048" s="15">
        <v>24.9</v>
      </c>
    </row>
    <row r="2049" spans="1:6">
      <c r="A2049" s="14">
        <v>43140</v>
      </c>
      <c r="B2049" s="15">
        <v>24.946999999999999</v>
      </c>
      <c r="C2049">
        <v>168990600</v>
      </c>
      <c r="D2049" s="15">
        <v>25.385000000000002</v>
      </c>
      <c r="E2049" s="15">
        <v>25.58</v>
      </c>
      <c r="F2049" s="15">
        <v>23.611000000000001</v>
      </c>
    </row>
    <row r="2050" spans="1:6">
      <c r="A2050" s="14">
        <v>43139</v>
      </c>
      <c r="B2050" s="15">
        <v>25.01</v>
      </c>
      <c r="C2050">
        <v>92677070</v>
      </c>
      <c r="D2050" s="15">
        <v>26.707999999999998</v>
      </c>
      <c r="E2050" s="15">
        <v>26.762</v>
      </c>
      <c r="F2050" s="15">
        <v>25</v>
      </c>
    </row>
    <row r="2051" spans="1:6">
      <c r="A2051" s="14">
        <v>43138</v>
      </c>
      <c r="B2051" s="15">
        <v>26.456</v>
      </c>
      <c r="C2051">
        <v>87292090</v>
      </c>
      <c r="D2051" s="15">
        <v>26.658000000000001</v>
      </c>
      <c r="E2051" s="15">
        <v>27.245000000000001</v>
      </c>
      <c r="F2051" s="15">
        <v>26.432500000000001</v>
      </c>
    </row>
    <row r="2052" spans="1:6">
      <c r="A2052" s="14">
        <v>43137</v>
      </c>
      <c r="B2052" s="15">
        <v>26.571999999999999</v>
      </c>
      <c r="C2052">
        <v>124122400</v>
      </c>
      <c r="D2052" s="15">
        <v>24.77</v>
      </c>
      <c r="E2052" s="15">
        <v>26.67</v>
      </c>
      <c r="F2052" s="15">
        <v>24.5</v>
      </c>
    </row>
    <row r="2053" spans="1:6">
      <c r="A2053" s="14">
        <v>43136</v>
      </c>
      <c r="B2053" s="15">
        <v>25.425999999999998</v>
      </c>
      <c r="C2053">
        <v>118164900</v>
      </c>
      <c r="D2053" s="15">
        <v>26.2</v>
      </c>
      <c r="E2053" s="15">
        <v>26.789899999999999</v>
      </c>
      <c r="F2053" s="15">
        <v>25.003</v>
      </c>
    </row>
    <row r="2054" spans="1:6">
      <c r="A2054" s="14">
        <v>43133</v>
      </c>
      <c r="B2054" s="15">
        <v>26.742999999999999</v>
      </c>
      <c r="C2054">
        <v>90306000</v>
      </c>
      <c r="D2054" s="15">
        <v>26.3</v>
      </c>
      <c r="E2054" s="15">
        <v>27.062000000000001</v>
      </c>
      <c r="F2054" s="15">
        <v>26.271000000000001</v>
      </c>
    </row>
    <row r="2055" spans="1:6">
      <c r="A2055" s="14">
        <v>43132</v>
      </c>
      <c r="B2055" s="15">
        <v>26.507000000000001</v>
      </c>
      <c r="C2055">
        <v>96511610</v>
      </c>
      <c r="D2055" s="15">
        <v>26.640999999999998</v>
      </c>
      <c r="E2055" s="15">
        <v>27.195</v>
      </c>
      <c r="F2055" s="15">
        <v>26.338000000000001</v>
      </c>
    </row>
    <row r="2056" spans="1:6">
      <c r="A2056" s="14">
        <v>43131</v>
      </c>
      <c r="B2056" s="15">
        <v>27.03</v>
      </c>
      <c r="C2056">
        <v>116535300</v>
      </c>
      <c r="D2056" s="15">
        <v>28.193999999999999</v>
      </c>
      <c r="E2056" s="15">
        <v>28.228899999999999</v>
      </c>
      <c r="F2056" s="15">
        <v>26.957999999999998</v>
      </c>
    </row>
    <row r="2057" spans="1:6">
      <c r="A2057" s="14">
        <v>43130</v>
      </c>
      <c r="B2057" s="15">
        <v>27.88</v>
      </c>
      <c r="C2057">
        <v>120558200</v>
      </c>
      <c r="D2057" s="15">
        <v>27.7</v>
      </c>
      <c r="E2057" s="15">
        <v>28.273</v>
      </c>
      <c r="F2057" s="15">
        <v>27.27</v>
      </c>
    </row>
    <row r="2058" spans="1:6">
      <c r="A2058" s="14">
        <v>43129</v>
      </c>
      <c r="B2058" s="15">
        <v>28.459</v>
      </c>
      <c r="C2058">
        <v>173773400</v>
      </c>
      <c r="D2058" s="15">
        <v>27.42</v>
      </c>
      <c r="E2058" s="15">
        <v>28.681000000000001</v>
      </c>
      <c r="F2058" s="15">
        <v>27.391999999999999</v>
      </c>
    </row>
    <row r="2059" spans="1:6">
      <c r="A2059" s="14">
        <v>43126</v>
      </c>
      <c r="B2059" s="15">
        <v>27.46</v>
      </c>
      <c r="C2059">
        <v>109323700</v>
      </c>
      <c r="D2059" s="15">
        <v>27.148499999999999</v>
      </c>
      <c r="E2059" s="15">
        <v>27.46</v>
      </c>
      <c r="F2059" s="15">
        <v>26.876000000000001</v>
      </c>
    </row>
    <row r="2060" spans="1:6">
      <c r="A2060" s="14">
        <v>43125</v>
      </c>
      <c r="B2060" s="15">
        <v>26.97</v>
      </c>
      <c r="C2060">
        <v>153115600</v>
      </c>
      <c r="D2060" s="15">
        <v>26.3</v>
      </c>
      <c r="E2060" s="15">
        <v>27.23</v>
      </c>
      <c r="F2060" s="15">
        <v>26.023</v>
      </c>
    </row>
    <row r="2061" spans="1:6">
      <c r="A2061" s="14">
        <v>43124</v>
      </c>
      <c r="B2061" s="15">
        <v>26.13</v>
      </c>
      <c r="C2061">
        <v>171937800</v>
      </c>
      <c r="D2061" s="15">
        <v>25.088000000000001</v>
      </c>
      <c r="E2061" s="15">
        <v>26.170999999999999</v>
      </c>
      <c r="F2061" s="15">
        <v>24.931100000000001</v>
      </c>
    </row>
    <row r="2062" spans="1:6">
      <c r="A2062" s="14">
        <v>43123</v>
      </c>
      <c r="B2062" s="15">
        <v>25.029</v>
      </c>
      <c r="C2062">
        <v>276371700</v>
      </c>
      <c r="D2062" s="15">
        <v>25.504999999999999</v>
      </c>
      <c r="E2062" s="15">
        <v>25.771000000000001</v>
      </c>
      <c r="F2062" s="15">
        <v>24.802</v>
      </c>
    </row>
    <row r="2063" spans="1:6">
      <c r="A2063" s="14">
        <v>43122</v>
      </c>
      <c r="B2063" s="15">
        <v>22.757999999999999</v>
      </c>
      <c r="C2063">
        <v>171280900</v>
      </c>
      <c r="D2063" s="15">
        <v>22.2</v>
      </c>
      <c r="E2063" s="15">
        <v>22.778500000000001</v>
      </c>
      <c r="F2063" s="15">
        <v>22.12</v>
      </c>
    </row>
    <row r="2064" spans="1:6">
      <c r="A2064" s="14">
        <v>43119</v>
      </c>
      <c r="B2064" s="15">
        <v>22.045999999999999</v>
      </c>
      <c r="C2064">
        <v>103562100</v>
      </c>
      <c r="D2064" s="15">
        <v>22.274999999999999</v>
      </c>
      <c r="E2064" s="15">
        <v>22.349</v>
      </c>
      <c r="F2064" s="15">
        <v>21.85</v>
      </c>
    </row>
    <row r="2065" spans="1:6">
      <c r="A2065" s="14">
        <v>43118</v>
      </c>
      <c r="B2065" s="15">
        <v>22.033000000000001</v>
      </c>
      <c r="C2065">
        <v>82120940</v>
      </c>
      <c r="D2065" s="15">
        <v>22.033999999999999</v>
      </c>
      <c r="E2065" s="15">
        <v>22.058</v>
      </c>
      <c r="F2065" s="15">
        <v>21.655000000000001</v>
      </c>
    </row>
    <row r="2066" spans="1:6">
      <c r="A2066" s="14">
        <v>43117</v>
      </c>
      <c r="B2066" s="15">
        <v>21.75</v>
      </c>
      <c r="C2066">
        <v>90704030</v>
      </c>
      <c r="D2066" s="15">
        <v>22.1</v>
      </c>
      <c r="E2066" s="15">
        <v>22.114999999999998</v>
      </c>
      <c r="F2066" s="15">
        <v>21.632000000000001</v>
      </c>
    </row>
    <row r="2067" spans="1:6">
      <c r="A2067" s="14">
        <v>43116</v>
      </c>
      <c r="B2067" s="15">
        <v>22.152999999999999</v>
      </c>
      <c r="C2067">
        <v>134952600</v>
      </c>
      <c r="D2067" s="15">
        <v>22.423999999999999</v>
      </c>
      <c r="E2067" s="15">
        <v>22.606999999999999</v>
      </c>
      <c r="F2067" s="15">
        <v>21.72</v>
      </c>
    </row>
    <row r="2068" spans="1:6">
      <c r="A2068" s="14">
        <v>43112</v>
      </c>
      <c r="B2068" s="15">
        <v>22.123000000000001</v>
      </c>
      <c r="C2068">
        <v>81905310</v>
      </c>
      <c r="D2068" s="15">
        <v>21.718</v>
      </c>
      <c r="E2068" s="15">
        <v>22.254999999999999</v>
      </c>
      <c r="F2068" s="15">
        <v>21.6</v>
      </c>
    </row>
    <row r="2069" spans="1:6">
      <c r="A2069" s="14">
        <v>43111</v>
      </c>
      <c r="B2069" s="15">
        <v>21.724</v>
      </c>
      <c r="C2069">
        <v>69889800</v>
      </c>
      <c r="D2069" s="15">
        <v>21.428999999999998</v>
      </c>
      <c r="E2069" s="15">
        <v>21.774999999999999</v>
      </c>
      <c r="F2069" s="15">
        <v>21.335000000000001</v>
      </c>
    </row>
    <row r="2070" spans="1:6">
      <c r="A2070" s="14">
        <v>43110</v>
      </c>
      <c r="B2070" s="15">
        <v>21.251999999999999</v>
      </c>
      <c r="C2070">
        <v>59482470</v>
      </c>
      <c r="D2070" s="15">
        <v>20.757000000000001</v>
      </c>
      <c r="E2070" s="15">
        <v>21.364000000000001</v>
      </c>
      <c r="F2070" s="15">
        <v>20.690999999999999</v>
      </c>
    </row>
    <row r="2071" spans="1:6">
      <c r="A2071" s="14">
        <v>43109</v>
      </c>
      <c r="B2071" s="15">
        <v>20.931000000000001</v>
      </c>
      <c r="C2071">
        <v>61116400</v>
      </c>
      <c r="D2071" s="15">
        <v>21.210999999999999</v>
      </c>
      <c r="E2071" s="15">
        <v>21.297999999999998</v>
      </c>
      <c r="F2071" s="15">
        <v>20.859000000000002</v>
      </c>
    </row>
    <row r="2072" spans="1:6">
      <c r="A2072" s="14">
        <v>43108</v>
      </c>
      <c r="B2072" s="15">
        <v>21.204999999999998</v>
      </c>
      <c r="C2072">
        <v>55509090</v>
      </c>
      <c r="D2072" s="15">
        <v>21.001999999999999</v>
      </c>
      <c r="E2072" s="15">
        <v>21.25</v>
      </c>
      <c r="F2072" s="15">
        <v>20.844000000000001</v>
      </c>
    </row>
    <row r="2073" spans="1:6">
      <c r="A2073" s="14">
        <v>43105</v>
      </c>
      <c r="B2073" s="15">
        <v>20.998999999999999</v>
      </c>
      <c r="C2073">
        <v>70032410</v>
      </c>
      <c r="D2073" s="15">
        <v>20.725000000000001</v>
      </c>
      <c r="E2073" s="15">
        <v>21.001999999999999</v>
      </c>
      <c r="F2073" s="15">
        <v>20.559000000000001</v>
      </c>
    </row>
    <row r="2074" spans="1:6">
      <c r="A2074" s="14">
        <v>43104</v>
      </c>
      <c r="B2074" s="15">
        <v>20.562999999999999</v>
      </c>
      <c r="C2074">
        <v>60199370</v>
      </c>
      <c r="D2074" s="15">
        <v>20.62</v>
      </c>
      <c r="E2074" s="15">
        <v>20.704999999999998</v>
      </c>
      <c r="F2074" s="15">
        <v>20.400099999999998</v>
      </c>
    </row>
    <row r="2075" spans="1:6">
      <c r="A2075" s="14">
        <v>43103</v>
      </c>
      <c r="B2075" s="15">
        <v>20.504999999999999</v>
      </c>
      <c r="C2075">
        <v>85858080</v>
      </c>
      <c r="D2075" s="15">
        <v>20.204999999999998</v>
      </c>
      <c r="E2075" s="15">
        <v>20.620999999999999</v>
      </c>
      <c r="F2075" s="15">
        <v>20.149999999999999</v>
      </c>
    </row>
    <row r="2076" spans="1:6">
      <c r="A2076" s="14">
        <v>43102</v>
      </c>
      <c r="B2076" s="15">
        <v>20.106999999999999</v>
      </c>
      <c r="C2076">
        <v>108918300</v>
      </c>
      <c r="D2076" s="15">
        <v>19.61</v>
      </c>
      <c r="E2076" s="15">
        <v>20.164999999999999</v>
      </c>
      <c r="F2076" s="15">
        <v>19.542000000000002</v>
      </c>
    </row>
    <row r="2077" spans="1:6">
      <c r="A2077" s="14">
        <v>43098</v>
      </c>
      <c r="B2077" s="15">
        <v>19.196000000000002</v>
      </c>
      <c r="C2077">
        <v>51805390</v>
      </c>
      <c r="D2077" s="15">
        <v>19.251000000000001</v>
      </c>
      <c r="E2077" s="15">
        <v>19.395</v>
      </c>
      <c r="F2077" s="15">
        <v>19.122</v>
      </c>
    </row>
    <row r="2078" spans="1:6">
      <c r="A2078" s="14">
        <v>43097</v>
      </c>
      <c r="B2078" s="15">
        <v>19.271000000000001</v>
      </c>
      <c r="C2078">
        <v>100970400</v>
      </c>
      <c r="D2078" s="15">
        <v>18.718</v>
      </c>
      <c r="E2078" s="15">
        <v>19.449000000000002</v>
      </c>
      <c r="F2078" s="15">
        <v>18.684999999999999</v>
      </c>
    </row>
    <row r="2079" spans="1:6">
      <c r="A2079" s="14">
        <v>43096</v>
      </c>
      <c r="B2079" s="15">
        <v>18.623999999999999</v>
      </c>
      <c r="C2079">
        <v>39907820</v>
      </c>
      <c r="D2079" s="15">
        <v>18.78</v>
      </c>
      <c r="E2079" s="15">
        <v>18.809999999999999</v>
      </c>
      <c r="F2079" s="15">
        <v>18.521999999999998</v>
      </c>
    </row>
    <row r="2080" spans="1:6">
      <c r="A2080" s="14">
        <v>43095</v>
      </c>
      <c r="B2080" s="15">
        <v>18.776</v>
      </c>
      <c r="C2080">
        <v>30444440</v>
      </c>
      <c r="D2080" s="15">
        <v>18.978000000000002</v>
      </c>
      <c r="E2080" s="15">
        <v>18.994</v>
      </c>
      <c r="F2080" s="15">
        <v>18.64</v>
      </c>
    </row>
    <row r="2081" spans="1:6">
      <c r="A2081" s="14">
        <v>43091</v>
      </c>
      <c r="B2081" s="15">
        <v>18.994</v>
      </c>
      <c r="C2081">
        <v>37728230</v>
      </c>
      <c r="D2081" s="15">
        <v>18.832999999999998</v>
      </c>
      <c r="E2081" s="15">
        <v>19.094999999999999</v>
      </c>
      <c r="F2081" s="15">
        <v>18.68</v>
      </c>
    </row>
    <row r="2082" spans="1:6">
      <c r="A2082" s="14">
        <v>43090</v>
      </c>
      <c r="B2082" s="15">
        <v>18.861999999999998</v>
      </c>
      <c r="C2082">
        <v>35483720</v>
      </c>
      <c r="D2082" s="15">
        <v>18.943999999999999</v>
      </c>
      <c r="E2082" s="15">
        <v>19.094999999999999</v>
      </c>
      <c r="F2082" s="15">
        <v>18.757999999999999</v>
      </c>
    </row>
    <row r="2083" spans="1:6">
      <c r="A2083" s="14">
        <v>43089</v>
      </c>
      <c r="B2083" s="15">
        <v>18.882000000000001</v>
      </c>
      <c r="C2083">
        <v>64084320</v>
      </c>
      <c r="D2083" s="15">
        <v>18.794</v>
      </c>
      <c r="E2083" s="15">
        <v>18.911000000000001</v>
      </c>
      <c r="F2083" s="15">
        <v>18.526</v>
      </c>
    </row>
    <row r="2084" spans="1:6">
      <c r="A2084" s="14">
        <v>43088</v>
      </c>
      <c r="B2084" s="15">
        <v>18.702000000000002</v>
      </c>
      <c r="C2084">
        <v>70254280</v>
      </c>
      <c r="D2084" s="15">
        <v>19.018000000000001</v>
      </c>
      <c r="E2084" s="15">
        <v>19.029800000000002</v>
      </c>
      <c r="F2084" s="15">
        <v>18.574999999999999</v>
      </c>
    </row>
    <row r="2085" spans="1:6">
      <c r="A2085" s="14">
        <v>43087</v>
      </c>
      <c r="B2085" s="15">
        <v>19.042000000000002</v>
      </c>
      <c r="C2085">
        <v>50079150</v>
      </c>
      <c r="D2085" s="15">
        <v>19.12</v>
      </c>
      <c r="E2085" s="15">
        <v>19.164999999999999</v>
      </c>
      <c r="F2085" s="15">
        <v>18.89</v>
      </c>
    </row>
    <row r="2086" spans="1:6">
      <c r="A2086" s="14">
        <v>43084</v>
      </c>
      <c r="B2086" s="15">
        <v>19.012</v>
      </c>
      <c r="C2086">
        <v>72728990</v>
      </c>
      <c r="D2086" s="15">
        <v>18.960999999999999</v>
      </c>
      <c r="E2086" s="15">
        <v>19.143000000000001</v>
      </c>
      <c r="F2086" s="15">
        <v>18.800999999999998</v>
      </c>
    </row>
    <row r="2087" spans="1:6">
      <c r="A2087" s="14">
        <v>43083</v>
      </c>
      <c r="B2087" s="15">
        <v>18.956</v>
      </c>
      <c r="C2087">
        <v>77588830</v>
      </c>
      <c r="D2087" s="15">
        <v>18.797999999999998</v>
      </c>
      <c r="E2087" s="15">
        <v>19.263999999999999</v>
      </c>
      <c r="F2087" s="15">
        <v>18.72</v>
      </c>
    </row>
    <row r="2088" spans="1:6">
      <c r="A2088" s="14">
        <v>43082</v>
      </c>
      <c r="B2088" s="15">
        <v>18.786000000000001</v>
      </c>
      <c r="C2088">
        <v>47021650</v>
      </c>
      <c r="D2088" s="15">
        <v>18.61</v>
      </c>
      <c r="E2088" s="15">
        <v>18.869</v>
      </c>
      <c r="F2088" s="15">
        <v>18.541</v>
      </c>
    </row>
    <row r="2089" spans="1:6">
      <c r="A2089" s="14">
        <v>43081</v>
      </c>
      <c r="B2089" s="15">
        <v>18.573</v>
      </c>
      <c r="C2089">
        <v>41658260</v>
      </c>
      <c r="D2089" s="15">
        <v>18.600999999999999</v>
      </c>
      <c r="E2089" s="15">
        <v>18.785</v>
      </c>
      <c r="F2089" s="15">
        <v>18.4818</v>
      </c>
    </row>
    <row r="2090" spans="1:6">
      <c r="A2090" s="14">
        <v>43080</v>
      </c>
      <c r="B2090" s="15">
        <v>18.622</v>
      </c>
      <c r="C2090">
        <v>52534420</v>
      </c>
      <c r="D2090" s="15">
        <v>18.785</v>
      </c>
      <c r="E2090" s="15">
        <v>18.942</v>
      </c>
      <c r="F2090" s="15">
        <v>18.591000000000001</v>
      </c>
    </row>
    <row r="2091" spans="1:6">
      <c r="A2091" s="14">
        <v>43077</v>
      </c>
      <c r="B2091" s="15">
        <v>18.853999999999999</v>
      </c>
      <c r="C2091">
        <v>49641880</v>
      </c>
      <c r="D2091" s="15">
        <v>18.649999999999999</v>
      </c>
      <c r="E2091" s="15">
        <v>18.942</v>
      </c>
      <c r="F2091" s="15">
        <v>18.63</v>
      </c>
    </row>
    <row r="2092" spans="1:6">
      <c r="A2092" s="14">
        <v>43076</v>
      </c>
      <c r="B2092" s="15">
        <v>18.52</v>
      </c>
      <c r="C2092">
        <v>46567000</v>
      </c>
      <c r="D2092" s="15">
        <v>18.571000000000002</v>
      </c>
      <c r="E2092" s="15">
        <v>18.734000000000002</v>
      </c>
      <c r="F2092" s="15">
        <v>18.321999999999999</v>
      </c>
    </row>
    <row r="2093" spans="1:6">
      <c r="A2093" s="14">
        <v>43075</v>
      </c>
      <c r="B2093" s="15">
        <v>18.53</v>
      </c>
      <c r="C2093">
        <v>53551260</v>
      </c>
      <c r="D2093" s="15">
        <v>18.338000000000001</v>
      </c>
      <c r="E2093" s="15">
        <v>18.648399999999999</v>
      </c>
      <c r="F2093" s="15">
        <v>18.288</v>
      </c>
    </row>
    <row r="2094" spans="1:6">
      <c r="A2094" s="14">
        <v>43074</v>
      </c>
      <c r="B2094" s="15">
        <v>18.420999999999999</v>
      </c>
      <c r="C2094">
        <v>57817830</v>
      </c>
      <c r="D2094" s="15">
        <v>18.350000000000001</v>
      </c>
      <c r="E2094" s="15">
        <v>18.814</v>
      </c>
      <c r="F2094" s="15">
        <v>18.119</v>
      </c>
    </row>
    <row r="2095" spans="1:6">
      <c r="A2095" s="14">
        <v>43073</v>
      </c>
      <c r="B2095" s="15">
        <v>18.404</v>
      </c>
      <c r="C2095">
        <v>90668970</v>
      </c>
      <c r="D2095" s="15">
        <v>18.936</v>
      </c>
      <c r="E2095" s="15">
        <v>18.972000000000001</v>
      </c>
      <c r="F2095" s="15">
        <v>17.838000000000001</v>
      </c>
    </row>
    <row r="2096" spans="1:6">
      <c r="A2096" s="14">
        <v>43070</v>
      </c>
      <c r="B2096" s="15">
        <v>18.681999999999999</v>
      </c>
      <c r="C2096">
        <v>62160250</v>
      </c>
      <c r="D2096" s="15">
        <v>18.699000000000002</v>
      </c>
      <c r="E2096" s="15">
        <v>18.98</v>
      </c>
      <c r="F2096" s="15">
        <v>18.5</v>
      </c>
    </row>
    <row r="2097" spans="1:6">
      <c r="A2097" s="14">
        <v>43069</v>
      </c>
      <c r="B2097" s="15">
        <v>18.757999999999999</v>
      </c>
      <c r="C2097">
        <v>66155160</v>
      </c>
      <c r="D2097" s="15">
        <v>19.030999999999999</v>
      </c>
      <c r="E2097" s="15">
        <v>19.085999999999999</v>
      </c>
      <c r="F2097" s="15">
        <v>18.667999999999999</v>
      </c>
    </row>
    <row r="2098" spans="1:6">
      <c r="A2098" s="14">
        <v>43068</v>
      </c>
      <c r="B2098" s="15">
        <v>18.815000000000001</v>
      </c>
      <c r="C2098">
        <v>141804500</v>
      </c>
      <c r="D2098" s="15">
        <v>19.890999999999998</v>
      </c>
      <c r="E2098" s="15">
        <v>19.902899999999999</v>
      </c>
      <c r="F2098" s="15">
        <v>18.431999999999999</v>
      </c>
    </row>
    <row r="2099" spans="1:6">
      <c r="A2099" s="14">
        <v>43067</v>
      </c>
      <c r="B2099" s="15">
        <v>19.917999999999999</v>
      </c>
      <c r="C2099">
        <v>69754160</v>
      </c>
      <c r="D2099" s="15">
        <v>19.533999999999999</v>
      </c>
      <c r="E2099" s="15">
        <v>19.968</v>
      </c>
      <c r="F2099" s="15">
        <v>19.401</v>
      </c>
    </row>
    <row r="2100" spans="1:6">
      <c r="A2100" s="14">
        <v>43066</v>
      </c>
      <c r="B2100" s="15">
        <v>19.504999999999999</v>
      </c>
      <c r="C2100">
        <v>32002070</v>
      </c>
      <c r="D2100" s="15">
        <v>19.556000000000001</v>
      </c>
      <c r="E2100" s="15">
        <v>19.585000000000001</v>
      </c>
      <c r="F2100" s="15">
        <v>19.399999999999999</v>
      </c>
    </row>
    <row r="2101" spans="1:6">
      <c r="A2101" s="14">
        <v>43063</v>
      </c>
      <c r="B2101" s="15">
        <v>19.574999999999999</v>
      </c>
      <c r="C2101">
        <v>21605350</v>
      </c>
      <c r="D2101" s="15">
        <v>19.664999999999999</v>
      </c>
      <c r="E2101" s="15">
        <v>19.690000000000001</v>
      </c>
      <c r="F2101" s="15">
        <v>19.533000000000001</v>
      </c>
    </row>
    <row r="2102" spans="1:6">
      <c r="A2102" s="14">
        <v>43061</v>
      </c>
      <c r="B2102" s="15">
        <v>19.632000000000001</v>
      </c>
      <c r="C2102">
        <v>58923210</v>
      </c>
      <c r="D2102" s="15">
        <v>19.658000000000001</v>
      </c>
      <c r="E2102" s="15">
        <v>19.675000000000001</v>
      </c>
      <c r="F2102" s="15">
        <v>19.363</v>
      </c>
    </row>
    <row r="2103" spans="1:6">
      <c r="A2103" s="14">
        <v>43060</v>
      </c>
      <c r="B2103" s="15">
        <v>19.623000000000001</v>
      </c>
      <c r="C2103">
        <v>46182810</v>
      </c>
      <c r="D2103" s="15">
        <v>19.504000000000001</v>
      </c>
      <c r="E2103" s="15">
        <v>19.751999999999999</v>
      </c>
      <c r="F2103" s="15">
        <v>19.4971</v>
      </c>
    </row>
    <row r="2104" spans="1:6">
      <c r="A2104" s="14">
        <v>43059</v>
      </c>
      <c r="B2104" s="15">
        <v>19.41</v>
      </c>
      <c r="C2104">
        <v>37488240</v>
      </c>
      <c r="D2104" s="15">
        <v>19.329999999999998</v>
      </c>
      <c r="E2104" s="15">
        <v>19.431999999999999</v>
      </c>
      <c r="F2104" s="15">
        <v>19.190000000000001</v>
      </c>
    </row>
    <row r="2105" spans="1:6">
      <c r="A2105" s="14">
        <v>43056</v>
      </c>
      <c r="B2105" s="15">
        <v>19.32</v>
      </c>
      <c r="C2105">
        <v>39023830</v>
      </c>
      <c r="D2105" s="15">
        <v>19.574000000000002</v>
      </c>
      <c r="E2105" s="15">
        <v>19.594999999999999</v>
      </c>
      <c r="F2105" s="15">
        <v>19.265000000000001</v>
      </c>
    </row>
    <row r="2106" spans="1:6">
      <c r="A2106" s="14">
        <v>43055</v>
      </c>
      <c r="B2106" s="15">
        <v>19.550999999999998</v>
      </c>
      <c r="C2106">
        <v>56697990</v>
      </c>
      <c r="D2106" s="15">
        <v>19.433</v>
      </c>
      <c r="E2106" s="15">
        <v>19.77</v>
      </c>
      <c r="F2106" s="15">
        <v>19.375</v>
      </c>
    </row>
    <row r="2107" spans="1:6">
      <c r="A2107" s="14">
        <v>43054</v>
      </c>
      <c r="B2107" s="15">
        <v>19.212</v>
      </c>
      <c r="C2107">
        <v>41988680</v>
      </c>
      <c r="D2107" s="15">
        <v>19.454000000000001</v>
      </c>
      <c r="E2107" s="15">
        <v>19.542000000000002</v>
      </c>
      <c r="F2107" s="15">
        <v>19.152999999999999</v>
      </c>
    </row>
    <row r="2108" spans="1:6">
      <c r="A2108" s="14">
        <v>43053</v>
      </c>
      <c r="B2108" s="15">
        <v>19.571000000000002</v>
      </c>
      <c r="C2108">
        <v>34403820</v>
      </c>
      <c r="D2108" s="15">
        <v>19.364000000000001</v>
      </c>
      <c r="E2108" s="15">
        <v>19.588000000000001</v>
      </c>
      <c r="F2108" s="15">
        <v>19.3</v>
      </c>
    </row>
    <row r="2109" spans="1:6">
      <c r="A2109" s="14">
        <v>43052</v>
      </c>
      <c r="B2109" s="15">
        <v>19.507999999999999</v>
      </c>
      <c r="C2109">
        <v>46052850</v>
      </c>
      <c r="D2109" s="15">
        <v>19.111999999999998</v>
      </c>
      <c r="E2109" s="15">
        <v>19.605</v>
      </c>
      <c r="F2109" s="15">
        <v>19.100000000000001</v>
      </c>
    </row>
    <row r="2110" spans="1:6">
      <c r="A2110" s="14">
        <v>43049</v>
      </c>
      <c r="B2110" s="15">
        <v>19.202000000000002</v>
      </c>
      <c r="C2110">
        <v>66196130</v>
      </c>
      <c r="D2110" s="15">
        <v>19.161000000000001</v>
      </c>
      <c r="E2110" s="15">
        <v>19.259</v>
      </c>
      <c r="F2110" s="15">
        <v>18.95</v>
      </c>
    </row>
    <row r="2111" spans="1:6">
      <c r="A2111" s="14">
        <v>43048</v>
      </c>
      <c r="B2111" s="15">
        <v>19.39</v>
      </c>
      <c r="C2111">
        <v>59592140</v>
      </c>
      <c r="D2111" s="15">
        <v>19.446000000000002</v>
      </c>
      <c r="E2111" s="15">
        <v>19.449000000000002</v>
      </c>
      <c r="F2111" s="15">
        <v>19.081</v>
      </c>
    </row>
    <row r="2112" spans="1:6">
      <c r="A2112" s="14">
        <v>43047</v>
      </c>
      <c r="B2112" s="15">
        <v>19.643999999999998</v>
      </c>
      <c r="C2112">
        <v>42333430</v>
      </c>
      <c r="D2112" s="15">
        <v>19.600000000000001</v>
      </c>
      <c r="E2112" s="15">
        <v>19.709</v>
      </c>
      <c r="F2112" s="15">
        <v>19.474</v>
      </c>
    </row>
    <row r="2113" spans="1:6">
      <c r="A2113" s="14">
        <v>43046</v>
      </c>
      <c r="B2113" s="15">
        <v>19.588999999999999</v>
      </c>
      <c r="C2113">
        <v>64605870</v>
      </c>
      <c r="D2113" s="15">
        <v>20</v>
      </c>
      <c r="E2113" s="15">
        <v>20.061</v>
      </c>
      <c r="F2113" s="15">
        <v>19.48</v>
      </c>
    </row>
    <row r="2114" spans="1:6">
      <c r="A2114" s="14">
        <v>43045</v>
      </c>
      <c r="B2114" s="15">
        <v>20.013000000000002</v>
      </c>
      <c r="C2114">
        <v>58451810</v>
      </c>
      <c r="D2114" s="15">
        <v>20</v>
      </c>
      <c r="E2114" s="15">
        <v>20.248000000000001</v>
      </c>
      <c r="F2114" s="15">
        <v>19.809000000000001</v>
      </c>
    </row>
    <row r="2115" spans="1:6">
      <c r="A2115" s="14">
        <v>43042</v>
      </c>
      <c r="B2115" s="15">
        <v>20.001000000000001</v>
      </c>
      <c r="C2115">
        <v>36767660</v>
      </c>
      <c r="D2115" s="15">
        <v>19.98</v>
      </c>
      <c r="E2115" s="15">
        <v>20.055</v>
      </c>
      <c r="F2115" s="15">
        <v>19.798999999999999</v>
      </c>
    </row>
    <row r="2116" spans="1:6">
      <c r="A2116" s="14">
        <v>43041</v>
      </c>
      <c r="B2116" s="15">
        <v>19.931999999999999</v>
      </c>
      <c r="C2116">
        <v>35960490</v>
      </c>
      <c r="D2116" s="15">
        <v>19.745000000000001</v>
      </c>
      <c r="E2116" s="15">
        <v>19.943999999999999</v>
      </c>
      <c r="F2116" s="15">
        <v>19.709</v>
      </c>
    </row>
    <row r="2117" spans="1:6">
      <c r="A2117" s="14">
        <v>43040</v>
      </c>
      <c r="B2117" s="15">
        <v>19.8</v>
      </c>
      <c r="C2117">
        <v>50070210</v>
      </c>
      <c r="D2117" s="15">
        <v>19.724</v>
      </c>
      <c r="E2117" s="15">
        <v>19.919899999999998</v>
      </c>
      <c r="F2117" s="15">
        <v>19.600000000000001</v>
      </c>
    </row>
    <row r="2118" spans="1:6">
      <c r="A2118" s="14">
        <v>43039</v>
      </c>
      <c r="B2118" s="15">
        <v>19.643000000000001</v>
      </c>
      <c r="C2118">
        <v>55119250</v>
      </c>
      <c r="D2118" s="15">
        <v>19.821000000000002</v>
      </c>
      <c r="E2118" s="15">
        <v>19.859000000000002</v>
      </c>
      <c r="F2118" s="15">
        <v>19.521799999999999</v>
      </c>
    </row>
    <row r="2119" spans="1:6">
      <c r="A2119" s="14">
        <v>43038</v>
      </c>
      <c r="B2119" s="15">
        <v>19.837</v>
      </c>
      <c r="C2119">
        <v>54348440</v>
      </c>
      <c r="D2119" s="15">
        <v>19.962</v>
      </c>
      <c r="E2119" s="15">
        <v>20.1099</v>
      </c>
      <c r="F2119" s="15">
        <v>19.7072</v>
      </c>
    </row>
    <row r="2120" spans="1:6">
      <c r="A2120" s="14">
        <v>43035</v>
      </c>
      <c r="B2120" s="15">
        <v>19.954000000000001</v>
      </c>
      <c r="C2120">
        <v>81223380</v>
      </c>
      <c r="D2120" s="15">
        <v>19.72</v>
      </c>
      <c r="E2120" s="15">
        <v>20.065000000000001</v>
      </c>
      <c r="F2120" s="15">
        <v>19.622</v>
      </c>
    </row>
    <row r="2121" spans="1:6">
      <c r="A2121" s="14">
        <v>43034</v>
      </c>
      <c r="B2121" s="15">
        <v>19.521000000000001</v>
      </c>
      <c r="C2121">
        <v>51732120</v>
      </c>
      <c r="D2121" s="15">
        <v>19.466000000000001</v>
      </c>
      <c r="E2121" s="15">
        <v>19.760999999999999</v>
      </c>
      <c r="F2121" s="15">
        <v>19.408000000000001</v>
      </c>
    </row>
    <row r="2122" spans="1:6">
      <c r="A2122" s="14">
        <v>43033</v>
      </c>
      <c r="B2122" s="15">
        <v>19.376999999999999</v>
      </c>
      <c r="C2122">
        <v>53130360</v>
      </c>
      <c r="D2122" s="15">
        <v>19.538</v>
      </c>
      <c r="E2122" s="15">
        <v>19.705500000000001</v>
      </c>
      <c r="F2122" s="15">
        <v>19.300999999999998</v>
      </c>
    </row>
    <row r="2123" spans="1:6">
      <c r="A2123" s="14">
        <v>43032</v>
      </c>
      <c r="B2123" s="15">
        <v>19.602</v>
      </c>
      <c r="C2123">
        <v>70521660</v>
      </c>
      <c r="D2123" s="15">
        <v>19.274999999999999</v>
      </c>
      <c r="E2123" s="15">
        <v>19.673500000000001</v>
      </c>
      <c r="F2123" s="15">
        <v>19.14</v>
      </c>
    </row>
    <row r="2124" spans="1:6">
      <c r="A2124" s="14">
        <v>43031</v>
      </c>
      <c r="B2124" s="15">
        <v>19.247</v>
      </c>
      <c r="C2124">
        <v>69756510</v>
      </c>
      <c r="D2124" s="15">
        <v>19.417000000000002</v>
      </c>
      <c r="E2124" s="15">
        <v>19.489999999999998</v>
      </c>
      <c r="F2124" s="15">
        <v>19.1035</v>
      </c>
    </row>
    <row r="2125" spans="1:6">
      <c r="A2125" s="14">
        <v>43028</v>
      </c>
      <c r="B2125" s="15">
        <v>19.416</v>
      </c>
      <c r="C2125">
        <v>59895950</v>
      </c>
      <c r="D2125" s="15">
        <v>19.59</v>
      </c>
      <c r="E2125" s="15">
        <v>19.638000000000002</v>
      </c>
      <c r="F2125" s="15">
        <v>19.376999999999999</v>
      </c>
    </row>
    <row r="2126" spans="1:6">
      <c r="A2126" s="14">
        <v>43027</v>
      </c>
      <c r="B2126" s="15">
        <v>19.513000000000002</v>
      </c>
      <c r="C2126">
        <v>70308730</v>
      </c>
      <c r="D2126" s="15">
        <v>19.300999999999998</v>
      </c>
      <c r="E2126" s="15">
        <v>19.524999999999999</v>
      </c>
      <c r="F2126" s="15">
        <v>19.116</v>
      </c>
    </row>
    <row r="2127" spans="1:6">
      <c r="A2127" s="14">
        <v>43026</v>
      </c>
      <c r="B2127" s="15">
        <v>19.553999999999998</v>
      </c>
      <c r="C2127">
        <v>111881900</v>
      </c>
      <c r="D2127" s="15">
        <v>19.998999999999999</v>
      </c>
      <c r="E2127" s="15">
        <v>20.001000000000001</v>
      </c>
      <c r="F2127" s="15">
        <v>19.425000000000001</v>
      </c>
    </row>
    <row r="2128" spans="1:6">
      <c r="A2128" s="14">
        <v>43025</v>
      </c>
      <c r="B2128" s="15">
        <v>19.948</v>
      </c>
      <c r="C2128">
        <v>238558500</v>
      </c>
      <c r="D2128" s="15">
        <v>20.010999999999999</v>
      </c>
      <c r="E2128" s="15">
        <v>20.437999999999999</v>
      </c>
      <c r="F2128" s="15">
        <v>19.777000000000001</v>
      </c>
    </row>
    <row r="2129" spans="1:6">
      <c r="A2129" s="14">
        <v>43024</v>
      </c>
      <c r="B2129" s="15">
        <v>20.268000000000001</v>
      </c>
      <c r="C2129">
        <v>217779400</v>
      </c>
      <c r="D2129" s="15">
        <v>20.195</v>
      </c>
      <c r="E2129" s="15">
        <v>20.283000000000001</v>
      </c>
      <c r="F2129" s="15">
        <v>19.786000000000001</v>
      </c>
    </row>
    <row r="2130" spans="1:6">
      <c r="A2130" s="14">
        <v>43021</v>
      </c>
      <c r="B2130" s="15">
        <v>19.949000000000002</v>
      </c>
      <c r="C2130">
        <v>120460300</v>
      </c>
      <c r="D2130" s="15">
        <v>19.97</v>
      </c>
      <c r="E2130" s="15">
        <v>20.082000000000001</v>
      </c>
      <c r="F2130" s="15">
        <v>19.718699999999998</v>
      </c>
    </row>
    <row r="2131" spans="1:6">
      <c r="A2131" s="14">
        <v>43020</v>
      </c>
      <c r="B2131" s="15">
        <v>19.585999999999999</v>
      </c>
      <c r="C2131">
        <v>77651110</v>
      </c>
      <c r="D2131" s="15">
        <v>19.675000000000001</v>
      </c>
      <c r="E2131" s="15">
        <v>19.861999999999998</v>
      </c>
      <c r="F2131" s="15">
        <v>19.471</v>
      </c>
    </row>
    <row r="2132" spans="1:6">
      <c r="A2132" s="14">
        <v>43019</v>
      </c>
      <c r="B2132" s="15">
        <v>19.495000000000001</v>
      </c>
      <c r="C2132">
        <v>64380600</v>
      </c>
      <c r="D2132" s="15">
        <v>19.556999999999999</v>
      </c>
      <c r="E2132" s="15">
        <v>19.622</v>
      </c>
      <c r="F2132" s="15">
        <v>19.381</v>
      </c>
    </row>
    <row r="2133" spans="1:6">
      <c r="A2133" s="14">
        <v>43018</v>
      </c>
      <c r="B2133" s="15">
        <v>19.507999999999999</v>
      </c>
      <c r="C2133">
        <v>62311960</v>
      </c>
      <c r="D2133" s="15">
        <v>19.785</v>
      </c>
      <c r="E2133" s="15">
        <v>19.829999999999998</v>
      </c>
      <c r="F2133" s="15">
        <v>19.21</v>
      </c>
    </row>
    <row r="2134" spans="1:6">
      <c r="A2134" s="14">
        <v>43017</v>
      </c>
      <c r="B2134" s="15">
        <v>19.687000000000001</v>
      </c>
      <c r="C2134">
        <v>69663840</v>
      </c>
      <c r="D2134" s="15">
        <v>19.91</v>
      </c>
      <c r="E2134" s="15">
        <v>19.940000000000001</v>
      </c>
      <c r="F2134" s="15">
        <v>19.655999999999999</v>
      </c>
    </row>
    <row r="2135" spans="1:6">
      <c r="A2135" s="14">
        <v>43014</v>
      </c>
      <c r="B2135" s="15">
        <v>19.802</v>
      </c>
      <c r="C2135">
        <v>152538900</v>
      </c>
      <c r="D2135" s="15">
        <v>19.43</v>
      </c>
      <c r="E2135" s="15">
        <v>19.891999999999999</v>
      </c>
      <c r="F2135" s="15">
        <v>19.204999999999998</v>
      </c>
    </row>
    <row r="2136" spans="1:6">
      <c r="A2136" s="14">
        <v>43013</v>
      </c>
      <c r="B2136" s="15">
        <v>19.439</v>
      </c>
      <c r="C2136">
        <v>193609600</v>
      </c>
      <c r="D2136" s="15">
        <v>18.565000000000001</v>
      </c>
      <c r="E2136" s="15">
        <v>19.449000000000002</v>
      </c>
      <c r="F2136" s="15">
        <v>18.449000000000002</v>
      </c>
    </row>
    <row r="2137" spans="1:6">
      <c r="A2137" s="14">
        <v>43012</v>
      </c>
      <c r="B2137" s="15">
        <v>18.445</v>
      </c>
      <c r="C2137">
        <v>91905130</v>
      </c>
      <c r="D2137" s="15">
        <v>18.140999999999998</v>
      </c>
      <c r="E2137" s="15">
        <v>18.670000000000002</v>
      </c>
      <c r="F2137" s="15">
        <v>18.125</v>
      </c>
    </row>
    <row r="2138" spans="1:6">
      <c r="A2138" s="14">
        <v>43011</v>
      </c>
      <c r="B2138" s="15">
        <v>17.919</v>
      </c>
      <c r="C2138">
        <v>39521850</v>
      </c>
      <c r="D2138" s="15">
        <v>17.765000000000001</v>
      </c>
      <c r="E2138" s="15">
        <v>17.97</v>
      </c>
      <c r="F2138" s="15">
        <v>17.754999999999999</v>
      </c>
    </row>
    <row r="2139" spans="1:6">
      <c r="A2139" s="14">
        <v>43010</v>
      </c>
      <c r="B2139" s="15">
        <v>17.701000000000001</v>
      </c>
      <c r="C2139">
        <v>73359490</v>
      </c>
      <c r="D2139" s="15">
        <v>18.210999999999999</v>
      </c>
      <c r="E2139" s="15">
        <v>18.28</v>
      </c>
      <c r="F2139" s="15">
        <v>17.658000000000001</v>
      </c>
    </row>
    <row r="2140" spans="1:6">
      <c r="A2140" s="14">
        <v>43007</v>
      </c>
      <c r="B2140" s="15">
        <v>18.135000000000002</v>
      </c>
      <c r="C2140">
        <v>42211120</v>
      </c>
      <c r="D2140" s="15">
        <v>18.073</v>
      </c>
      <c r="E2140" s="15">
        <v>18.29</v>
      </c>
      <c r="F2140" s="15">
        <v>18.065000000000001</v>
      </c>
    </row>
    <row r="2141" spans="1:6">
      <c r="A2141" s="14">
        <v>43006</v>
      </c>
      <c r="B2141" s="15">
        <v>18.07</v>
      </c>
      <c r="C2141">
        <v>40743950</v>
      </c>
      <c r="D2141" s="15">
        <v>18.125</v>
      </c>
      <c r="E2141" s="15">
        <v>18.195</v>
      </c>
      <c r="F2141" s="15">
        <v>17.936</v>
      </c>
    </row>
    <row r="2142" spans="1:6">
      <c r="A2142" s="14">
        <v>43005</v>
      </c>
      <c r="B2142" s="15">
        <v>18.196999999999999</v>
      </c>
      <c r="C2142">
        <v>49885150</v>
      </c>
      <c r="D2142" s="15">
        <v>18.100999999999999</v>
      </c>
      <c r="E2142" s="15">
        <v>18.334</v>
      </c>
      <c r="F2142" s="15">
        <v>18.07</v>
      </c>
    </row>
    <row r="2143" spans="1:6">
      <c r="A2143" s="14">
        <v>43004</v>
      </c>
      <c r="B2143" s="15">
        <v>17.937999999999999</v>
      </c>
      <c r="C2143">
        <v>55998750</v>
      </c>
      <c r="D2143" s="15">
        <v>18.07</v>
      </c>
      <c r="E2143" s="15">
        <v>18.094999999999999</v>
      </c>
      <c r="F2143" s="15">
        <v>17.655000000000001</v>
      </c>
    </row>
    <row r="2144" spans="1:6">
      <c r="A2144" s="14">
        <v>43003</v>
      </c>
      <c r="B2144" s="15">
        <v>17.855</v>
      </c>
      <c r="C2144">
        <v>93597100</v>
      </c>
      <c r="D2144" s="15">
        <v>18.646000000000001</v>
      </c>
      <c r="E2144" s="15">
        <v>18.655000000000001</v>
      </c>
      <c r="F2144" s="15">
        <v>17.77</v>
      </c>
    </row>
    <row r="2145" spans="1:6">
      <c r="A2145" s="14">
        <v>43000</v>
      </c>
      <c r="B2145" s="15">
        <v>18.734999999999999</v>
      </c>
      <c r="C2145">
        <v>54560480</v>
      </c>
      <c r="D2145" s="15">
        <v>18.84</v>
      </c>
      <c r="E2145" s="15">
        <v>18.984999999999999</v>
      </c>
      <c r="F2145" s="15">
        <v>18.638999999999999</v>
      </c>
    </row>
    <row r="2146" spans="1:6">
      <c r="A2146" s="14">
        <v>42999</v>
      </c>
      <c r="B2146" s="15">
        <v>18.878</v>
      </c>
      <c r="C2146">
        <v>71416600</v>
      </c>
      <c r="D2146" s="15">
        <v>18.582000000000001</v>
      </c>
      <c r="E2146" s="15">
        <v>18.995000000000001</v>
      </c>
      <c r="F2146" s="15">
        <v>18.451000000000001</v>
      </c>
    </row>
    <row r="2147" spans="1:6">
      <c r="A2147" s="14">
        <v>42998</v>
      </c>
      <c r="B2147" s="15">
        <v>18.550999999999998</v>
      </c>
      <c r="C2147">
        <v>46135910</v>
      </c>
      <c r="D2147" s="15">
        <v>18.61</v>
      </c>
      <c r="E2147" s="15">
        <v>18.649999999999999</v>
      </c>
      <c r="F2147" s="15">
        <v>18.32</v>
      </c>
    </row>
    <row r="2148" spans="1:6">
      <c r="A2148" s="14">
        <v>42997</v>
      </c>
      <c r="B2148" s="15">
        <v>18.568000000000001</v>
      </c>
      <c r="C2148">
        <v>49630880</v>
      </c>
      <c r="D2148" s="15">
        <v>18.498000000000001</v>
      </c>
      <c r="E2148" s="15">
        <v>18.623000000000001</v>
      </c>
      <c r="F2148" s="15">
        <v>18.417000000000002</v>
      </c>
    </row>
    <row r="2149" spans="1:6">
      <c r="A2149" s="14">
        <v>42996</v>
      </c>
      <c r="B2149" s="15">
        <v>18.462</v>
      </c>
      <c r="C2149">
        <v>53552280</v>
      </c>
      <c r="D2149" s="15">
        <v>18.361000000000001</v>
      </c>
      <c r="E2149" s="15">
        <v>18.545000000000002</v>
      </c>
      <c r="F2149" s="15">
        <v>18.273</v>
      </c>
    </row>
    <row r="2150" spans="1:6">
      <c r="A2150" s="14">
        <v>42993</v>
      </c>
      <c r="B2150" s="15">
        <v>18.234999999999999</v>
      </c>
      <c r="C2150">
        <v>55770620</v>
      </c>
      <c r="D2150" s="15">
        <v>18.273</v>
      </c>
      <c r="E2150" s="15">
        <v>18.492999999999999</v>
      </c>
      <c r="F2150" s="15">
        <v>18.143000000000001</v>
      </c>
    </row>
    <row r="2151" spans="1:6">
      <c r="A2151" s="14">
        <v>42992</v>
      </c>
      <c r="B2151" s="15">
        <v>18.263000000000002</v>
      </c>
      <c r="C2151">
        <v>45007010</v>
      </c>
      <c r="D2151" s="15">
        <v>18.324999999999999</v>
      </c>
      <c r="E2151" s="15">
        <v>18.5288</v>
      </c>
      <c r="F2151" s="15">
        <v>18.207000000000001</v>
      </c>
    </row>
    <row r="2152" spans="1:6">
      <c r="A2152" s="14">
        <v>42991</v>
      </c>
      <c r="B2152" s="15">
        <v>18.364000000000001</v>
      </c>
      <c r="C2152">
        <v>43124310</v>
      </c>
      <c r="D2152" s="15">
        <v>18.407</v>
      </c>
      <c r="E2152" s="15">
        <v>18.45</v>
      </c>
      <c r="F2152" s="15">
        <v>18.254999999999999</v>
      </c>
    </row>
    <row r="2153" spans="1:6">
      <c r="A2153" s="14">
        <v>42990</v>
      </c>
      <c r="B2153" s="15">
        <v>18.515000000000001</v>
      </c>
      <c r="C2153">
        <v>66814050</v>
      </c>
      <c r="D2153" s="15">
        <v>18.254999999999999</v>
      </c>
      <c r="E2153" s="15">
        <v>18.533000000000001</v>
      </c>
      <c r="F2153" s="15">
        <v>18.064399999999999</v>
      </c>
    </row>
    <row r="2154" spans="1:6">
      <c r="A2154" s="14">
        <v>42989</v>
      </c>
      <c r="B2154" s="15">
        <v>18.173999999999999</v>
      </c>
      <c r="C2154">
        <v>59740550</v>
      </c>
      <c r="D2154" s="15">
        <v>17.809999999999999</v>
      </c>
      <c r="E2154" s="15">
        <v>18.247</v>
      </c>
      <c r="F2154" s="15">
        <v>17.803000000000001</v>
      </c>
    </row>
    <row r="2155" spans="1:6">
      <c r="A2155" s="14">
        <v>42986</v>
      </c>
      <c r="B2155" s="15">
        <v>17.641999999999999</v>
      </c>
      <c r="C2155">
        <v>45891460</v>
      </c>
      <c r="D2155" s="15">
        <v>17.844999999999999</v>
      </c>
      <c r="E2155" s="15">
        <v>18.039000000000001</v>
      </c>
      <c r="F2155" s="15">
        <v>17.625</v>
      </c>
    </row>
    <row r="2156" spans="1:6">
      <c r="A2156" s="14">
        <v>42985</v>
      </c>
      <c r="B2156" s="15">
        <v>17.899999999999999</v>
      </c>
      <c r="C2156">
        <v>60155990</v>
      </c>
      <c r="D2156" s="15">
        <v>17.88</v>
      </c>
      <c r="E2156" s="15">
        <v>18.035</v>
      </c>
      <c r="F2156" s="15">
        <v>17.71</v>
      </c>
    </row>
    <row r="2157" spans="1:6">
      <c r="A2157" s="14">
        <v>42984</v>
      </c>
      <c r="B2157" s="15">
        <v>17.925000000000001</v>
      </c>
      <c r="C2157">
        <v>87368600</v>
      </c>
      <c r="D2157" s="15">
        <v>17.524999999999999</v>
      </c>
      <c r="E2157" s="15">
        <v>17.946000000000002</v>
      </c>
      <c r="F2157" s="15">
        <v>17.373000000000001</v>
      </c>
    </row>
    <row r="2158" spans="1:6">
      <c r="A2158" s="14">
        <v>42983</v>
      </c>
      <c r="B2158" s="15">
        <v>17.452000000000002</v>
      </c>
      <c r="C2158">
        <v>45952450</v>
      </c>
      <c r="D2158" s="15">
        <v>17.34</v>
      </c>
      <c r="E2158" s="15">
        <v>17.588000000000001</v>
      </c>
      <c r="F2158" s="15">
        <v>17.244</v>
      </c>
    </row>
    <row r="2159" spans="1:6">
      <c r="A2159" s="14">
        <v>42979</v>
      </c>
      <c r="B2159" s="15">
        <v>17.474</v>
      </c>
      <c r="C2159">
        <v>38105980</v>
      </c>
      <c r="D2159" s="15">
        <v>17.555</v>
      </c>
      <c r="E2159" s="15">
        <v>17.648</v>
      </c>
      <c r="F2159" s="15">
        <v>17.391999999999999</v>
      </c>
    </row>
    <row r="2160" spans="1:6">
      <c r="A2160" s="14">
        <v>42978</v>
      </c>
      <c r="B2160" s="15">
        <v>17.471</v>
      </c>
      <c r="C2160">
        <v>69318940</v>
      </c>
      <c r="D2160" s="15">
        <v>17.545000000000002</v>
      </c>
      <c r="E2160" s="15">
        <v>17.623999999999999</v>
      </c>
      <c r="F2160" s="15">
        <v>17.385999999999999</v>
      </c>
    </row>
    <row r="2161" spans="1:6">
      <c r="A2161" s="14">
        <v>42977</v>
      </c>
      <c r="B2161" s="15">
        <v>17.469000000000001</v>
      </c>
      <c r="C2161">
        <v>80266460</v>
      </c>
      <c r="D2161" s="15">
        <v>16.95</v>
      </c>
      <c r="E2161" s="15">
        <v>17.484999999999999</v>
      </c>
      <c r="F2161" s="15">
        <v>16.937000000000001</v>
      </c>
    </row>
    <row r="2162" spans="1:6">
      <c r="A2162" s="14">
        <v>42976</v>
      </c>
      <c r="B2162" s="15">
        <v>16.881</v>
      </c>
      <c r="C2162">
        <v>46150610</v>
      </c>
      <c r="D2162" s="15">
        <v>16.5</v>
      </c>
      <c r="E2162" s="15">
        <v>16.968</v>
      </c>
      <c r="F2162" s="15">
        <v>16.472999999999999</v>
      </c>
    </row>
    <row r="2163" spans="1:6">
      <c r="A2163" s="14">
        <v>42975</v>
      </c>
      <c r="B2163" s="15">
        <v>16.712</v>
      </c>
      <c r="C2163">
        <v>36448350</v>
      </c>
      <c r="D2163" s="15">
        <v>16.643000000000001</v>
      </c>
      <c r="E2163" s="15">
        <v>16.867000000000001</v>
      </c>
      <c r="F2163" s="15">
        <v>16.559999999999999</v>
      </c>
    </row>
    <row r="2164" spans="1:6">
      <c r="A2164" s="14">
        <v>42972</v>
      </c>
      <c r="B2164" s="15">
        <v>16.594999999999999</v>
      </c>
      <c r="C2164">
        <v>40602830</v>
      </c>
      <c r="D2164" s="15">
        <v>16.858000000000001</v>
      </c>
      <c r="E2164" s="15">
        <v>16.875</v>
      </c>
      <c r="F2164" s="15">
        <v>16.55</v>
      </c>
    </row>
    <row r="2165" spans="1:6">
      <c r="A2165" s="14">
        <v>42971</v>
      </c>
      <c r="B2165" s="15">
        <v>16.812999999999999</v>
      </c>
      <c r="C2165">
        <v>53585880</v>
      </c>
      <c r="D2165" s="15">
        <v>16.986000000000001</v>
      </c>
      <c r="E2165" s="15">
        <v>17.1236</v>
      </c>
      <c r="F2165" s="15">
        <v>16.614999999999998</v>
      </c>
    </row>
    <row r="2166" spans="1:6">
      <c r="A2166" s="14">
        <v>42970</v>
      </c>
      <c r="B2166" s="15">
        <v>16.905999999999999</v>
      </c>
      <c r="C2166">
        <v>46302860</v>
      </c>
      <c r="D2166" s="15">
        <v>16.835000000000001</v>
      </c>
      <c r="E2166" s="15">
        <v>16.963999999999999</v>
      </c>
      <c r="F2166" s="15">
        <v>16.670000000000002</v>
      </c>
    </row>
    <row r="2167" spans="1:6">
      <c r="A2167" s="14">
        <v>42969</v>
      </c>
      <c r="B2167" s="15">
        <v>16.934000000000001</v>
      </c>
      <c r="C2167">
        <v>48815450</v>
      </c>
      <c r="D2167" s="15">
        <v>16.776</v>
      </c>
      <c r="E2167" s="15">
        <v>16.992999999999999</v>
      </c>
      <c r="F2167" s="15">
        <v>16.704000000000001</v>
      </c>
    </row>
    <row r="2168" spans="1:6">
      <c r="A2168" s="14">
        <v>42968</v>
      </c>
      <c r="B2168" s="15">
        <v>16.675999999999998</v>
      </c>
      <c r="C2168">
        <v>64751770</v>
      </c>
      <c r="D2168" s="15">
        <v>16.690999999999999</v>
      </c>
      <c r="E2168" s="15">
        <v>16.899000000000001</v>
      </c>
      <c r="F2168" s="15">
        <v>16.422999999999998</v>
      </c>
    </row>
    <row r="2169" spans="1:6">
      <c r="A2169" s="14">
        <v>42965</v>
      </c>
      <c r="B2169" s="15">
        <v>16.654</v>
      </c>
      <c r="C2169">
        <v>73820330</v>
      </c>
      <c r="D2169" s="15">
        <v>16.594999999999999</v>
      </c>
      <c r="E2169" s="15">
        <v>16.997</v>
      </c>
      <c r="F2169" s="15">
        <v>16.579999999999998</v>
      </c>
    </row>
    <row r="2170" spans="1:6">
      <c r="A2170" s="14">
        <v>42964</v>
      </c>
      <c r="B2170" s="15">
        <v>16.609000000000002</v>
      </c>
      <c r="C2170">
        <v>51920680</v>
      </c>
      <c r="D2170" s="15">
        <v>16.922999999999998</v>
      </c>
      <c r="E2170" s="15">
        <v>17.058</v>
      </c>
      <c r="F2170" s="15">
        <v>16.571999999999999</v>
      </c>
    </row>
    <row r="2171" spans="1:6">
      <c r="A2171" s="14">
        <v>42963</v>
      </c>
      <c r="B2171" s="15">
        <v>16.998000000000001</v>
      </c>
      <c r="C2171">
        <v>70087910</v>
      </c>
      <c r="D2171" s="15">
        <v>16.75</v>
      </c>
      <c r="E2171" s="15">
        <v>17.05</v>
      </c>
      <c r="F2171" s="15">
        <v>16.625</v>
      </c>
    </row>
    <row r="2172" spans="1:6">
      <c r="A2172" s="14">
        <v>42962</v>
      </c>
      <c r="B2172" s="15">
        <v>16.850000000000001</v>
      </c>
      <c r="C2172">
        <v>55315800</v>
      </c>
      <c r="D2172" s="15">
        <v>17.152999999999999</v>
      </c>
      <c r="E2172" s="15">
        <v>17.187999999999999</v>
      </c>
      <c r="F2172" s="15">
        <v>16.824999999999999</v>
      </c>
    </row>
    <row r="2173" spans="1:6">
      <c r="A2173" s="14">
        <v>42961</v>
      </c>
      <c r="B2173" s="15">
        <v>17.100000000000001</v>
      </c>
      <c r="C2173">
        <v>74632170</v>
      </c>
      <c r="D2173" s="15">
        <v>16.98</v>
      </c>
      <c r="E2173" s="15">
        <v>17.245000000000001</v>
      </c>
      <c r="F2173" s="15">
        <v>16.88</v>
      </c>
    </row>
    <row r="2174" spans="1:6">
      <c r="A2174" s="14">
        <v>42958</v>
      </c>
      <c r="B2174" s="15">
        <v>17.14</v>
      </c>
      <c r="C2174">
        <v>50208230</v>
      </c>
      <c r="D2174" s="15">
        <v>16.986000000000001</v>
      </c>
      <c r="E2174" s="15">
        <v>17.257999999999999</v>
      </c>
      <c r="F2174" s="15">
        <v>16.899999999999999</v>
      </c>
    </row>
    <row r="2175" spans="1:6">
      <c r="A2175" s="14">
        <v>42957</v>
      </c>
      <c r="B2175" s="15">
        <v>16.914000000000001</v>
      </c>
      <c r="C2175">
        <v>96222030</v>
      </c>
      <c r="D2175" s="15">
        <v>17.402999999999999</v>
      </c>
      <c r="E2175" s="15">
        <v>17.445</v>
      </c>
      <c r="F2175" s="15">
        <v>16.760000000000002</v>
      </c>
    </row>
    <row r="2176" spans="1:6">
      <c r="A2176" s="14">
        <v>42956</v>
      </c>
      <c r="B2176" s="15">
        <v>17.577999999999999</v>
      </c>
      <c r="C2176">
        <v>96582490</v>
      </c>
      <c r="D2176" s="15">
        <v>17.143000000000001</v>
      </c>
      <c r="E2176" s="15">
        <v>17.596</v>
      </c>
      <c r="F2176" s="15">
        <v>17.001000000000001</v>
      </c>
    </row>
    <row r="2177" spans="1:6">
      <c r="A2177" s="14">
        <v>42955</v>
      </c>
      <c r="B2177" s="15">
        <v>17.835999999999999</v>
      </c>
      <c r="C2177">
        <v>59511390</v>
      </c>
      <c r="D2177" s="15">
        <v>18.137</v>
      </c>
      <c r="E2177" s="15">
        <v>18.190999999999999</v>
      </c>
      <c r="F2177" s="15">
        <v>17.745000000000001</v>
      </c>
    </row>
    <row r="2178" spans="1:6">
      <c r="A2178" s="14">
        <v>42954</v>
      </c>
      <c r="B2178" s="15">
        <v>18.132999999999999</v>
      </c>
      <c r="C2178">
        <v>46079850</v>
      </c>
      <c r="D2178" s="15">
        <v>18.100000000000001</v>
      </c>
      <c r="E2178" s="15">
        <v>18.227</v>
      </c>
      <c r="F2178" s="15">
        <v>17.91</v>
      </c>
    </row>
    <row r="2179" spans="1:6">
      <c r="A2179" s="14">
        <v>42951</v>
      </c>
      <c r="B2179" s="15">
        <v>18.027000000000001</v>
      </c>
      <c r="C2179">
        <v>44882470</v>
      </c>
      <c r="D2179" s="15">
        <v>17.96</v>
      </c>
      <c r="E2179" s="15">
        <v>18.100000000000001</v>
      </c>
      <c r="F2179" s="15">
        <v>17.850000000000001</v>
      </c>
    </row>
    <row r="2180" spans="1:6">
      <c r="A2180" s="14">
        <v>42950</v>
      </c>
      <c r="B2180" s="15">
        <v>17.922999999999998</v>
      </c>
      <c r="C2180">
        <v>46213460</v>
      </c>
      <c r="D2180" s="15">
        <v>18.053000000000001</v>
      </c>
      <c r="E2180" s="15">
        <v>18.122499999999999</v>
      </c>
      <c r="F2180" s="15">
        <v>17.802</v>
      </c>
    </row>
    <row r="2181" spans="1:6">
      <c r="A2181" s="14">
        <v>42949</v>
      </c>
      <c r="B2181" s="15">
        <v>18.074000000000002</v>
      </c>
      <c r="C2181">
        <v>57597540</v>
      </c>
      <c r="D2181" s="15">
        <v>18.222000000000001</v>
      </c>
      <c r="E2181" s="15">
        <v>18.257000000000001</v>
      </c>
      <c r="F2181" s="15">
        <v>17.781500000000001</v>
      </c>
    </row>
    <row r="2182" spans="1:6">
      <c r="A2182" s="14">
        <v>42948</v>
      </c>
      <c r="B2182" s="15">
        <v>18.202999999999999</v>
      </c>
      <c r="C2182">
        <v>50575340</v>
      </c>
      <c r="D2182" s="15">
        <v>18.248999999999999</v>
      </c>
      <c r="E2182" s="15">
        <v>18.462</v>
      </c>
      <c r="F2182" s="15">
        <v>18.143000000000001</v>
      </c>
    </row>
    <row r="2183" spans="1:6">
      <c r="A2183" s="14">
        <v>42947</v>
      </c>
      <c r="B2183" s="15">
        <v>18.166</v>
      </c>
      <c r="C2183">
        <v>48655550</v>
      </c>
      <c r="D2183" s="15">
        <v>18.425999999999998</v>
      </c>
      <c r="E2183" s="15">
        <v>18.497399999999999</v>
      </c>
      <c r="F2183" s="15">
        <v>18.065000000000001</v>
      </c>
    </row>
    <row r="2184" spans="1:6">
      <c r="A2184" s="14">
        <v>42944</v>
      </c>
      <c r="B2184" s="15">
        <v>18.404</v>
      </c>
      <c r="C2184">
        <v>62001630</v>
      </c>
      <c r="D2184" s="15">
        <v>18.2</v>
      </c>
      <c r="E2184" s="15">
        <v>18.503</v>
      </c>
      <c r="F2184" s="15">
        <v>18.117999999999999</v>
      </c>
    </row>
    <row r="2185" spans="1:6">
      <c r="A2185" s="14">
        <v>42943</v>
      </c>
      <c r="B2185" s="15">
        <v>18.268000000000001</v>
      </c>
      <c r="C2185">
        <v>112151600</v>
      </c>
      <c r="D2185" s="15">
        <v>18.989000000000001</v>
      </c>
      <c r="E2185" s="15">
        <v>19</v>
      </c>
      <c r="F2185" s="15">
        <v>17.937999999999999</v>
      </c>
    </row>
    <row r="2186" spans="1:6">
      <c r="A2186" s="14">
        <v>42942</v>
      </c>
      <c r="B2186" s="15">
        <v>18.908000000000001</v>
      </c>
      <c r="C2186">
        <v>44639270</v>
      </c>
      <c r="D2186" s="15">
        <v>18.77</v>
      </c>
      <c r="E2186" s="15">
        <v>18.970400000000001</v>
      </c>
      <c r="F2186" s="15">
        <v>18.751000000000001</v>
      </c>
    </row>
    <row r="2187" spans="1:6">
      <c r="A2187" s="14">
        <v>42941</v>
      </c>
      <c r="B2187" s="15">
        <v>18.696999999999999</v>
      </c>
      <c r="C2187">
        <v>53707770</v>
      </c>
      <c r="D2187" s="15">
        <v>18.779</v>
      </c>
      <c r="E2187" s="15">
        <v>18.866</v>
      </c>
      <c r="F2187" s="15">
        <v>18.581</v>
      </c>
    </row>
    <row r="2188" spans="1:6">
      <c r="A2188" s="14">
        <v>42940</v>
      </c>
      <c r="B2188" s="15">
        <v>18.791</v>
      </c>
      <c r="C2188">
        <v>87877970</v>
      </c>
      <c r="D2188" s="15">
        <v>18.868500000000001</v>
      </c>
      <c r="E2188" s="15">
        <v>19.024999999999999</v>
      </c>
      <c r="F2188" s="15">
        <v>18.701000000000001</v>
      </c>
    </row>
    <row r="2189" spans="1:6">
      <c r="A2189" s="14">
        <v>42937</v>
      </c>
      <c r="B2189" s="15">
        <v>18.853999999999999</v>
      </c>
      <c r="C2189">
        <v>92583370</v>
      </c>
      <c r="D2189" s="15">
        <v>18.271999999999998</v>
      </c>
      <c r="E2189" s="15">
        <v>19.149999999999999</v>
      </c>
      <c r="F2189" s="15">
        <v>18.271000000000001</v>
      </c>
    </row>
    <row r="2190" spans="1:6">
      <c r="A2190" s="14">
        <v>42936</v>
      </c>
      <c r="B2190" s="15">
        <v>18.36</v>
      </c>
      <c r="C2190">
        <v>78731100</v>
      </c>
      <c r="D2190" s="15">
        <v>18.384</v>
      </c>
      <c r="E2190" s="15">
        <v>18.591999999999999</v>
      </c>
      <c r="F2190" s="15">
        <v>18.27</v>
      </c>
    </row>
    <row r="2191" spans="1:6">
      <c r="A2191" s="14">
        <v>42935</v>
      </c>
      <c r="B2191" s="15">
        <v>18.385999999999999</v>
      </c>
      <c r="C2191">
        <v>172409900</v>
      </c>
      <c r="D2191" s="15">
        <v>18.297000000000001</v>
      </c>
      <c r="E2191" s="15">
        <v>18.716999999999999</v>
      </c>
      <c r="F2191" s="15">
        <v>18.175000000000001</v>
      </c>
    </row>
    <row r="2192" spans="1:6">
      <c r="A2192" s="14">
        <v>42934</v>
      </c>
      <c r="B2192" s="15">
        <v>18.36</v>
      </c>
      <c r="C2192">
        <v>415255900</v>
      </c>
      <c r="D2192" s="15">
        <v>17.611999999999998</v>
      </c>
      <c r="E2192" s="15">
        <v>18.5</v>
      </c>
      <c r="F2192" s="15">
        <v>17.423999999999999</v>
      </c>
    </row>
    <row r="2193" spans="1:6">
      <c r="A2193" s="14">
        <v>42933</v>
      </c>
      <c r="B2193" s="15">
        <v>16.170000000000002</v>
      </c>
      <c r="C2193">
        <v>166819100</v>
      </c>
      <c r="D2193" s="15">
        <v>16.291</v>
      </c>
      <c r="E2193" s="15">
        <v>16.355</v>
      </c>
      <c r="F2193" s="15">
        <v>16.001999999999999</v>
      </c>
    </row>
    <row r="2194" spans="1:6">
      <c r="A2194" s="14">
        <v>42930</v>
      </c>
      <c r="B2194" s="15">
        <v>16.111999999999998</v>
      </c>
      <c r="C2194">
        <v>55201000</v>
      </c>
      <c r="D2194" s="15">
        <v>15.93</v>
      </c>
      <c r="E2194" s="15">
        <v>16.135000000000002</v>
      </c>
      <c r="F2194" s="15">
        <v>15.797000000000001</v>
      </c>
    </row>
    <row r="2195" spans="1:6">
      <c r="A2195" s="14">
        <v>42929</v>
      </c>
      <c r="B2195" s="15">
        <v>15.821</v>
      </c>
      <c r="C2195">
        <v>66944180</v>
      </c>
      <c r="D2195" s="15">
        <v>15.851000000000001</v>
      </c>
      <c r="E2195" s="15">
        <v>16.013000000000002</v>
      </c>
      <c r="F2195" s="15">
        <v>15.698</v>
      </c>
    </row>
    <row r="2196" spans="1:6">
      <c r="A2196" s="14">
        <v>42928</v>
      </c>
      <c r="B2196" s="15">
        <v>15.875</v>
      </c>
      <c r="C2196">
        <v>82834520</v>
      </c>
      <c r="D2196" s="15">
        <v>15.577</v>
      </c>
      <c r="E2196" s="15">
        <v>15.88</v>
      </c>
      <c r="F2196" s="15">
        <v>15.577</v>
      </c>
    </row>
    <row r="2197" spans="1:6">
      <c r="A2197" s="14">
        <v>42927</v>
      </c>
      <c r="B2197" s="15">
        <v>15.433</v>
      </c>
      <c r="C2197">
        <v>48873260</v>
      </c>
      <c r="D2197" s="15">
        <v>15.237</v>
      </c>
      <c r="E2197" s="15">
        <v>15.523</v>
      </c>
      <c r="F2197" s="15">
        <v>15.154999999999999</v>
      </c>
    </row>
    <row r="2198" spans="1:6">
      <c r="A2198" s="14">
        <v>42926</v>
      </c>
      <c r="B2198" s="15">
        <v>15.266999999999999</v>
      </c>
      <c r="C2198">
        <v>52017280</v>
      </c>
      <c r="D2198" s="15">
        <v>15.034000000000001</v>
      </c>
      <c r="E2198" s="15">
        <v>15.323</v>
      </c>
      <c r="F2198" s="15">
        <v>14.965</v>
      </c>
    </row>
    <row r="2199" spans="1:6">
      <c r="A2199" s="14">
        <v>42923</v>
      </c>
      <c r="B2199" s="15">
        <v>15.018000000000001</v>
      </c>
      <c r="C2199">
        <v>54940830</v>
      </c>
      <c r="D2199" s="15">
        <v>14.664999999999999</v>
      </c>
      <c r="E2199" s="15">
        <v>15.074999999999999</v>
      </c>
      <c r="F2199" s="15">
        <v>14.664999999999999</v>
      </c>
    </row>
    <row r="2200" spans="1:6">
      <c r="A2200" s="14">
        <v>42922</v>
      </c>
      <c r="B2200" s="15">
        <v>14.625</v>
      </c>
      <c r="C2200">
        <v>54833580</v>
      </c>
      <c r="D2200" s="15">
        <v>14.613</v>
      </c>
      <c r="E2200" s="15">
        <v>14.727</v>
      </c>
      <c r="F2200" s="15">
        <v>14.425000000000001</v>
      </c>
    </row>
    <row r="2201" spans="1:6">
      <c r="A2201" s="14">
        <v>42921</v>
      </c>
      <c r="B2201" s="15">
        <v>14.760999999999999</v>
      </c>
      <c r="C2201">
        <v>46217120</v>
      </c>
      <c r="D2201" s="15">
        <v>14.657999999999999</v>
      </c>
      <c r="E2201" s="15">
        <v>14.826000000000001</v>
      </c>
      <c r="F2201" s="15">
        <v>14.558</v>
      </c>
    </row>
    <row r="2202" spans="1:6">
      <c r="A2202" s="14">
        <v>42919</v>
      </c>
      <c r="B2202" s="15">
        <v>14.617000000000001</v>
      </c>
      <c r="C2202">
        <v>39082150</v>
      </c>
      <c r="D2202" s="15">
        <v>14.98</v>
      </c>
      <c r="E2202" s="15">
        <v>15.045</v>
      </c>
      <c r="F2202" s="15">
        <v>14.58</v>
      </c>
    </row>
    <row r="2203" spans="1:6">
      <c r="A2203" s="14">
        <v>42916</v>
      </c>
      <c r="B2203" s="15">
        <v>14.941000000000001</v>
      </c>
      <c r="C2203">
        <v>52103810</v>
      </c>
      <c r="D2203" s="15">
        <v>14.976000000000001</v>
      </c>
      <c r="E2203" s="15">
        <v>15.071</v>
      </c>
      <c r="F2203" s="15">
        <v>14.842000000000001</v>
      </c>
    </row>
    <row r="2204" spans="1:6">
      <c r="A2204" s="14">
        <v>42915</v>
      </c>
      <c r="B2204" s="15">
        <v>15.009</v>
      </c>
      <c r="C2204">
        <v>71402470</v>
      </c>
      <c r="D2204" s="15">
        <v>15.282</v>
      </c>
      <c r="E2204" s="15">
        <v>15.282</v>
      </c>
      <c r="F2204" s="15">
        <v>14.8</v>
      </c>
    </row>
    <row r="2205" spans="1:6">
      <c r="A2205" s="14">
        <v>42914</v>
      </c>
      <c r="B2205" s="15">
        <v>15.340999999999999</v>
      </c>
      <c r="C2205">
        <v>55853460</v>
      </c>
      <c r="D2205" s="15">
        <v>15.164</v>
      </c>
      <c r="E2205" s="15">
        <v>15.42</v>
      </c>
      <c r="F2205" s="15">
        <v>15.012</v>
      </c>
    </row>
    <row r="2206" spans="1:6">
      <c r="A2206" s="14">
        <v>42913</v>
      </c>
      <c r="B2206" s="15">
        <v>15.103</v>
      </c>
      <c r="C2206">
        <v>74181090</v>
      </c>
      <c r="D2206" s="15">
        <v>15.662000000000001</v>
      </c>
      <c r="E2206" s="15">
        <v>15.697699999999999</v>
      </c>
      <c r="F2206" s="15">
        <v>15.071999999999999</v>
      </c>
    </row>
    <row r="2207" spans="1:6">
      <c r="A2207" s="14">
        <v>42912</v>
      </c>
      <c r="B2207" s="15">
        <v>15.75</v>
      </c>
      <c r="C2207">
        <v>60087320</v>
      </c>
      <c r="D2207" s="15">
        <v>15.878</v>
      </c>
      <c r="E2207" s="15">
        <v>15.997</v>
      </c>
      <c r="F2207" s="15">
        <v>15.656000000000001</v>
      </c>
    </row>
    <row r="2208" spans="1:6">
      <c r="A2208" s="14">
        <v>42909</v>
      </c>
      <c r="B2208" s="15">
        <v>15.802</v>
      </c>
      <c r="C2208">
        <v>62480420</v>
      </c>
      <c r="D2208" s="15">
        <v>15.500999999999999</v>
      </c>
      <c r="E2208" s="15">
        <v>15.819000000000001</v>
      </c>
      <c r="F2208" s="15">
        <v>15.375999999999999</v>
      </c>
    </row>
    <row r="2209" spans="1:6">
      <c r="A2209" s="14">
        <v>42908</v>
      </c>
      <c r="B2209" s="15">
        <v>15.489000000000001</v>
      </c>
      <c r="C2209">
        <v>37655170</v>
      </c>
      <c r="D2209" s="15">
        <v>15.513</v>
      </c>
      <c r="E2209" s="15">
        <v>15.52</v>
      </c>
      <c r="F2209" s="15">
        <v>15.37</v>
      </c>
    </row>
    <row r="2210" spans="1:6">
      <c r="A2210" s="14">
        <v>42907</v>
      </c>
      <c r="B2210" s="15">
        <v>15.503</v>
      </c>
      <c r="C2210">
        <v>57951320</v>
      </c>
      <c r="D2210" s="15">
        <v>15.25</v>
      </c>
      <c r="E2210" s="15">
        <v>15.538</v>
      </c>
      <c r="F2210" s="15">
        <v>15.226000000000001</v>
      </c>
    </row>
    <row r="2211" spans="1:6">
      <c r="A2211" s="14">
        <v>42906</v>
      </c>
      <c r="B2211" s="15">
        <v>15.205</v>
      </c>
      <c r="C2211">
        <v>48766830</v>
      </c>
      <c r="D2211" s="15">
        <v>15.368</v>
      </c>
      <c r="E2211" s="15">
        <v>15.45</v>
      </c>
      <c r="F2211" s="15">
        <v>15.14</v>
      </c>
    </row>
    <row r="2212" spans="1:6">
      <c r="A2212" s="14">
        <v>42905</v>
      </c>
      <c r="B2212" s="15">
        <v>15.34</v>
      </c>
      <c r="C2212">
        <v>65235510</v>
      </c>
      <c r="D2212" s="15">
        <v>15.429</v>
      </c>
      <c r="E2212" s="15">
        <v>15.558</v>
      </c>
      <c r="F2212" s="15">
        <v>15.241</v>
      </c>
    </row>
    <row r="2213" spans="1:6">
      <c r="A2213" s="14">
        <v>42902</v>
      </c>
      <c r="B2213" s="15">
        <v>15.238</v>
      </c>
      <c r="C2213">
        <v>68072270</v>
      </c>
      <c r="D2213" s="15">
        <v>15.145</v>
      </c>
      <c r="E2213" s="15">
        <v>15.353</v>
      </c>
      <c r="F2213" s="15">
        <v>15.039</v>
      </c>
    </row>
    <row r="2214" spans="1:6">
      <c r="A2214" s="14">
        <v>42901</v>
      </c>
      <c r="B2214" s="15">
        <v>15.176</v>
      </c>
      <c r="C2214">
        <v>70010460</v>
      </c>
      <c r="D2214" s="15">
        <v>14.944000000000001</v>
      </c>
      <c r="E2214" s="15">
        <v>15.256</v>
      </c>
      <c r="F2214" s="15">
        <v>14.73</v>
      </c>
    </row>
    <row r="2215" spans="1:6">
      <c r="A2215" s="14">
        <v>42900</v>
      </c>
      <c r="B2215" s="15">
        <v>15.22</v>
      </c>
      <c r="C2215">
        <v>64527650</v>
      </c>
      <c r="D2215" s="15">
        <v>15.433999999999999</v>
      </c>
      <c r="E2215" s="15">
        <v>15.561500000000001</v>
      </c>
      <c r="F2215" s="15">
        <v>15.028</v>
      </c>
    </row>
    <row r="2216" spans="1:6">
      <c r="A2216" s="14">
        <v>42899</v>
      </c>
      <c r="B2216" s="15">
        <v>15.272</v>
      </c>
      <c r="C2216">
        <v>84754330</v>
      </c>
      <c r="D2216" s="15">
        <v>15.438000000000001</v>
      </c>
      <c r="E2216" s="15">
        <v>15.568</v>
      </c>
      <c r="F2216" s="15">
        <v>15.013</v>
      </c>
    </row>
    <row r="2217" spans="1:6">
      <c r="A2217" s="14">
        <v>42898</v>
      </c>
      <c r="B2217" s="15">
        <v>15.144</v>
      </c>
      <c r="C2217">
        <v>140937500</v>
      </c>
      <c r="D2217" s="15">
        <v>15.53</v>
      </c>
      <c r="E2217" s="15">
        <v>15.553000000000001</v>
      </c>
      <c r="F2217" s="15">
        <v>14.831</v>
      </c>
    </row>
    <row r="2218" spans="1:6">
      <c r="A2218" s="14">
        <v>42895</v>
      </c>
      <c r="B2218" s="15">
        <v>15.803000000000001</v>
      </c>
      <c r="C2218">
        <v>102847400</v>
      </c>
      <c r="D2218" s="15">
        <v>16.626999999999999</v>
      </c>
      <c r="E2218" s="15">
        <v>16.626999999999999</v>
      </c>
      <c r="F2218" s="15">
        <v>15.45</v>
      </c>
    </row>
    <row r="2219" spans="1:6">
      <c r="A2219" s="14">
        <v>42894</v>
      </c>
      <c r="B2219" s="15">
        <v>16.588000000000001</v>
      </c>
      <c r="C2219">
        <v>37027470</v>
      </c>
      <c r="D2219" s="15">
        <v>16.611999999999998</v>
      </c>
      <c r="E2219" s="15">
        <v>16.687000000000001</v>
      </c>
      <c r="F2219" s="15">
        <v>16.484000000000002</v>
      </c>
    </row>
    <row r="2220" spans="1:6">
      <c r="A2220" s="14">
        <v>42893</v>
      </c>
      <c r="B2220" s="15">
        <v>16.561</v>
      </c>
      <c r="C2220">
        <v>33503860</v>
      </c>
      <c r="D2220" s="15">
        <v>16.559999999999999</v>
      </c>
      <c r="E2220" s="15">
        <v>16.64</v>
      </c>
      <c r="F2220" s="15">
        <v>16.440899999999999</v>
      </c>
    </row>
    <row r="2221" spans="1:6">
      <c r="A2221" s="14">
        <v>42892</v>
      </c>
      <c r="B2221" s="15">
        <v>16.516999999999999</v>
      </c>
      <c r="C2221">
        <v>43728860</v>
      </c>
      <c r="D2221" s="15">
        <v>16.495000000000001</v>
      </c>
      <c r="E2221" s="15">
        <v>16.681999999999999</v>
      </c>
      <c r="F2221" s="15">
        <v>16.451000000000001</v>
      </c>
    </row>
    <row r="2222" spans="1:6">
      <c r="A2222" s="14">
        <v>42891</v>
      </c>
      <c r="B2222" s="15">
        <v>16.506</v>
      </c>
      <c r="C2222">
        <v>38691080</v>
      </c>
      <c r="D2222" s="15">
        <v>16.548999999999999</v>
      </c>
      <c r="E2222" s="15">
        <v>16.55</v>
      </c>
      <c r="F2222" s="15">
        <v>16.343</v>
      </c>
    </row>
    <row r="2223" spans="1:6">
      <c r="A2223" s="14">
        <v>42888</v>
      </c>
      <c r="B2223" s="15">
        <v>16.518000000000001</v>
      </c>
      <c r="C2223">
        <v>42540600</v>
      </c>
      <c r="D2223" s="15">
        <v>16.341999999999999</v>
      </c>
      <c r="E2223" s="15">
        <v>16.536000000000001</v>
      </c>
      <c r="F2223" s="15">
        <v>16.28</v>
      </c>
    </row>
    <row r="2224" spans="1:6">
      <c r="A2224" s="14">
        <v>42887</v>
      </c>
      <c r="B2224" s="15">
        <v>16.298999999999999</v>
      </c>
      <c r="C2224">
        <v>38867720</v>
      </c>
      <c r="D2224" s="15">
        <v>16.352</v>
      </c>
      <c r="E2224" s="15">
        <v>16.3932</v>
      </c>
      <c r="F2224" s="15">
        <v>16.170000000000002</v>
      </c>
    </row>
    <row r="2225" spans="1:6">
      <c r="A2225" s="14">
        <v>42886</v>
      </c>
      <c r="B2225" s="15">
        <v>16.306999999999999</v>
      </c>
      <c r="C2225">
        <v>53404870</v>
      </c>
      <c r="D2225" s="15">
        <v>16.361000000000001</v>
      </c>
      <c r="E2225" s="15">
        <v>16.399999999999999</v>
      </c>
      <c r="F2225" s="15">
        <v>16.074000000000002</v>
      </c>
    </row>
    <row r="2226" spans="1:6">
      <c r="A2226" s="14">
        <v>42885</v>
      </c>
      <c r="B2226" s="15">
        <v>16.321999999999999</v>
      </c>
      <c r="C2226">
        <v>48245570</v>
      </c>
      <c r="D2226" s="15">
        <v>16.36</v>
      </c>
      <c r="E2226" s="15">
        <v>16.475000000000001</v>
      </c>
      <c r="F2226" s="15">
        <v>16.271000000000001</v>
      </c>
    </row>
    <row r="2227" spans="1:6">
      <c r="A2227" s="14">
        <v>42881</v>
      </c>
      <c r="B2227" s="15">
        <v>16.242999999999999</v>
      </c>
      <c r="C2227">
        <v>48270590</v>
      </c>
      <c r="D2227" s="15">
        <v>16.283999999999999</v>
      </c>
      <c r="E2227" s="15">
        <v>16.305</v>
      </c>
      <c r="F2227" s="15">
        <v>16.111999999999998</v>
      </c>
    </row>
    <row r="2228" spans="1:6">
      <c r="A2228" s="14">
        <v>42880</v>
      </c>
      <c r="B2228" s="15">
        <v>16.305</v>
      </c>
      <c r="C2228">
        <v>85465340</v>
      </c>
      <c r="D2228" s="15">
        <v>16.100000000000001</v>
      </c>
      <c r="E2228" s="15">
        <v>16.41</v>
      </c>
      <c r="F2228" s="15">
        <v>16.055</v>
      </c>
    </row>
    <row r="2229" spans="1:6">
      <c r="A2229" s="14">
        <v>42879</v>
      </c>
      <c r="B2229" s="15">
        <v>15.775</v>
      </c>
      <c r="C2229">
        <v>29875830</v>
      </c>
      <c r="D2229" s="15">
        <v>15.835000000000001</v>
      </c>
      <c r="E2229" s="15">
        <v>15.848000000000001</v>
      </c>
      <c r="F2229" s="15">
        <v>15.717000000000001</v>
      </c>
    </row>
    <row r="2230" spans="1:6">
      <c r="A2230" s="14">
        <v>42878</v>
      </c>
      <c r="B2230" s="15">
        <v>15.795</v>
      </c>
      <c r="C2230">
        <v>33660490</v>
      </c>
      <c r="D2230" s="15">
        <v>15.775</v>
      </c>
      <c r="E2230" s="15">
        <v>15.831</v>
      </c>
      <c r="F2230" s="15">
        <v>15.68</v>
      </c>
    </row>
    <row r="2231" spans="1:6">
      <c r="A2231" s="14">
        <v>42877</v>
      </c>
      <c r="B2231" s="15">
        <v>15.715999999999999</v>
      </c>
      <c r="C2231">
        <v>37366700</v>
      </c>
      <c r="D2231" s="15">
        <v>15.786</v>
      </c>
      <c r="E2231" s="15">
        <v>15.86</v>
      </c>
      <c r="F2231" s="15">
        <v>15.643000000000001</v>
      </c>
    </row>
    <row r="2232" spans="1:6">
      <c r="A2232" s="14">
        <v>42874</v>
      </c>
      <c r="B2232" s="15">
        <v>15.702</v>
      </c>
      <c r="C2232">
        <v>40662310</v>
      </c>
      <c r="D2232" s="15">
        <v>15.615</v>
      </c>
      <c r="E2232" s="15">
        <v>15.805</v>
      </c>
      <c r="F2232" s="15">
        <v>15.590999999999999</v>
      </c>
    </row>
    <row r="2233" spans="1:6">
      <c r="A2233" s="14">
        <v>42873</v>
      </c>
      <c r="B2233" s="15">
        <v>15.57</v>
      </c>
      <c r="C2233">
        <v>62853530</v>
      </c>
      <c r="D2233" s="15">
        <v>15.361000000000001</v>
      </c>
      <c r="E2233" s="15">
        <v>15.689</v>
      </c>
      <c r="F2233" s="15">
        <v>15.324</v>
      </c>
    </row>
    <row r="2234" spans="1:6">
      <c r="A2234" s="14">
        <v>42872</v>
      </c>
      <c r="B2234" s="15">
        <v>15.32</v>
      </c>
      <c r="C2234">
        <v>81636060</v>
      </c>
      <c r="D2234" s="15">
        <v>15.808999999999999</v>
      </c>
      <c r="E2234" s="15">
        <v>15.878</v>
      </c>
      <c r="F2234" s="15">
        <v>15.3</v>
      </c>
    </row>
    <row r="2235" spans="1:6">
      <c r="A2235" s="14">
        <v>42871</v>
      </c>
      <c r="B2235" s="15">
        <v>15.941000000000001</v>
      </c>
      <c r="C2235">
        <v>34530540</v>
      </c>
      <c r="D2235" s="15">
        <v>16.05</v>
      </c>
      <c r="E2235" s="15">
        <v>16.117999999999999</v>
      </c>
      <c r="F2235" s="15">
        <v>15.933</v>
      </c>
    </row>
    <row r="2236" spans="1:6">
      <c r="A2236" s="14">
        <v>42870</v>
      </c>
      <c r="B2236" s="15">
        <v>16.001999999999999</v>
      </c>
      <c r="C2236">
        <v>49625250</v>
      </c>
      <c r="D2236" s="15">
        <v>16.024999999999999</v>
      </c>
      <c r="E2236" s="15">
        <v>16.178000000000001</v>
      </c>
      <c r="F2236" s="15">
        <v>15.976000000000001</v>
      </c>
    </row>
    <row r="2237" spans="1:6">
      <c r="A2237" s="14">
        <v>42867</v>
      </c>
      <c r="B2237" s="15">
        <v>16.081</v>
      </c>
      <c r="C2237">
        <v>50901910</v>
      </c>
      <c r="D2237" s="15">
        <v>15.911</v>
      </c>
      <c r="E2237" s="15">
        <v>16.084</v>
      </c>
      <c r="F2237" s="15">
        <v>15.851000000000001</v>
      </c>
    </row>
    <row r="2238" spans="1:6">
      <c r="A2238" s="14">
        <v>42866</v>
      </c>
      <c r="B2238" s="15">
        <v>15.853999999999999</v>
      </c>
      <c r="C2238">
        <v>56741440</v>
      </c>
      <c r="D2238" s="15">
        <v>16.033000000000001</v>
      </c>
      <c r="E2238" s="15">
        <v>16.052</v>
      </c>
      <c r="F2238" s="15">
        <v>15.755000000000001</v>
      </c>
    </row>
    <row r="2239" spans="1:6">
      <c r="A2239" s="14">
        <v>42865</v>
      </c>
      <c r="B2239" s="15">
        <v>16.027999999999999</v>
      </c>
      <c r="C2239">
        <v>68615010</v>
      </c>
      <c r="D2239" s="15">
        <v>15.782</v>
      </c>
      <c r="E2239" s="15">
        <v>16.11</v>
      </c>
      <c r="F2239" s="15">
        <v>15.656000000000001</v>
      </c>
    </row>
    <row r="2240" spans="1:6">
      <c r="A2240" s="14">
        <v>42864</v>
      </c>
      <c r="B2240" s="15">
        <v>15.746</v>
      </c>
      <c r="C2240">
        <v>39085710</v>
      </c>
      <c r="D2240" s="15">
        <v>15.61</v>
      </c>
      <c r="E2240" s="15">
        <v>15.785</v>
      </c>
      <c r="F2240" s="15">
        <v>15.597</v>
      </c>
    </row>
    <row r="2241" spans="1:6">
      <c r="A2241" s="14">
        <v>42863</v>
      </c>
      <c r="B2241" s="15">
        <v>15.638</v>
      </c>
      <c r="C2241">
        <v>48156980</v>
      </c>
      <c r="D2241" s="15">
        <v>15.654999999999999</v>
      </c>
      <c r="E2241" s="15">
        <v>15.763999999999999</v>
      </c>
      <c r="F2241" s="15">
        <v>15.53</v>
      </c>
    </row>
    <row r="2242" spans="1:6">
      <c r="A2242" s="14">
        <v>42860</v>
      </c>
      <c r="B2242" s="15">
        <v>15.66</v>
      </c>
      <c r="C2242">
        <v>53234380</v>
      </c>
      <c r="D2242" s="15">
        <v>15.855</v>
      </c>
      <c r="E2242" s="15">
        <v>15.859</v>
      </c>
      <c r="F2242" s="15">
        <v>15.59</v>
      </c>
    </row>
    <row r="2243" spans="1:6">
      <c r="A2243" s="14">
        <v>42859</v>
      </c>
      <c r="B2243" s="15">
        <v>15.725</v>
      </c>
      <c r="C2243">
        <v>55568210</v>
      </c>
      <c r="D2243" s="15">
        <v>15.558999999999999</v>
      </c>
      <c r="E2243" s="15">
        <v>15.79</v>
      </c>
      <c r="F2243" s="15">
        <v>15.455</v>
      </c>
    </row>
    <row r="2244" spans="1:6">
      <c r="A2244" s="14">
        <v>42858</v>
      </c>
      <c r="B2244" s="15">
        <v>15.558999999999999</v>
      </c>
      <c r="C2244">
        <v>39265160</v>
      </c>
      <c r="D2244" s="15">
        <v>15.629</v>
      </c>
      <c r="E2244" s="15">
        <v>15.654</v>
      </c>
      <c r="F2244" s="15">
        <v>15.488</v>
      </c>
    </row>
    <row r="2245" spans="1:6">
      <c r="A2245" s="14">
        <v>42857</v>
      </c>
      <c r="B2245" s="15">
        <v>15.645</v>
      </c>
      <c r="C2245">
        <v>50952950</v>
      </c>
      <c r="D2245" s="15">
        <v>15.576000000000001</v>
      </c>
      <c r="E2245" s="15">
        <v>15.65</v>
      </c>
      <c r="F2245" s="15">
        <v>15.461</v>
      </c>
    </row>
    <row r="2246" spans="1:6">
      <c r="A2246" s="14">
        <v>42856</v>
      </c>
      <c r="B2246" s="15">
        <v>15.535</v>
      </c>
      <c r="C2246">
        <v>90150420</v>
      </c>
      <c r="D2246" s="15">
        <v>15.191000000000001</v>
      </c>
      <c r="E2246" s="15">
        <v>15.77</v>
      </c>
      <c r="F2246" s="15">
        <v>15.161</v>
      </c>
    </row>
    <row r="2247" spans="1:6">
      <c r="A2247" s="14">
        <v>42853</v>
      </c>
      <c r="B2247" s="15">
        <v>15.22</v>
      </c>
      <c r="C2247">
        <v>63593270</v>
      </c>
      <c r="D2247" s="15">
        <v>15.271000000000001</v>
      </c>
      <c r="E2247" s="15">
        <v>15.297000000000001</v>
      </c>
      <c r="F2247" s="15">
        <v>15.093999999999999</v>
      </c>
    </row>
    <row r="2248" spans="1:6">
      <c r="A2248" s="14">
        <v>42852</v>
      </c>
      <c r="B2248" s="15">
        <v>15.308</v>
      </c>
      <c r="C2248">
        <v>77060600</v>
      </c>
      <c r="D2248" s="15">
        <v>15.06</v>
      </c>
      <c r="E2248" s="15">
        <v>15.349</v>
      </c>
      <c r="F2248" s="15">
        <v>14.93</v>
      </c>
    </row>
    <row r="2249" spans="1:6">
      <c r="A2249" s="14">
        <v>42851</v>
      </c>
      <c r="B2249" s="15">
        <v>15.016999999999999</v>
      </c>
      <c r="C2249">
        <v>92628660</v>
      </c>
      <c r="D2249" s="15">
        <v>15.153</v>
      </c>
      <c r="E2249" s="15">
        <v>15.215</v>
      </c>
      <c r="F2249" s="15">
        <v>14.89</v>
      </c>
    </row>
    <row r="2250" spans="1:6">
      <c r="A2250" s="14">
        <v>42850</v>
      </c>
      <c r="B2250" s="15">
        <v>15.215999999999999</v>
      </c>
      <c r="C2250">
        <v>206551200</v>
      </c>
      <c r="D2250" s="15">
        <v>14.746</v>
      </c>
      <c r="E2250" s="15">
        <v>15.352</v>
      </c>
      <c r="F2250" s="15">
        <v>14.622</v>
      </c>
    </row>
    <row r="2251" spans="1:6">
      <c r="A2251" s="14">
        <v>42849</v>
      </c>
      <c r="B2251" s="15">
        <v>14.382999999999999</v>
      </c>
      <c r="C2251">
        <v>47929320</v>
      </c>
      <c r="D2251" s="15">
        <v>14.361000000000001</v>
      </c>
      <c r="E2251" s="15">
        <v>14.45</v>
      </c>
      <c r="F2251" s="15">
        <v>14.34</v>
      </c>
    </row>
    <row r="2252" spans="1:6">
      <c r="A2252" s="14">
        <v>42846</v>
      </c>
      <c r="B2252" s="15">
        <v>14.287000000000001</v>
      </c>
      <c r="C2252">
        <v>62466130</v>
      </c>
      <c r="D2252" s="15">
        <v>14.138999999999999</v>
      </c>
      <c r="E2252" s="15">
        <v>14.303000000000001</v>
      </c>
      <c r="F2252" s="15">
        <v>14.090299999999999</v>
      </c>
    </row>
    <row r="2253" spans="1:6">
      <c r="A2253" s="14">
        <v>42845</v>
      </c>
      <c r="B2253" s="15">
        <v>14.118</v>
      </c>
      <c r="C2253">
        <v>72445790</v>
      </c>
      <c r="D2253" s="15">
        <v>14.03</v>
      </c>
      <c r="E2253" s="15">
        <v>14.18</v>
      </c>
      <c r="F2253" s="15">
        <v>13.927</v>
      </c>
    </row>
    <row r="2254" spans="1:6">
      <c r="A2254" s="14">
        <v>42844</v>
      </c>
      <c r="B2254" s="15">
        <v>13.976000000000001</v>
      </c>
      <c r="C2254">
        <v>123874000</v>
      </c>
      <c r="D2254" s="15">
        <v>14.337</v>
      </c>
      <c r="E2254" s="15">
        <v>14.4</v>
      </c>
      <c r="F2254" s="15">
        <v>13.866</v>
      </c>
    </row>
    <row r="2255" spans="1:6">
      <c r="A2255" s="14">
        <v>42843</v>
      </c>
      <c r="B2255" s="15">
        <v>14.336</v>
      </c>
      <c r="C2255">
        <v>196626400</v>
      </c>
      <c r="D2255" s="15">
        <v>14.734</v>
      </c>
      <c r="E2255" s="15">
        <v>14.74</v>
      </c>
      <c r="F2255" s="15">
        <v>14</v>
      </c>
    </row>
    <row r="2256" spans="1:6">
      <c r="A2256" s="14">
        <v>42842</v>
      </c>
      <c r="B2256" s="15">
        <v>14.725</v>
      </c>
      <c r="C2256">
        <v>159934600</v>
      </c>
      <c r="D2256" s="15">
        <v>14.443</v>
      </c>
      <c r="E2256" s="15">
        <v>14.731999999999999</v>
      </c>
      <c r="F2256" s="15">
        <v>14.443</v>
      </c>
    </row>
    <row r="2257" spans="1:6">
      <c r="A2257" s="14">
        <v>42838</v>
      </c>
      <c r="B2257" s="15">
        <v>14.292</v>
      </c>
      <c r="C2257">
        <v>36761270</v>
      </c>
      <c r="D2257" s="15">
        <v>14.425000000000001</v>
      </c>
      <c r="E2257" s="15">
        <v>14.455</v>
      </c>
      <c r="F2257" s="15">
        <v>14.276</v>
      </c>
    </row>
    <row r="2258" spans="1:6">
      <c r="A2258" s="14">
        <v>42837</v>
      </c>
      <c r="B2258" s="15">
        <v>14.382999999999999</v>
      </c>
      <c r="C2258">
        <v>43835240</v>
      </c>
      <c r="D2258" s="15">
        <v>14.484999999999999</v>
      </c>
      <c r="E2258" s="15">
        <v>14.574</v>
      </c>
      <c r="F2258" s="15">
        <v>14.355</v>
      </c>
    </row>
    <row r="2259" spans="1:6">
      <c r="A2259" s="14">
        <v>42836</v>
      </c>
      <c r="B2259" s="15">
        <v>14.435</v>
      </c>
      <c r="C2259">
        <v>46192630</v>
      </c>
      <c r="D2259" s="15">
        <v>14.428000000000001</v>
      </c>
      <c r="E2259" s="15">
        <v>14.454000000000001</v>
      </c>
      <c r="F2259" s="15">
        <v>14.198</v>
      </c>
    </row>
    <row r="2260" spans="1:6">
      <c r="A2260" s="14">
        <v>42835</v>
      </c>
      <c r="B2260" s="15">
        <v>14.385</v>
      </c>
      <c r="C2260">
        <v>57964460</v>
      </c>
      <c r="D2260" s="15">
        <v>14.304</v>
      </c>
      <c r="E2260" s="15">
        <v>14.465</v>
      </c>
      <c r="F2260" s="15">
        <v>14.121</v>
      </c>
    </row>
    <row r="2261" spans="1:6">
      <c r="A2261" s="14">
        <v>42832</v>
      </c>
      <c r="B2261" s="15">
        <v>14.311</v>
      </c>
      <c r="C2261">
        <v>30325710</v>
      </c>
      <c r="D2261" s="15">
        <v>14.379</v>
      </c>
      <c r="E2261" s="15">
        <v>14.388999999999999</v>
      </c>
      <c r="F2261" s="15">
        <v>14.271000000000001</v>
      </c>
    </row>
    <row r="2262" spans="1:6">
      <c r="A2262" s="14">
        <v>42831</v>
      </c>
      <c r="B2262" s="15">
        <v>14.374000000000001</v>
      </c>
      <c r="C2262">
        <v>33060320</v>
      </c>
      <c r="D2262" s="15">
        <v>14.4</v>
      </c>
      <c r="E2262" s="15">
        <v>14.414</v>
      </c>
      <c r="F2262" s="15">
        <v>14.301</v>
      </c>
    </row>
    <row r="2263" spans="1:6">
      <c r="A2263" s="14">
        <v>42830</v>
      </c>
      <c r="B2263" s="15">
        <v>14.362</v>
      </c>
      <c r="C2263">
        <v>45845780</v>
      </c>
      <c r="D2263" s="15">
        <v>14.619</v>
      </c>
      <c r="E2263" s="15">
        <v>14.625</v>
      </c>
      <c r="F2263" s="15">
        <v>14.326000000000001</v>
      </c>
    </row>
    <row r="2264" spans="1:6">
      <c r="A2264" s="14">
        <v>42829</v>
      </c>
      <c r="B2264" s="15">
        <v>14.55</v>
      </c>
      <c r="C2264">
        <v>43452840</v>
      </c>
      <c r="D2264" s="15">
        <v>14.683999999999999</v>
      </c>
      <c r="E2264" s="15">
        <v>14.709</v>
      </c>
      <c r="F2264" s="15">
        <v>14.489000000000001</v>
      </c>
    </row>
    <row r="2265" spans="1:6">
      <c r="A2265" s="14">
        <v>42828</v>
      </c>
      <c r="B2265" s="15">
        <v>14.692</v>
      </c>
      <c r="C2265">
        <v>46047310</v>
      </c>
      <c r="D2265" s="15">
        <v>14.67</v>
      </c>
      <c r="E2265" s="15">
        <v>14.8005</v>
      </c>
      <c r="F2265" s="15">
        <v>14.574</v>
      </c>
    </row>
    <row r="2266" spans="1:6">
      <c r="A2266" s="14">
        <v>42825</v>
      </c>
      <c r="B2266" s="15">
        <v>14.781000000000001</v>
      </c>
      <c r="C2266">
        <v>38806820</v>
      </c>
      <c r="D2266" s="15">
        <v>14.8</v>
      </c>
      <c r="E2266" s="15">
        <v>14.8225</v>
      </c>
      <c r="F2266" s="15">
        <v>14.733000000000001</v>
      </c>
    </row>
    <row r="2267" spans="1:6">
      <c r="A2267" s="14">
        <v>42824</v>
      </c>
      <c r="B2267" s="15">
        <v>14.805999999999999</v>
      </c>
      <c r="C2267">
        <v>44521680</v>
      </c>
      <c r="D2267" s="15">
        <v>14.680999999999999</v>
      </c>
      <c r="E2267" s="15">
        <v>14.829000000000001</v>
      </c>
      <c r="F2267" s="15">
        <v>14.653</v>
      </c>
    </row>
    <row r="2268" spans="1:6">
      <c r="A2268" s="14">
        <v>42823</v>
      </c>
      <c r="B2268" s="15">
        <v>14.647</v>
      </c>
      <c r="C2268">
        <v>38479770</v>
      </c>
      <c r="D2268" s="15">
        <v>14.55</v>
      </c>
      <c r="E2268" s="15">
        <v>14.718</v>
      </c>
      <c r="F2268" s="15">
        <v>14.4909</v>
      </c>
    </row>
    <row r="2269" spans="1:6">
      <c r="A2269" s="14">
        <v>42822</v>
      </c>
      <c r="B2269" s="15">
        <v>14.516999999999999</v>
      </c>
      <c r="C2269">
        <v>46363000</v>
      </c>
      <c r="D2269" s="15">
        <v>14.41</v>
      </c>
      <c r="E2269" s="15">
        <v>14.611000000000001</v>
      </c>
      <c r="F2269" s="15">
        <v>14.391999999999999</v>
      </c>
    </row>
    <row r="2270" spans="1:6">
      <c r="A2270" s="14">
        <v>42821</v>
      </c>
      <c r="B2270" s="15">
        <v>14.406000000000001</v>
      </c>
      <c r="C2270">
        <v>47681970</v>
      </c>
      <c r="D2270" s="15">
        <v>14.083</v>
      </c>
      <c r="E2270" s="15">
        <v>14.439</v>
      </c>
      <c r="F2270" s="15">
        <v>14</v>
      </c>
    </row>
    <row r="2271" spans="1:6">
      <c r="A2271" s="14">
        <v>42818</v>
      </c>
      <c r="B2271" s="15">
        <v>14.202</v>
      </c>
      <c r="C2271">
        <v>35458750</v>
      </c>
      <c r="D2271" s="15">
        <v>14.236000000000001</v>
      </c>
      <c r="E2271" s="15">
        <v>14.28</v>
      </c>
      <c r="F2271" s="15">
        <v>14.157999999999999</v>
      </c>
    </row>
    <row r="2272" spans="1:6">
      <c r="A2272" s="14">
        <v>42817</v>
      </c>
      <c r="B2272" s="15">
        <v>14.183999999999999</v>
      </c>
      <c r="C2272">
        <v>37031930</v>
      </c>
      <c r="D2272" s="15">
        <v>14.214</v>
      </c>
      <c r="E2272" s="15">
        <v>14.289</v>
      </c>
      <c r="F2272" s="15">
        <v>14.125999999999999</v>
      </c>
    </row>
    <row r="2273" spans="1:6">
      <c r="A2273" s="14">
        <v>42816</v>
      </c>
      <c r="B2273" s="15">
        <v>14.265000000000001</v>
      </c>
      <c r="C2273">
        <v>64740860</v>
      </c>
      <c r="D2273" s="15">
        <v>14.2545</v>
      </c>
      <c r="E2273" s="15">
        <v>14.38</v>
      </c>
      <c r="F2273" s="15">
        <v>14.076000000000001</v>
      </c>
    </row>
    <row r="2274" spans="1:6">
      <c r="A2274" s="14">
        <v>42815</v>
      </c>
      <c r="B2274" s="15">
        <v>14.242000000000001</v>
      </c>
      <c r="C2274">
        <v>76553860</v>
      </c>
      <c r="D2274" s="15">
        <v>14.675000000000001</v>
      </c>
      <c r="E2274" s="15">
        <v>14.77</v>
      </c>
      <c r="F2274" s="15">
        <v>14.21</v>
      </c>
    </row>
    <row r="2275" spans="1:6">
      <c r="A2275" s="14">
        <v>42814</v>
      </c>
      <c r="B2275" s="15">
        <v>14.583</v>
      </c>
      <c r="C2275">
        <v>33963610</v>
      </c>
      <c r="D2275" s="15">
        <v>14.545</v>
      </c>
      <c r="E2275" s="15">
        <v>14.625</v>
      </c>
      <c r="F2275" s="15">
        <v>14.458</v>
      </c>
    </row>
    <row r="2276" spans="1:6">
      <c r="A2276" s="14">
        <v>42811</v>
      </c>
      <c r="B2276" s="15">
        <v>14.510999999999999</v>
      </c>
      <c r="C2276">
        <v>62166400</v>
      </c>
      <c r="D2276" s="15">
        <v>14.404999999999999</v>
      </c>
      <c r="E2276" s="15">
        <v>14.576000000000001</v>
      </c>
      <c r="F2276" s="15">
        <v>14.34</v>
      </c>
    </row>
    <row r="2277" spans="1:6">
      <c r="A2277" s="14">
        <v>42810</v>
      </c>
      <c r="B2277" s="15">
        <v>14.439</v>
      </c>
      <c r="C2277">
        <v>52772140</v>
      </c>
      <c r="D2277" s="15">
        <v>14.55</v>
      </c>
      <c r="E2277" s="15">
        <v>14.65</v>
      </c>
      <c r="F2277" s="15">
        <v>14.422000000000001</v>
      </c>
    </row>
    <row r="2278" spans="1:6">
      <c r="A2278" s="14">
        <v>42809</v>
      </c>
      <c r="B2278" s="15">
        <v>14.525</v>
      </c>
      <c r="C2278">
        <v>59841010</v>
      </c>
      <c r="D2278" s="15">
        <v>14.42</v>
      </c>
      <c r="E2278" s="15">
        <v>14.552</v>
      </c>
      <c r="F2278" s="15">
        <v>14.323</v>
      </c>
    </row>
    <row r="2279" spans="1:6">
      <c r="A2279" s="14">
        <v>42808</v>
      </c>
      <c r="B2279" s="15">
        <v>14.319000000000001</v>
      </c>
      <c r="C2279">
        <v>46567870</v>
      </c>
      <c r="D2279" s="15">
        <v>14.295</v>
      </c>
      <c r="E2279" s="15">
        <v>14.331</v>
      </c>
      <c r="F2279" s="15">
        <v>14.17</v>
      </c>
    </row>
    <row r="2280" spans="1:6">
      <c r="A2280" s="14">
        <v>42807</v>
      </c>
      <c r="B2280" s="15">
        <v>14.352</v>
      </c>
      <c r="C2280">
        <v>49150570</v>
      </c>
      <c r="D2280" s="15">
        <v>14.09</v>
      </c>
      <c r="E2280" s="15">
        <v>14.371</v>
      </c>
      <c r="F2280" s="15">
        <v>14.0321</v>
      </c>
    </row>
    <row r="2281" spans="1:6">
      <c r="A2281" s="14">
        <v>42804</v>
      </c>
      <c r="B2281" s="15">
        <v>14.089</v>
      </c>
      <c r="C2281">
        <v>33159030</v>
      </c>
      <c r="D2281" s="15">
        <v>14.138999999999999</v>
      </c>
      <c r="E2281" s="15">
        <v>14.18</v>
      </c>
      <c r="F2281" s="15">
        <v>14.028</v>
      </c>
    </row>
    <row r="2282" spans="1:6">
      <c r="A2282" s="14">
        <v>42803</v>
      </c>
      <c r="B2282" s="15">
        <v>14.053000000000001</v>
      </c>
      <c r="C2282">
        <v>26473740</v>
      </c>
      <c r="D2282" s="15">
        <v>14.004</v>
      </c>
      <c r="E2282" s="15">
        <v>14.124000000000001</v>
      </c>
      <c r="F2282" s="15">
        <v>13.974</v>
      </c>
    </row>
    <row r="2283" spans="1:6">
      <c r="A2283" s="14">
        <v>42802</v>
      </c>
      <c r="B2283" s="15">
        <v>14.032</v>
      </c>
      <c r="C2283">
        <v>40889400</v>
      </c>
      <c r="D2283" s="15">
        <v>14.147</v>
      </c>
      <c r="E2283" s="15">
        <v>14.206</v>
      </c>
      <c r="F2283" s="15">
        <v>13.977</v>
      </c>
    </row>
    <row r="2284" spans="1:6">
      <c r="A2284" s="14">
        <v>42801</v>
      </c>
      <c r="B2284" s="15">
        <v>14.143000000000001</v>
      </c>
      <c r="C2284">
        <v>42394180</v>
      </c>
      <c r="D2284" s="15">
        <v>14.199</v>
      </c>
      <c r="E2284" s="15">
        <v>14.24</v>
      </c>
      <c r="F2284" s="15">
        <v>14.038</v>
      </c>
    </row>
    <row r="2285" spans="1:6">
      <c r="A2285" s="14">
        <v>42800</v>
      </c>
      <c r="B2285" s="15">
        <v>14.194000000000001</v>
      </c>
      <c r="C2285">
        <v>71112480</v>
      </c>
      <c r="D2285" s="15">
        <v>14.1</v>
      </c>
      <c r="E2285" s="15">
        <v>14.284000000000001</v>
      </c>
      <c r="F2285" s="15">
        <v>14.054</v>
      </c>
    </row>
    <row r="2286" spans="1:6">
      <c r="A2286" s="14">
        <v>42797</v>
      </c>
      <c r="B2286" s="15">
        <v>13.914</v>
      </c>
      <c r="C2286">
        <v>54006670</v>
      </c>
      <c r="D2286" s="15">
        <v>13.968999999999999</v>
      </c>
      <c r="E2286" s="15">
        <v>14.090999999999999</v>
      </c>
      <c r="F2286" s="15">
        <v>13.826000000000001</v>
      </c>
    </row>
    <row r="2287" spans="1:6">
      <c r="A2287" s="14">
        <v>42796</v>
      </c>
      <c r="B2287" s="15">
        <v>13.952999999999999</v>
      </c>
      <c r="C2287">
        <v>61145800</v>
      </c>
      <c r="D2287" s="15">
        <v>14.215</v>
      </c>
      <c r="E2287" s="15">
        <v>14.27</v>
      </c>
      <c r="F2287" s="15">
        <v>13.909000000000001</v>
      </c>
    </row>
    <row r="2288" spans="1:6">
      <c r="A2288" s="14">
        <v>42795</v>
      </c>
      <c r="B2288" s="15">
        <v>14.265000000000001</v>
      </c>
      <c r="C2288">
        <v>41679690</v>
      </c>
      <c r="D2288" s="15">
        <v>14.284000000000001</v>
      </c>
      <c r="E2288" s="15">
        <v>14.326000000000001</v>
      </c>
      <c r="F2288" s="15">
        <v>14.21</v>
      </c>
    </row>
    <row r="2289" spans="1:6">
      <c r="A2289" s="14">
        <v>42794</v>
      </c>
      <c r="B2289" s="15">
        <v>14.212999999999999</v>
      </c>
      <c r="C2289">
        <v>38600160</v>
      </c>
      <c r="D2289" s="15">
        <v>14.33</v>
      </c>
      <c r="E2289" s="15">
        <v>14.356999999999999</v>
      </c>
      <c r="F2289" s="15">
        <v>14.185</v>
      </c>
    </row>
    <row r="2290" spans="1:6">
      <c r="A2290" s="14">
        <v>42793</v>
      </c>
      <c r="B2290" s="15">
        <v>14.340999999999999</v>
      </c>
      <c r="C2290">
        <v>39058190</v>
      </c>
      <c r="D2290" s="15">
        <v>14.311999999999999</v>
      </c>
      <c r="E2290" s="15">
        <v>14.391999999999999</v>
      </c>
      <c r="F2290" s="15">
        <v>14.238</v>
      </c>
    </row>
    <row r="2291" spans="1:6">
      <c r="A2291" s="14">
        <v>42790</v>
      </c>
      <c r="B2291" s="15">
        <v>14.324999999999999</v>
      </c>
      <c r="C2291">
        <v>32996190</v>
      </c>
      <c r="D2291" s="15">
        <v>14.188000000000001</v>
      </c>
      <c r="E2291" s="15">
        <v>14.356</v>
      </c>
      <c r="F2291" s="15">
        <v>14.154999999999999</v>
      </c>
    </row>
    <row r="2292" spans="1:6">
      <c r="A2292" s="14">
        <v>42789</v>
      </c>
      <c r="B2292" s="15">
        <v>14.278</v>
      </c>
      <c r="C2292">
        <v>46655640</v>
      </c>
      <c r="D2292" s="15">
        <v>14.445</v>
      </c>
      <c r="E2292" s="15">
        <v>14.449</v>
      </c>
      <c r="F2292" s="15">
        <v>14.151999999999999</v>
      </c>
    </row>
    <row r="2293" spans="1:6">
      <c r="A2293" s="14">
        <v>42788</v>
      </c>
      <c r="B2293" s="15">
        <v>14.385999999999999</v>
      </c>
      <c r="C2293">
        <v>34787360</v>
      </c>
      <c r="D2293" s="15">
        <v>14.292</v>
      </c>
      <c r="E2293" s="15">
        <v>14.4</v>
      </c>
      <c r="F2293" s="15">
        <v>14.217000000000001</v>
      </c>
    </row>
    <row r="2294" spans="1:6">
      <c r="A2294" s="14">
        <v>42787</v>
      </c>
      <c r="B2294" s="15">
        <v>14.26</v>
      </c>
      <c r="C2294">
        <v>35632090</v>
      </c>
      <c r="D2294" s="15">
        <v>14.298999999999999</v>
      </c>
      <c r="E2294" s="15">
        <v>14.337999999999999</v>
      </c>
      <c r="F2294" s="15">
        <v>14.180999999999999</v>
      </c>
    </row>
    <row r="2295" spans="1:6">
      <c r="A2295" s="14">
        <v>42783</v>
      </c>
      <c r="B2295" s="15">
        <v>14.222</v>
      </c>
      <c r="C2295">
        <v>45854960</v>
      </c>
      <c r="D2295" s="15">
        <v>14.175000000000001</v>
      </c>
      <c r="E2295" s="15">
        <v>14.29</v>
      </c>
      <c r="F2295" s="15">
        <v>14.127000000000001</v>
      </c>
    </row>
    <row r="2296" spans="1:6">
      <c r="A2296" s="14">
        <v>42782</v>
      </c>
      <c r="B2296" s="15">
        <v>14.201000000000001</v>
      </c>
      <c r="C2296">
        <v>28439420</v>
      </c>
      <c r="D2296" s="15">
        <v>14.242000000000001</v>
      </c>
      <c r="E2296" s="15">
        <v>14.244</v>
      </c>
      <c r="F2296" s="15">
        <v>14.106999999999999</v>
      </c>
    </row>
    <row r="2297" spans="1:6">
      <c r="A2297" s="14">
        <v>42781</v>
      </c>
      <c r="B2297" s="15">
        <v>14.227</v>
      </c>
      <c r="C2297">
        <v>52898760</v>
      </c>
      <c r="D2297" s="15">
        <v>14.071999999999999</v>
      </c>
      <c r="E2297" s="15">
        <v>14.243</v>
      </c>
      <c r="F2297" s="15">
        <v>14.051</v>
      </c>
    </row>
    <row r="2298" spans="1:6">
      <c r="A2298" s="14">
        <v>42780</v>
      </c>
      <c r="B2298" s="15">
        <v>14.082000000000001</v>
      </c>
      <c r="C2298">
        <v>83641460</v>
      </c>
      <c r="D2298" s="15">
        <v>14.32</v>
      </c>
      <c r="E2298" s="15">
        <v>14.411</v>
      </c>
      <c r="F2298" s="15">
        <v>14.005000000000001</v>
      </c>
    </row>
    <row r="2299" spans="1:6">
      <c r="A2299" s="14">
        <v>42779</v>
      </c>
      <c r="B2299" s="15">
        <v>14.32</v>
      </c>
      <c r="C2299">
        <v>47873380</v>
      </c>
      <c r="D2299" s="15">
        <v>14.519</v>
      </c>
      <c r="E2299" s="15">
        <v>14.595000000000001</v>
      </c>
      <c r="F2299" s="15">
        <v>14.305</v>
      </c>
    </row>
    <row r="2300" spans="1:6">
      <c r="A2300" s="14">
        <v>42776</v>
      </c>
      <c r="B2300" s="15">
        <v>14.481999999999999</v>
      </c>
      <c r="C2300">
        <v>55296720</v>
      </c>
      <c r="D2300" s="15">
        <v>14.468</v>
      </c>
      <c r="E2300" s="15">
        <v>14.5299</v>
      </c>
      <c r="F2300" s="15">
        <v>14.397</v>
      </c>
    </row>
    <row r="2301" spans="1:6">
      <c r="A2301" s="14">
        <v>42775</v>
      </c>
      <c r="B2301" s="15">
        <v>14.414</v>
      </c>
      <c r="C2301">
        <v>45497600</v>
      </c>
      <c r="D2301" s="15">
        <v>14.497999999999999</v>
      </c>
      <c r="E2301" s="15">
        <v>14.509</v>
      </c>
      <c r="F2301" s="15">
        <v>14.358000000000001</v>
      </c>
    </row>
    <row r="2302" spans="1:6">
      <c r="A2302" s="14">
        <v>42774</v>
      </c>
      <c r="B2302" s="15">
        <v>14.474</v>
      </c>
      <c r="C2302">
        <v>68809370</v>
      </c>
      <c r="D2302" s="15">
        <v>14.356999999999999</v>
      </c>
      <c r="E2302" s="15">
        <v>14.507</v>
      </c>
      <c r="F2302" s="15">
        <v>14.256</v>
      </c>
    </row>
    <row r="2303" spans="1:6">
      <c r="A2303" s="14">
        <v>42773</v>
      </c>
      <c r="B2303" s="15">
        <v>14.4</v>
      </c>
      <c r="C2303">
        <v>85338460</v>
      </c>
      <c r="D2303" s="15">
        <v>14.148999999999999</v>
      </c>
      <c r="E2303" s="15">
        <v>14.428000000000001</v>
      </c>
      <c r="F2303" s="15">
        <v>14.105</v>
      </c>
    </row>
    <row r="2304" spans="1:6">
      <c r="A2304" s="14">
        <v>42772</v>
      </c>
      <c r="B2304" s="15">
        <v>14.097</v>
      </c>
      <c r="C2304">
        <v>35432040</v>
      </c>
      <c r="D2304" s="15">
        <v>14</v>
      </c>
      <c r="E2304" s="15">
        <v>14.1</v>
      </c>
      <c r="F2304" s="15">
        <v>13.916</v>
      </c>
    </row>
    <row r="2305" spans="1:6">
      <c r="A2305" s="14">
        <v>42769</v>
      </c>
      <c r="B2305" s="15">
        <v>14.025</v>
      </c>
      <c r="C2305">
        <v>35097640</v>
      </c>
      <c r="D2305" s="15">
        <v>13.951000000000001</v>
      </c>
      <c r="E2305" s="15">
        <v>14.064</v>
      </c>
      <c r="F2305" s="15">
        <v>13.91</v>
      </c>
    </row>
    <row r="2306" spans="1:6">
      <c r="A2306" s="14">
        <v>42768</v>
      </c>
      <c r="B2306" s="15">
        <v>13.92</v>
      </c>
      <c r="C2306">
        <v>34578030</v>
      </c>
      <c r="D2306" s="15">
        <v>14.061</v>
      </c>
      <c r="E2306" s="15">
        <v>14.103999999999999</v>
      </c>
      <c r="F2306" s="15">
        <v>13.904999999999999</v>
      </c>
    </row>
    <row r="2307" spans="1:6">
      <c r="A2307" s="14">
        <v>42767</v>
      </c>
      <c r="B2307" s="15">
        <v>14.077999999999999</v>
      </c>
      <c r="C2307">
        <v>60193000</v>
      </c>
      <c r="D2307" s="15">
        <v>14.12</v>
      </c>
      <c r="E2307" s="15">
        <v>14.241</v>
      </c>
      <c r="F2307" s="15">
        <v>13.93</v>
      </c>
    </row>
    <row r="2308" spans="1:6">
      <c r="A2308" s="14">
        <v>42766</v>
      </c>
      <c r="B2308" s="15">
        <v>14.071</v>
      </c>
      <c r="C2308">
        <v>44045570</v>
      </c>
      <c r="D2308" s="15">
        <v>14.055</v>
      </c>
      <c r="E2308" s="15">
        <v>14.183</v>
      </c>
      <c r="F2308" s="15">
        <v>13.97</v>
      </c>
    </row>
    <row r="2309" spans="1:6">
      <c r="A2309" s="14">
        <v>42765</v>
      </c>
      <c r="B2309" s="15">
        <v>14.122</v>
      </c>
      <c r="C2309">
        <v>81158840</v>
      </c>
      <c r="D2309" s="15">
        <v>14.177</v>
      </c>
      <c r="E2309" s="15">
        <v>14.1967</v>
      </c>
      <c r="F2309" s="15">
        <v>13.88</v>
      </c>
    </row>
    <row r="2310" spans="1:6">
      <c r="A2310" s="14">
        <v>42762</v>
      </c>
      <c r="B2310" s="15">
        <v>14.244999999999999</v>
      </c>
      <c r="C2310">
        <v>83069350</v>
      </c>
      <c r="D2310" s="15">
        <v>13.946</v>
      </c>
      <c r="E2310" s="15">
        <v>14.249000000000001</v>
      </c>
      <c r="F2310" s="15">
        <v>13.9</v>
      </c>
    </row>
    <row r="2311" spans="1:6">
      <c r="A2311" s="14">
        <v>42761</v>
      </c>
      <c r="B2311" s="15">
        <v>13.896000000000001</v>
      </c>
      <c r="C2311">
        <v>60345540</v>
      </c>
      <c r="D2311" s="15">
        <v>14.045</v>
      </c>
      <c r="E2311" s="15">
        <v>14.121</v>
      </c>
      <c r="F2311" s="15">
        <v>13.851000000000001</v>
      </c>
    </row>
    <row r="2312" spans="1:6">
      <c r="A2312" s="14">
        <v>42760</v>
      </c>
      <c r="B2312" s="15">
        <v>13.952</v>
      </c>
      <c r="C2312">
        <v>76075490</v>
      </c>
      <c r="D2312" s="15">
        <v>14.08</v>
      </c>
      <c r="E2312" s="15">
        <v>14.138999999999999</v>
      </c>
      <c r="F2312" s="15">
        <v>13.904999999999999</v>
      </c>
    </row>
    <row r="2313" spans="1:6">
      <c r="A2313" s="14">
        <v>42759</v>
      </c>
      <c r="B2313" s="15">
        <v>14.010999999999999</v>
      </c>
      <c r="C2313">
        <v>77466400</v>
      </c>
      <c r="D2313" s="15">
        <v>13.811</v>
      </c>
      <c r="E2313" s="15">
        <v>14.093</v>
      </c>
      <c r="F2313" s="15">
        <v>13.702999999999999</v>
      </c>
    </row>
    <row r="2314" spans="1:6">
      <c r="A2314" s="14">
        <v>42758</v>
      </c>
      <c r="B2314" s="15">
        <v>13.739000000000001</v>
      </c>
      <c r="C2314">
        <v>74287550</v>
      </c>
      <c r="D2314" s="15">
        <v>13.865</v>
      </c>
      <c r="E2314" s="15">
        <v>13.949</v>
      </c>
      <c r="F2314" s="15">
        <v>13.731</v>
      </c>
    </row>
    <row r="2315" spans="1:6">
      <c r="A2315" s="14">
        <v>42755</v>
      </c>
      <c r="B2315" s="15">
        <v>13.86</v>
      </c>
      <c r="C2315">
        <v>94746550</v>
      </c>
      <c r="D2315" s="15">
        <v>13.936</v>
      </c>
      <c r="E2315" s="15">
        <v>14.079000000000001</v>
      </c>
      <c r="F2315" s="15">
        <v>13.766</v>
      </c>
    </row>
    <row r="2316" spans="1:6">
      <c r="A2316" s="14">
        <v>42754</v>
      </c>
      <c r="B2316" s="15">
        <v>13.840999999999999</v>
      </c>
      <c r="C2316">
        <v>231818600</v>
      </c>
      <c r="D2316" s="15">
        <v>14.201000000000001</v>
      </c>
      <c r="E2316" s="15">
        <v>14.346</v>
      </c>
      <c r="F2316" s="15">
        <v>13.824999999999999</v>
      </c>
    </row>
    <row r="2317" spans="1:6">
      <c r="A2317" s="14">
        <v>42753</v>
      </c>
      <c r="B2317" s="15">
        <v>13.326000000000001</v>
      </c>
      <c r="C2317">
        <v>157483000</v>
      </c>
      <c r="D2317" s="15">
        <v>13.321</v>
      </c>
      <c r="E2317" s="15">
        <v>13.365</v>
      </c>
      <c r="F2317" s="15">
        <v>13.106</v>
      </c>
    </row>
    <row r="2318" spans="1:6">
      <c r="A2318" s="14">
        <v>42752</v>
      </c>
      <c r="B2318" s="15">
        <v>13.289</v>
      </c>
      <c r="C2318">
        <v>121935300</v>
      </c>
      <c r="D2318" s="15">
        <v>13.504</v>
      </c>
      <c r="E2318" s="15">
        <v>13.54</v>
      </c>
      <c r="F2318" s="15">
        <v>13.209</v>
      </c>
    </row>
    <row r="2319" spans="1:6">
      <c r="A2319" s="14">
        <v>42748</v>
      </c>
      <c r="B2319" s="15">
        <v>13.37</v>
      </c>
      <c r="C2319">
        <v>104931200</v>
      </c>
      <c r="D2319" s="15">
        <v>13.115</v>
      </c>
      <c r="E2319" s="15">
        <v>13.393000000000001</v>
      </c>
      <c r="F2319" s="15">
        <v>13.058</v>
      </c>
    </row>
    <row r="2320" spans="1:6">
      <c r="A2320" s="14">
        <v>42747</v>
      </c>
      <c r="B2320" s="15">
        <v>12.917999999999999</v>
      </c>
      <c r="C2320">
        <v>53838390</v>
      </c>
      <c r="D2320" s="15">
        <v>13.063000000000001</v>
      </c>
      <c r="E2320" s="15">
        <v>13.085000000000001</v>
      </c>
      <c r="F2320" s="15">
        <v>12.85</v>
      </c>
    </row>
    <row r="2321" spans="1:6">
      <c r="A2321" s="14">
        <v>42746</v>
      </c>
      <c r="B2321" s="15">
        <v>13.05</v>
      </c>
      <c r="C2321">
        <v>56109630</v>
      </c>
      <c r="D2321" s="15">
        <v>13.090999999999999</v>
      </c>
      <c r="E2321" s="15">
        <v>13.15</v>
      </c>
      <c r="F2321" s="15">
        <v>12.924799999999999</v>
      </c>
    </row>
    <row r="2322" spans="1:6">
      <c r="A2322" s="14">
        <v>42745</v>
      </c>
      <c r="B2322" s="15">
        <v>12.989000000000001</v>
      </c>
      <c r="C2322">
        <v>59824690</v>
      </c>
      <c r="D2322" s="15">
        <v>13.127000000000001</v>
      </c>
      <c r="E2322" s="15">
        <v>13.222</v>
      </c>
      <c r="F2322" s="15">
        <v>12.929</v>
      </c>
    </row>
    <row r="2323" spans="1:6">
      <c r="A2323" s="14">
        <v>42744</v>
      </c>
      <c r="B2323" s="15">
        <v>13.095000000000001</v>
      </c>
      <c r="C2323">
        <v>57672170</v>
      </c>
      <c r="D2323" s="15">
        <v>13.148</v>
      </c>
      <c r="E2323" s="15">
        <v>13.199</v>
      </c>
      <c r="F2323" s="15">
        <v>12.989000000000001</v>
      </c>
    </row>
    <row r="2324" spans="1:6">
      <c r="A2324" s="14">
        <v>42741</v>
      </c>
      <c r="B2324" s="15">
        <v>13.106999999999999</v>
      </c>
      <c r="C2324">
        <v>106519300</v>
      </c>
      <c r="D2324" s="15">
        <v>13.208</v>
      </c>
      <c r="E2324" s="15">
        <v>13.388</v>
      </c>
      <c r="F2324" s="15">
        <v>12.981</v>
      </c>
    </row>
    <row r="2325" spans="1:6">
      <c r="A2325" s="14">
        <v>42740</v>
      </c>
      <c r="B2325" s="15">
        <v>13.180999999999999</v>
      </c>
      <c r="C2325">
        <v>96533790</v>
      </c>
      <c r="D2325" s="15">
        <v>12.922000000000001</v>
      </c>
      <c r="E2325" s="15">
        <v>13.275</v>
      </c>
      <c r="F2325" s="15">
        <v>12.89</v>
      </c>
    </row>
    <row r="2326" spans="1:6">
      <c r="A2326" s="14">
        <v>42739</v>
      </c>
      <c r="B2326" s="15">
        <v>12.941000000000001</v>
      </c>
      <c r="C2326">
        <v>78333400</v>
      </c>
      <c r="D2326" s="15">
        <v>12.749000000000001</v>
      </c>
      <c r="E2326" s="15">
        <v>13.016999999999999</v>
      </c>
      <c r="F2326" s="15">
        <v>12.654999999999999</v>
      </c>
    </row>
    <row r="2327" spans="1:6">
      <c r="A2327" s="14">
        <v>42738</v>
      </c>
      <c r="B2327" s="15">
        <v>12.749000000000001</v>
      </c>
      <c r="C2327">
        <v>94277060</v>
      </c>
      <c r="D2327" s="15">
        <v>12.496</v>
      </c>
      <c r="E2327" s="15">
        <v>12.819000000000001</v>
      </c>
      <c r="F2327" s="15">
        <v>12.430999999999999</v>
      </c>
    </row>
    <row r="2328" spans="1:6">
      <c r="A2328" s="14">
        <v>42734</v>
      </c>
      <c r="B2328" s="15">
        <v>12.38</v>
      </c>
      <c r="C2328">
        <v>44527710</v>
      </c>
      <c r="D2328" s="15">
        <v>12.624000000000001</v>
      </c>
      <c r="E2328" s="15">
        <v>12.657</v>
      </c>
      <c r="F2328" s="15">
        <v>12.36</v>
      </c>
    </row>
    <row r="2329" spans="1:6">
      <c r="A2329" s="14">
        <v>42733</v>
      </c>
      <c r="B2329" s="15">
        <v>12.532999999999999</v>
      </c>
      <c r="C2329">
        <v>34440660</v>
      </c>
      <c r="D2329" s="15">
        <v>12.595000000000001</v>
      </c>
      <c r="E2329" s="15">
        <v>12.614000000000001</v>
      </c>
      <c r="F2329" s="15">
        <v>12.42</v>
      </c>
    </row>
    <row r="2330" spans="1:6">
      <c r="A2330" s="14">
        <v>42732</v>
      </c>
      <c r="B2330" s="15">
        <v>12.589</v>
      </c>
      <c r="C2330">
        <v>43685230</v>
      </c>
      <c r="D2330" s="15">
        <v>12.907</v>
      </c>
      <c r="E2330" s="15">
        <v>12.907</v>
      </c>
      <c r="F2330" s="15">
        <v>12.576000000000001</v>
      </c>
    </row>
    <row r="2331" spans="1:6">
      <c r="A2331" s="14">
        <v>42731</v>
      </c>
      <c r="B2331" s="15">
        <v>12.835000000000001</v>
      </c>
      <c r="C2331">
        <v>52806240</v>
      </c>
      <c r="D2331" s="15">
        <v>12.624000000000001</v>
      </c>
      <c r="E2331" s="15">
        <v>12.904999999999999</v>
      </c>
      <c r="F2331" s="15">
        <v>12.57</v>
      </c>
    </row>
    <row r="2332" spans="1:6">
      <c r="A2332" s="14">
        <v>42727</v>
      </c>
      <c r="B2332" s="15">
        <v>12.558999999999999</v>
      </c>
      <c r="C2332">
        <v>20101210</v>
      </c>
      <c r="D2332" s="15">
        <v>12.561</v>
      </c>
      <c r="E2332" s="15">
        <v>12.628</v>
      </c>
      <c r="F2332" s="15">
        <v>12.507999999999999</v>
      </c>
    </row>
    <row r="2333" spans="1:6">
      <c r="A2333" s="14">
        <v>42726</v>
      </c>
      <c r="B2333" s="15">
        <v>12.558</v>
      </c>
      <c r="C2333">
        <v>41607670</v>
      </c>
      <c r="D2333" s="15">
        <v>12.683999999999999</v>
      </c>
      <c r="E2333" s="15">
        <v>12.75</v>
      </c>
      <c r="F2333" s="15">
        <v>12.518000000000001</v>
      </c>
    </row>
    <row r="2334" spans="1:6">
      <c r="A2334" s="14">
        <v>42725</v>
      </c>
      <c r="B2334" s="15">
        <v>12.65</v>
      </c>
      <c r="C2334">
        <v>64990330</v>
      </c>
      <c r="D2334" s="15">
        <v>12.553000000000001</v>
      </c>
      <c r="E2334" s="15">
        <v>12.7737</v>
      </c>
      <c r="F2334" s="15">
        <v>12.5</v>
      </c>
    </row>
    <row r="2335" spans="1:6">
      <c r="A2335" s="14">
        <v>42724</v>
      </c>
      <c r="B2335" s="15">
        <v>12.512</v>
      </c>
      <c r="C2335">
        <v>39331710</v>
      </c>
      <c r="D2335" s="15">
        <v>12.545999999999999</v>
      </c>
      <c r="E2335" s="15">
        <v>12.63</v>
      </c>
      <c r="F2335" s="15">
        <v>12.464</v>
      </c>
    </row>
    <row r="2336" spans="1:6">
      <c r="A2336" s="14">
        <v>42723</v>
      </c>
      <c r="B2336" s="15">
        <v>12.545</v>
      </c>
      <c r="C2336">
        <v>48637480</v>
      </c>
      <c r="D2336" s="15">
        <v>12.43</v>
      </c>
      <c r="E2336" s="15">
        <v>12.644</v>
      </c>
      <c r="F2336" s="15">
        <v>12.287000000000001</v>
      </c>
    </row>
    <row r="2337" spans="1:6">
      <c r="A2337" s="14">
        <v>42720</v>
      </c>
      <c r="B2337" s="15">
        <v>12.422000000000001</v>
      </c>
      <c r="C2337">
        <v>78641620</v>
      </c>
      <c r="D2337" s="15">
        <v>12.638999999999999</v>
      </c>
      <c r="E2337" s="15">
        <v>12.667999999999999</v>
      </c>
      <c r="F2337" s="15">
        <v>12.401</v>
      </c>
    </row>
    <row r="2338" spans="1:6">
      <c r="A2338" s="14">
        <v>42719</v>
      </c>
      <c r="B2338" s="15">
        <v>12.5</v>
      </c>
      <c r="C2338">
        <v>73741660</v>
      </c>
      <c r="D2338" s="15">
        <v>12.343999999999999</v>
      </c>
      <c r="E2338" s="15">
        <v>12.743</v>
      </c>
      <c r="F2338" s="15">
        <v>12.295</v>
      </c>
    </row>
    <row r="2339" spans="1:6">
      <c r="A2339" s="14">
        <v>42718</v>
      </c>
      <c r="B2339" s="15">
        <v>12.343999999999999</v>
      </c>
      <c r="C2339">
        <v>61056200</v>
      </c>
      <c r="D2339" s="15">
        <v>12.343</v>
      </c>
      <c r="E2339" s="15">
        <v>12.44</v>
      </c>
      <c r="F2339" s="15">
        <v>12.25</v>
      </c>
    </row>
    <row r="2340" spans="1:6">
      <c r="A2340" s="14">
        <v>42717</v>
      </c>
      <c r="B2340" s="15">
        <v>12.378</v>
      </c>
      <c r="C2340">
        <v>55282300</v>
      </c>
      <c r="D2340" s="15">
        <v>12.351000000000001</v>
      </c>
      <c r="E2340" s="15">
        <v>12.509</v>
      </c>
      <c r="F2340" s="15">
        <v>12.2781</v>
      </c>
    </row>
    <row r="2341" spans="1:6">
      <c r="A2341" s="14">
        <v>42716</v>
      </c>
      <c r="B2341" s="15">
        <v>12.282999999999999</v>
      </c>
      <c r="C2341">
        <v>39115110</v>
      </c>
      <c r="D2341" s="15">
        <v>12.284000000000001</v>
      </c>
      <c r="E2341" s="15">
        <v>12.403</v>
      </c>
      <c r="F2341" s="15">
        <v>12.23</v>
      </c>
    </row>
    <row r="2342" spans="1:6">
      <c r="A2342" s="14">
        <v>42713</v>
      </c>
      <c r="B2342" s="15">
        <v>12.288</v>
      </c>
      <c r="C2342">
        <v>46975220</v>
      </c>
      <c r="D2342" s="15">
        <v>12.378</v>
      </c>
      <c r="E2342" s="15">
        <v>12.43</v>
      </c>
      <c r="F2342" s="15">
        <v>12.173</v>
      </c>
    </row>
    <row r="2343" spans="1:6">
      <c r="A2343" s="14">
        <v>42712</v>
      </c>
      <c r="B2343" s="15">
        <v>12.324</v>
      </c>
      <c r="C2343">
        <v>89850300</v>
      </c>
      <c r="D2343" s="15">
        <v>12.54</v>
      </c>
      <c r="E2343" s="15">
        <v>12.635</v>
      </c>
      <c r="F2343" s="15">
        <v>12.215999999999999</v>
      </c>
    </row>
    <row r="2344" spans="1:6">
      <c r="A2344" s="14">
        <v>42711</v>
      </c>
      <c r="B2344" s="15">
        <v>12.539</v>
      </c>
      <c r="C2344">
        <v>81885700</v>
      </c>
      <c r="D2344" s="15">
        <v>12.448</v>
      </c>
      <c r="E2344" s="15">
        <v>12.574999999999999</v>
      </c>
      <c r="F2344" s="15">
        <v>12.324999999999999</v>
      </c>
    </row>
    <row r="2345" spans="1:6">
      <c r="A2345" s="14">
        <v>42710</v>
      </c>
      <c r="B2345" s="15">
        <v>12.457000000000001</v>
      </c>
      <c r="C2345">
        <v>114983800</v>
      </c>
      <c r="D2345" s="15">
        <v>12.01</v>
      </c>
      <c r="E2345" s="15">
        <v>12.478999999999999</v>
      </c>
      <c r="F2345" s="15">
        <v>11.942</v>
      </c>
    </row>
    <row r="2346" spans="1:6">
      <c r="A2346" s="14">
        <v>42709</v>
      </c>
      <c r="B2346" s="15">
        <v>11.916</v>
      </c>
      <c r="C2346">
        <v>76205600</v>
      </c>
      <c r="D2346" s="15">
        <v>12.073</v>
      </c>
      <c r="E2346" s="15">
        <v>12.074999999999999</v>
      </c>
      <c r="F2346" s="15">
        <v>11.84</v>
      </c>
    </row>
    <row r="2347" spans="1:6">
      <c r="A2347" s="14">
        <v>42706</v>
      </c>
      <c r="B2347" s="15">
        <v>12.081</v>
      </c>
      <c r="C2347">
        <v>89371340</v>
      </c>
      <c r="D2347" s="15">
        <v>11.675000000000001</v>
      </c>
      <c r="E2347" s="15">
        <v>12.098000000000001</v>
      </c>
      <c r="F2347" s="15">
        <v>11.675000000000001</v>
      </c>
    </row>
    <row r="2348" spans="1:6">
      <c r="A2348" s="14">
        <v>42705</v>
      </c>
      <c r="B2348" s="15">
        <v>11.722</v>
      </c>
      <c r="C2348">
        <v>86329910</v>
      </c>
      <c r="D2348" s="15">
        <v>11.752000000000001</v>
      </c>
      <c r="E2348" s="15">
        <v>11.868</v>
      </c>
      <c r="F2348" s="15">
        <v>11.395</v>
      </c>
    </row>
    <row r="2349" spans="1:6">
      <c r="A2349" s="14">
        <v>42704</v>
      </c>
      <c r="B2349" s="15">
        <v>11.7</v>
      </c>
      <c r="C2349">
        <v>76922930</v>
      </c>
      <c r="D2349" s="15">
        <v>11.9</v>
      </c>
      <c r="E2349" s="15">
        <v>12.037000000000001</v>
      </c>
      <c r="F2349" s="15">
        <v>11.639099999999999</v>
      </c>
    </row>
    <row r="2350" spans="1:6">
      <c r="A2350" s="14">
        <v>42703</v>
      </c>
      <c r="B2350" s="15">
        <v>11.750999999999999</v>
      </c>
      <c r="C2350">
        <v>70813120</v>
      </c>
      <c r="D2350" s="15">
        <v>11.73</v>
      </c>
      <c r="E2350" s="15">
        <v>11.917999999999999</v>
      </c>
      <c r="F2350" s="15">
        <v>11.713200000000001</v>
      </c>
    </row>
    <row r="2351" spans="1:6">
      <c r="A2351" s="14">
        <v>42702</v>
      </c>
      <c r="B2351" s="15">
        <v>11.693</v>
      </c>
      <c r="C2351">
        <v>52673210</v>
      </c>
      <c r="D2351" s="15">
        <v>11.705</v>
      </c>
      <c r="E2351" s="15">
        <v>11.762</v>
      </c>
      <c r="F2351" s="15">
        <v>11.571</v>
      </c>
    </row>
    <row r="2352" spans="1:6">
      <c r="A2352" s="14">
        <v>42699</v>
      </c>
      <c r="B2352" s="15">
        <v>11.741</v>
      </c>
      <c r="C2352">
        <v>16162600</v>
      </c>
      <c r="D2352" s="15">
        <v>11.763999999999999</v>
      </c>
      <c r="E2352" s="15">
        <v>11.839</v>
      </c>
      <c r="F2352" s="15">
        <v>11.718</v>
      </c>
    </row>
    <row r="2353" spans="1:6">
      <c r="A2353" s="14">
        <v>42697</v>
      </c>
      <c r="B2353" s="15">
        <v>11.769</v>
      </c>
      <c r="C2353">
        <v>45186100</v>
      </c>
      <c r="D2353" s="15">
        <v>11.776</v>
      </c>
      <c r="E2353" s="15">
        <v>11.888999999999999</v>
      </c>
      <c r="F2353" s="15">
        <v>11.731</v>
      </c>
    </row>
    <row r="2354" spans="1:6">
      <c r="A2354" s="14">
        <v>42696</v>
      </c>
      <c r="B2354" s="15">
        <v>11.804</v>
      </c>
      <c r="C2354">
        <v>70059270</v>
      </c>
      <c r="D2354" s="15">
        <v>11.832000000000001</v>
      </c>
      <c r="E2354" s="15">
        <v>11.946</v>
      </c>
      <c r="F2354" s="15">
        <v>11.698</v>
      </c>
    </row>
    <row r="2355" spans="1:6">
      <c r="A2355" s="14">
        <v>42695</v>
      </c>
      <c r="B2355" s="15">
        <v>11.795999999999999</v>
      </c>
      <c r="C2355">
        <v>70547530</v>
      </c>
      <c r="D2355" s="15">
        <v>11.62</v>
      </c>
      <c r="E2355" s="15">
        <v>11.872</v>
      </c>
      <c r="F2355" s="15">
        <v>11.619</v>
      </c>
    </row>
    <row r="2356" spans="1:6">
      <c r="A2356" s="14">
        <v>42692</v>
      </c>
      <c r="B2356" s="15">
        <v>11.521000000000001</v>
      </c>
      <c r="C2356">
        <v>67424710</v>
      </c>
      <c r="D2356" s="15">
        <v>11.573</v>
      </c>
      <c r="E2356" s="15">
        <v>11.641999999999999</v>
      </c>
      <c r="F2356" s="15">
        <v>11.351000000000001</v>
      </c>
    </row>
    <row r="2357" spans="1:6">
      <c r="A2357" s="14">
        <v>42691</v>
      </c>
      <c r="B2357" s="15">
        <v>11.503</v>
      </c>
      <c r="C2357">
        <v>62273320</v>
      </c>
      <c r="D2357" s="15">
        <v>11.513</v>
      </c>
      <c r="E2357" s="15">
        <v>11.680999999999999</v>
      </c>
      <c r="F2357" s="15">
        <v>11.356</v>
      </c>
    </row>
    <row r="2358" spans="1:6">
      <c r="A2358" s="14">
        <v>42690</v>
      </c>
      <c r="B2358" s="15">
        <v>11.519</v>
      </c>
      <c r="C2358">
        <v>59281870</v>
      </c>
      <c r="D2358" s="15">
        <v>11.295999999999999</v>
      </c>
      <c r="E2358" s="15">
        <v>11.612</v>
      </c>
      <c r="F2358" s="15">
        <v>11.180999999999999</v>
      </c>
    </row>
    <row r="2359" spans="1:6">
      <c r="A2359" s="14">
        <v>42689</v>
      </c>
      <c r="B2359" s="15">
        <v>11.359</v>
      </c>
      <c r="C2359">
        <v>74359340</v>
      </c>
      <c r="D2359" s="15">
        <v>11.455</v>
      </c>
      <c r="E2359" s="15">
        <v>11.641</v>
      </c>
      <c r="F2359" s="15">
        <v>11.309100000000001</v>
      </c>
    </row>
    <row r="2360" spans="1:6">
      <c r="A2360" s="14">
        <v>42688</v>
      </c>
      <c r="B2360" s="15">
        <v>11.337999999999999</v>
      </c>
      <c r="C2360">
        <v>99284720</v>
      </c>
      <c r="D2360" s="15">
        <v>11.475</v>
      </c>
      <c r="E2360" s="15">
        <v>11.59</v>
      </c>
      <c r="F2360" s="15">
        <v>11.068</v>
      </c>
    </row>
    <row r="2361" spans="1:6">
      <c r="A2361" s="14">
        <v>42685</v>
      </c>
      <c r="B2361" s="15">
        <v>11.478</v>
      </c>
      <c r="C2361">
        <v>110762900</v>
      </c>
      <c r="D2361" s="15">
        <v>11.49</v>
      </c>
      <c r="E2361" s="15">
        <v>11.663</v>
      </c>
      <c r="F2361" s="15">
        <v>11.311</v>
      </c>
    </row>
    <row r="2362" spans="1:6">
      <c r="A2362" s="14">
        <v>42684</v>
      </c>
      <c r="B2362" s="15">
        <v>11.542</v>
      </c>
      <c r="C2362">
        <v>196933200</v>
      </c>
      <c r="D2362" s="15">
        <v>12.276</v>
      </c>
      <c r="E2362" s="15">
        <v>12.297000000000001</v>
      </c>
      <c r="F2362" s="15">
        <v>11.37</v>
      </c>
    </row>
    <row r="2363" spans="1:6">
      <c r="A2363" s="14">
        <v>42683</v>
      </c>
      <c r="B2363" s="15">
        <v>12.218999999999999</v>
      </c>
      <c r="C2363">
        <v>77049050</v>
      </c>
      <c r="D2363" s="15">
        <v>12.183999999999999</v>
      </c>
      <c r="E2363" s="15">
        <v>12.365</v>
      </c>
      <c r="F2363" s="15">
        <v>12.0861</v>
      </c>
    </row>
    <row r="2364" spans="1:6">
      <c r="A2364" s="14">
        <v>42682</v>
      </c>
      <c r="B2364" s="15">
        <v>12.433999999999999</v>
      </c>
      <c r="C2364">
        <v>46744240</v>
      </c>
      <c r="D2364" s="15">
        <v>12.412000000000001</v>
      </c>
      <c r="E2364" s="15">
        <v>12.581</v>
      </c>
      <c r="F2364" s="15">
        <v>12.321999999999999</v>
      </c>
    </row>
    <row r="2365" spans="1:6">
      <c r="A2365" s="14">
        <v>42681</v>
      </c>
      <c r="B2365" s="15">
        <v>12.458</v>
      </c>
      <c r="C2365">
        <v>58229730</v>
      </c>
      <c r="D2365" s="15">
        <v>12.426</v>
      </c>
      <c r="E2365" s="15">
        <v>12.574999999999999</v>
      </c>
      <c r="F2365" s="15">
        <v>12.337</v>
      </c>
    </row>
    <row r="2366" spans="1:6">
      <c r="A2366" s="14">
        <v>42678</v>
      </c>
      <c r="B2366" s="15">
        <v>12.202999999999999</v>
      </c>
      <c r="C2366">
        <v>48261460</v>
      </c>
      <c r="D2366" s="15">
        <v>12.2</v>
      </c>
      <c r="E2366" s="15">
        <v>12.343</v>
      </c>
      <c r="F2366" s="15">
        <v>12.162000000000001</v>
      </c>
    </row>
    <row r="2367" spans="1:6">
      <c r="A2367" s="14">
        <v>42677</v>
      </c>
      <c r="B2367" s="15">
        <v>12.214</v>
      </c>
      <c r="C2367">
        <v>50398670</v>
      </c>
      <c r="D2367" s="15">
        <v>12.231</v>
      </c>
      <c r="E2367" s="15">
        <v>12.372</v>
      </c>
      <c r="F2367" s="15">
        <v>12.183999999999999</v>
      </c>
    </row>
    <row r="2368" spans="1:6">
      <c r="A2368" s="14">
        <v>42676</v>
      </c>
      <c r="B2368" s="15">
        <v>12.234</v>
      </c>
      <c r="C2368">
        <v>47818160</v>
      </c>
      <c r="D2368" s="15">
        <v>12.282999999999999</v>
      </c>
      <c r="E2368" s="15">
        <v>12.407</v>
      </c>
      <c r="F2368" s="15">
        <v>12.183</v>
      </c>
    </row>
    <row r="2369" spans="1:6">
      <c r="A2369" s="14">
        <v>42675</v>
      </c>
      <c r="B2369" s="15">
        <v>12.33</v>
      </c>
      <c r="C2369">
        <v>69679600</v>
      </c>
      <c r="D2369" s="15">
        <v>12.497999999999999</v>
      </c>
      <c r="E2369" s="15">
        <v>12.583</v>
      </c>
      <c r="F2369" s="15">
        <v>12.18</v>
      </c>
    </row>
    <row r="2370" spans="1:6">
      <c r="A2370" s="14">
        <v>42674</v>
      </c>
      <c r="B2370" s="15">
        <v>12.487</v>
      </c>
      <c r="C2370">
        <v>65054840</v>
      </c>
      <c r="D2370" s="15">
        <v>12.685</v>
      </c>
      <c r="E2370" s="15">
        <v>12.69</v>
      </c>
      <c r="F2370" s="15">
        <v>12.44</v>
      </c>
    </row>
    <row r="2371" spans="1:6">
      <c r="A2371" s="14">
        <v>42671</v>
      </c>
      <c r="B2371" s="15">
        <v>12.657</v>
      </c>
      <c r="C2371">
        <v>70638920</v>
      </c>
      <c r="D2371" s="15">
        <v>12.608000000000001</v>
      </c>
      <c r="E2371" s="15">
        <v>12.893000000000001</v>
      </c>
      <c r="F2371" s="15">
        <v>12.6012</v>
      </c>
    </row>
    <row r="2372" spans="1:6">
      <c r="A2372" s="14">
        <v>42670</v>
      </c>
      <c r="B2372" s="15">
        <v>12.647</v>
      </c>
      <c r="C2372">
        <v>68998850</v>
      </c>
      <c r="D2372" s="15">
        <v>12.743</v>
      </c>
      <c r="E2372" s="15">
        <v>12.818</v>
      </c>
      <c r="F2372" s="15">
        <v>12.593</v>
      </c>
    </row>
    <row r="2373" spans="1:6">
      <c r="A2373" s="14">
        <v>42669</v>
      </c>
      <c r="B2373" s="15">
        <v>12.696999999999999</v>
      </c>
      <c r="C2373">
        <v>85972710</v>
      </c>
      <c r="D2373" s="15">
        <v>12.629</v>
      </c>
      <c r="E2373" s="15">
        <v>12.872</v>
      </c>
      <c r="F2373" s="15">
        <v>12.574999999999999</v>
      </c>
    </row>
    <row r="2374" spans="1:6">
      <c r="A2374" s="14">
        <v>42668</v>
      </c>
      <c r="B2374" s="15">
        <v>12.651</v>
      </c>
      <c r="C2374">
        <v>82292100</v>
      </c>
      <c r="D2374" s="15">
        <v>12.651999999999999</v>
      </c>
      <c r="E2374" s="15">
        <v>12.805999999999999</v>
      </c>
      <c r="F2374" s="15">
        <v>12.574999999999999</v>
      </c>
    </row>
    <row r="2375" spans="1:6">
      <c r="A2375" s="14">
        <v>42667</v>
      </c>
      <c r="B2375" s="15">
        <v>12.733000000000001</v>
      </c>
      <c r="C2375">
        <v>159629600</v>
      </c>
      <c r="D2375" s="15">
        <v>12.742000000000001</v>
      </c>
      <c r="E2375" s="15">
        <v>12.929</v>
      </c>
      <c r="F2375" s="15">
        <v>12.615</v>
      </c>
    </row>
    <row r="2376" spans="1:6">
      <c r="A2376" s="14">
        <v>42664</v>
      </c>
      <c r="B2376" s="15">
        <v>12.75</v>
      </c>
      <c r="C2376">
        <v>188111900</v>
      </c>
      <c r="D2376" s="15">
        <v>12.25</v>
      </c>
      <c r="E2376" s="15">
        <v>12.785</v>
      </c>
      <c r="F2376" s="15">
        <v>12.231</v>
      </c>
    </row>
    <row r="2377" spans="1:6">
      <c r="A2377" s="14">
        <v>42663</v>
      </c>
      <c r="B2377" s="15">
        <v>12.335000000000001</v>
      </c>
      <c r="C2377">
        <v>144776300</v>
      </c>
      <c r="D2377" s="15">
        <v>12.196999999999999</v>
      </c>
      <c r="E2377" s="15">
        <v>12.375</v>
      </c>
      <c r="F2377" s="15">
        <v>12.106</v>
      </c>
    </row>
    <row r="2378" spans="1:6">
      <c r="A2378" s="14">
        <v>42662</v>
      </c>
      <c r="B2378" s="15">
        <v>12.186999999999999</v>
      </c>
      <c r="C2378">
        <v>219304600</v>
      </c>
      <c r="D2378" s="15">
        <v>11.824999999999999</v>
      </c>
      <c r="E2378" s="15">
        <v>12.244999999999999</v>
      </c>
      <c r="F2378" s="15">
        <v>11.8</v>
      </c>
    </row>
    <row r="2379" spans="1:6">
      <c r="A2379" s="14">
        <v>42661</v>
      </c>
      <c r="B2379" s="15">
        <v>11.879</v>
      </c>
      <c r="C2379">
        <v>421164500</v>
      </c>
      <c r="D2379" s="15">
        <v>11.663</v>
      </c>
      <c r="E2379" s="15">
        <v>11.981999999999999</v>
      </c>
      <c r="F2379" s="15">
        <v>11.65</v>
      </c>
    </row>
    <row r="2380" spans="1:6">
      <c r="A2380" s="14">
        <v>42660</v>
      </c>
      <c r="B2380" s="15">
        <v>9.98</v>
      </c>
      <c r="C2380">
        <v>255753400</v>
      </c>
      <c r="D2380" s="15">
        <v>10.050000000000001</v>
      </c>
      <c r="E2380" s="15">
        <v>10.073</v>
      </c>
      <c r="F2380" s="15">
        <v>9.8379999999999992</v>
      </c>
    </row>
    <row r="2381" spans="1:6">
      <c r="A2381" s="14">
        <v>42657</v>
      </c>
      <c r="B2381" s="15">
        <v>10.147</v>
      </c>
      <c r="C2381">
        <v>95177200</v>
      </c>
      <c r="D2381" s="15">
        <v>10.159000000000001</v>
      </c>
      <c r="E2381" s="15">
        <v>10.209899999999999</v>
      </c>
      <c r="F2381" s="15">
        <v>10.035</v>
      </c>
    </row>
    <row r="2382" spans="1:6">
      <c r="A2382" s="14">
        <v>42656</v>
      </c>
      <c r="B2382" s="15">
        <v>10.023</v>
      </c>
      <c r="C2382">
        <v>83159560</v>
      </c>
      <c r="D2382" s="15">
        <v>9.8010000000000002</v>
      </c>
      <c r="E2382" s="15">
        <v>10.050000000000001</v>
      </c>
      <c r="F2382" s="15">
        <v>9.7629999999999999</v>
      </c>
    </row>
    <row r="2383" spans="1:6">
      <c r="A2383" s="14">
        <v>42655</v>
      </c>
      <c r="B2383" s="15">
        <v>9.9499999999999993</v>
      </c>
      <c r="C2383">
        <v>74066270</v>
      </c>
      <c r="D2383" s="15">
        <v>10.087999999999999</v>
      </c>
      <c r="E2383" s="15">
        <v>10.247</v>
      </c>
      <c r="F2383" s="15">
        <v>9.9220000000000006</v>
      </c>
    </row>
    <row r="2384" spans="1:6">
      <c r="A2384" s="14">
        <v>42654</v>
      </c>
      <c r="B2384" s="15">
        <v>10.058999999999999</v>
      </c>
      <c r="C2384">
        <v>90276450</v>
      </c>
      <c r="D2384" s="15">
        <v>10.231</v>
      </c>
      <c r="E2384" s="15">
        <v>10.29</v>
      </c>
      <c r="F2384" s="15">
        <v>9.9860000000000007</v>
      </c>
    </row>
    <row r="2385" spans="1:6">
      <c r="A2385" s="14">
        <v>42653</v>
      </c>
      <c r="B2385" s="15">
        <v>10.333</v>
      </c>
      <c r="C2385">
        <v>66955710</v>
      </c>
      <c r="D2385" s="15">
        <v>10.318</v>
      </c>
      <c r="E2385" s="15">
        <v>10.452999999999999</v>
      </c>
      <c r="F2385" s="15">
        <v>10.276</v>
      </c>
    </row>
    <row r="2386" spans="1:6">
      <c r="A2386" s="14">
        <v>42650</v>
      </c>
      <c r="B2386" s="15">
        <v>10.481999999999999</v>
      </c>
      <c r="C2386">
        <v>86579470</v>
      </c>
      <c r="D2386" s="15">
        <v>10.398</v>
      </c>
      <c r="E2386" s="15">
        <v>10.65</v>
      </c>
      <c r="F2386" s="15">
        <v>10.355</v>
      </c>
    </row>
    <row r="2387" spans="1:6">
      <c r="A2387" s="14">
        <v>42649</v>
      </c>
      <c r="B2387" s="15">
        <v>10.507</v>
      </c>
      <c r="C2387">
        <v>65852710</v>
      </c>
      <c r="D2387" s="15">
        <v>10.497</v>
      </c>
      <c r="E2387" s="15">
        <v>10.547000000000001</v>
      </c>
      <c r="F2387" s="15">
        <v>10.388</v>
      </c>
    </row>
    <row r="2388" spans="1:6">
      <c r="A2388" s="14">
        <v>42648</v>
      </c>
      <c r="B2388" s="15">
        <v>10.628</v>
      </c>
      <c r="C2388">
        <v>129171100</v>
      </c>
      <c r="D2388" s="15">
        <v>10.35</v>
      </c>
      <c r="E2388" s="15">
        <v>10.696999999999999</v>
      </c>
      <c r="F2388" s="15">
        <v>10.343</v>
      </c>
    </row>
    <row r="2389" spans="1:6">
      <c r="A2389" s="14">
        <v>42647</v>
      </c>
      <c r="B2389" s="15">
        <v>10.234</v>
      </c>
      <c r="C2389">
        <v>121265500</v>
      </c>
      <c r="D2389" s="15">
        <v>10.319000000000001</v>
      </c>
      <c r="E2389" s="15">
        <v>10.444000000000001</v>
      </c>
      <c r="F2389" s="15">
        <v>10.186</v>
      </c>
    </row>
    <row r="2390" spans="1:6">
      <c r="A2390" s="14">
        <v>42646</v>
      </c>
      <c r="B2390" s="15">
        <v>10.263</v>
      </c>
      <c r="C2390">
        <v>153297300</v>
      </c>
      <c r="D2390" s="15">
        <v>9.8000000000000007</v>
      </c>
      <c r="E2390" s="15">
        <v>10.339</v>
      </c>
      <c r="F2390" s="15">
        <v>9.8000000000000007</v>
      </c>
    </row>
    <row r="2391" spans="1:6">
      <c r="A2391" s="14">
        <v>42643</v>
      </c>
      <c r="B2391" s="15">
        <v>9.8550000000000004</v>
      </c>
      <c r="C2391">
        <v>98047390</v>
      </c>
      <c r="D2391" s="15">
        <v>9.69</v>
      </c>
      <c r="E2391" s="15">
        <v>9.9529999999999994</v>
      </c>
      <c r="F2391" s="15">
        <v>9.6790000000000003</v>
      </c>
    </row>
    <row r="2392" spans="1:6">
      <c r="A2392" s="14">
        <v>42642</v>
      </c>
      <c r="B2392" s="15">
        <v>9.6669999999999998</v>
      </c>
      <c r="C2392">
        <v>62140340</v>
      </c>
      <c r="D2392" s="15">
        <v>9.7309999999999999</v>
      </c>
      <c r="E2392" s="15">
        <v>9.8309999999999995</v>
      </c>
      <c r="F2392" s="15">
        <v>9.66</v>
      </c>
    </row>
    <row r="2393" spans="1:6">
      <c r="A2393" s="14">
        <v>42641</v>
      </c>
      <c r="B2393" s="15">
        <v>9.7479999999999993</v>
      </c>
      <c r="C2393">
        <v>72335810</v>
      </c>
      <c r="D2393" s="15">
        <v>9.7100000000000009</v>
      </c>
      <c r="E2393" s="15">
        <v>9.7590000000000003</v>
      </c>
      <c r="F2393" s="15">
        <v>9.6020000000000003</v>
      </c>
    </row>
    <row r="2394" spans="1:6">
      <c r="A2394" s="14">
        <v>42640</v>
      </c>
      <c r="B2394" s="15">
        <v>9.7070000000000007</v>
      </c>
      <c r="C2394">
        <v>96705870</v>
      </c>
      <c r="D2394" s="15">
        <v>9.5039999999999996</v>
      </c>
      <c r="E2394" s="15">
        <v>9.7639999999999993</v>
      </c>
      <c r="F2394" s="15">
        <v>9.5</v>
      </c>
    </row>
    <row r="2395" spans="1:6">
      <c r="A2395" s="14">
        <v>42639</v>
      </c>
      <c r="B2395" s="15">
        <v>9.4559999999999995</v>
      </c>
      <c r="C2395">
        <v>67378520</v>
      </c>
      <c r="D2395" s="15">
        <v>9.5380000000000003</v>
      </c>
      <c r="E2395" s="15">
        <v>9.5380000000000003</v>
      </c>
      <c r="F2395" s="15">
        <v>9.4039999999999999</v>
      </c>
    </row>
    <row r="2396" spans="1:6">
      <c r="A2396" s="14">
        <v>42636</v>
      </c>
      <c r="B2396" s="15">
        <v>9.5939999999999994</v>
      </c>
      <c r="C2396">
        <v>61748480</v>
      </c>
      <c r="D2396" s="15">
        <v>9.5749999999999993</v>
      </c>
      <c r="E2396" s="15">
        <v>9.6969999999999992</v>
      </c>
      <c r="F2396" s="15">
        <v>9.5429999999999993</v>
      </c>
    </row>
    <row r="2397" spans="1:6">
      <c r="A2397" s="14">
        <v>42635</v>
      </c>
      <c r="B2397" s="15">
        <v>9.5830000000000002</v>
      </c>
      <c r="C2397">
        <v>112082000</v>
      </c>
      <c r="D2397" s="15">
        <v>9.5540000000000003</v>
      </c>
      <c r="E2397" s="15">
        <v>9.5879999999999992</v>
      </c>
      <c r="F2397" s="15">
        <v>9.423</v>
      </c>
    </row>
    <row r="2398" spans="1:6">
      <c r="A2398" s="14">
        <v>42634</v>
      </c>
      <c r="B2398" s="15">
        <v>9.4879999999999995</v>
      </c>
      <c r="C2398">
        <v>200233700</v>
      </c>
      <c r="D2398" s="15">
        <v>9.69</v>
      </c>
      <c r="E2398" s="15">
        <v>9.7100000000000009</v>
      </c>
      <c r="F2398" s="15">
        <v>9.3260000000000005</v>
      </c>
    </row>
    <row r="2399" spans="1:6">
      <c r="A2399" s="14">
        <v>42633</v>
      </c>
      <c r="B2399" s="15">
        <v>9.8249999999999993</v>
      </c>
      <c r="C2399">
        <v>47346590</v>
      </c>
      <c r="D2399" s="15">
        <v>9.8780000000000001</v>
      </c>
      <c r="E2399" s="15">
        <v>9.9160000000000004</v>
      </c>
      <c r="F2399" s="15">
        <v>9.766</v>
      </c>
    </row>
    <row r="2400" spans="1:6">
      <c r="A2400" s="14">
        <v>42632</v>
      </c>
      <c r="B2400" s="15">
        <v>9.8059999999999992</v>
      </c>
      <c r="C2400">
        <v>86120970</v>
      </c>
      <c r="D2400" s="15">
        <v>9.99</v>
      </c>
      <c r="E2400" s="15">
        <v>10.035</v>
      </c>
      <c r="F2400" s="15">
        <v>9.782</v>
      </c>
    </row>
    <row r="2401" spans="1:6">
      <c r="A2401" s="14">
        <v>42629</v>
      </c>
      <c r="B2401" s="15">
        <v>9.9480000000000004</v>
      </c>
      <c r="C2401">
        <v>94368030</v>
      </c>
      <c r="D2401" s="15">
        <v>9.7100000000000009</v>
      </c>
      <c r="E2401" s="15">
        <v>9.9489999999999998</v>
      </c>
      <c r="F2401" s="15">
        <v>9.7040000000000006</v>
      </c>
    </row>
    <row r="2402" spans="1:6">
      <c r="A2402" s="14">
        <v>42628</v>
      </c>
      <c r="B2402" s="15">
        <v>9.734</v>
      </c>
      <c r="C2402">
        <v>52948990</v>
      </c>
      <c r="D2402" s="15">
        <v>9.7230000000000008</v>
      </c>
      <c r="E2402" s="15">
        <v>9.7970000000000006</v>
      </c>
      <c r="F2402" s="15">
        <v>9.6530000000000005</v>
      </c>
    </row>
    <row r="2403" spans="1:6">
      <c r="A2403" s="14">
        <v>42627</v>
      </c>
      <c r="B2403" s="15">
        <v>9.7010000000000005</v>
      </c>
      <c r="C2403">
        <v>85278410</v>
      </c>
      <c r="D2403" s="15">
        <v>9.7349999999999994</v>
      </c>
      <c r="E2403" s="15">
        <v>9.8350000000000009</v>
      </c>
      <c r="F2403" s="15">
        <v>9.6959999999999997</v>
      </c>
    </row>
    <row r="2404" spans="1:6">
      <c r="A2404" s="14">
        <v>42626</v>
      </c>
      <c r="B2404" s="15">
        <v>9.609</v>
      </c>
      <c r="C2404">
        <v>117771700</v>
      </c>
      <c r="D2404" s="15">
        <v>9.7170000000000005</v>
      </c>
      <c r="E2404" s="15">
        <v>9.8000000000000007</v>
      </c>
      <c r="F2404" s="15">
        <v>9.5329999999999995</v>
      </c>
    </row>
    <row r="2405" spans="1:6">
      <c r="A2405" s="14">
        <v>42625</v>
      </c>
      <c r="B2405" s="15">
        <v>9.9049999999999994</v>
      </c>
      <c r="C2405">
        <v>77079240</v>
      </c>
      <c r="D2405" s="15">
        <v>9.5909999999999993</v>
      </c>
      <c r="E2405" s="15">
        <v>9.9290000000000003</v>
      </c>
      <c r="F2405" s="15">
        <v>9.5709999999999997</v>
      </c>
    </row>
    <row r="2406" spans="1:6">
      <c r="A2406" s="14">
        <v>42622</v>
      </c>
      <c r="B2406" s="15">
        <v>9.65</v>
      </c>
      <c r="C2406">
        <v>73554820</v>
      </c>
      <c r="D2406" s="15">
        <v>9.9060000000000006</v>
      </c>
      <c r="E2406" s="15">
        <v>9.9390000000000001</v>
      </c>
      <c r="F2406" s="15">
        <v>9.65</v>
      </c>
    </row>
    <row r="2407" spans="1:6">
      <c r="A2407" s="14">
        <v>42621</v>
      </c>
      <c r="B2407" s="15">
        <v>9.9659999999999993</v>
      </c>
      <c r="C2407">
        <v>51995960</v>
      </c>
      <c r="D2407" s="15">
        <v>9.923</v>
      </c>
      <c r="E2407" s="15">
        <v>10.005000000000001</v>
      </c>
      <c r="F2407" s="15">
        <v>9.8819999999999997</v>
      </c>
    </row>
    <row r="2408" spans="1:6">
      <c r="A2408" s="14">
        <v>42620</v>
      </c>
      <c r="B2408" s="15">
        <v>9.9149999999999991</v>
      </c>
      <c r="C2408">
        <v>64632450</v>
      </c>
      <c r="D2408" s="15">
        <v>10.010999999999999</v>
      </c>
      <c r="E2408" s="15">
        <v>10.019</v>
      </c>
      <c r="F2408" s="15">
        <v>9.8420000000000005</v>
      </c>
    </row>
    <row r="2409" spans="1:6">
      <c r="A2409" s="14">
        <v>42619</v>
      </c>
      <c r="B2409" s="15">
        <v>10.009</v>
      </c>
      <c r="C2409">
        <v>90260700</v>
      </c>
      <c r="D2409" s="15">
        <v>9.7759999999999998</v>
      </c>
      <c r="E2409" s="15">
        <v>10.032</v>
      </c>
      <c r="F2409" s="15">
        <v>9.7649000000000008</v>
      </c>
    </row>
    <row r="2410" spans="1:6">
      <c r="A2410" s="14">
        <v>42615</v>
      </c>
      <c r="B2410" s="15">
        <v>9.7379999999999995</v>
      </c>
      <c r="C2410">
        <v>42448580</v>
      </c>
      <c r="D2410" s="15">
        <v>9.7899999999999991</v>
      </c>
      <c r="E2410" s="15">
        <v>9.8179999999999996</v>
      </c>
      <c r="F2410" s="15">
        <v>9.7010000000000005</v>
      </c>
    </row>
    <row r="2411" spans="1:6">
      <c r="A2411" s="14">
        <v>42614</v>
      </c>
      <c r="B2411" s="15">
        <v>9.7379999999999995</v>
      </c>
      <c r="C2411">
        <v>41463390</v>
      </c>
      <c r="D2411" s="15">
        <v>9.7810000000000006</v>
      </c>
      <c r="E2411" s="15">
        <v>9.798</v>
      </c>
      <c r="F2411" s="15">
        <v>9.6915999999999993</v>
      </c>
    </row>
    <row r="2412" spans="1:6">
      <c r="A2412" s="14">
        <v>42613</v>
      </c>
      <c r="B2412" s="15">
        <v>9.7449999999999992</v>
      </c>
      <c r="C2412">
        <v>46870890</v>
      </c>
      <c r="D2412" s="15">
        <v>9.7479999999999993</v>
      </c>
      <c r="E2412" s="15">
        <v>9.7880000000000003</v>
      </c>
      <c r="F2412" s="15">
        <v>9.6760000000000002</v>
      </c>
    </row>
    <row r="2413" spans="1:6">
      <c r="A2413" s="14">
        <v>42612</v>
      </c>
      <c r="B2413" s="15">
        <v>9.7449999999999992</v>
      </c>
      <c r="C2413">
        <v>60860650</v>
      </c>
      <c r="D2413" s="15">
        <v>9.7840000000000007</v>
      </c>
      <c r="E2413" s="15">
        <v>9.8849999999999998</v>
      </c>
      <c r="F2413" s="15">
        <v>9.7140000000000004</v>
      </c>
    </row>
    <row r="2414" spans="1:6">
      <c r="A2414" s="14">
        <v>42611</v>
      </c>
      <c r="B2414" s="15">
        <v>9.73</v>
      </c>
      <c r="C2414">
        <v>80011380</v>
      </c>
      <c r="D2414" s="15">
        <v>9.6969999999999992</v>
      </c>
      <c r="E2414" s="15">
        <v>9.8450000000000006</v>
      </c>
      <c r="F2414" s="15">
        <v>9.657</v>
      </c>
    </row>
    <row r="2415" spans="1:6">
      <c r="A2415" s="14">
        <v>42608</v>
      </c>
      <c r="B2415" s="15">
        <v>9.7579999999999991</v>
      </c>
      <c r="C2415">
        <v>66097930</v>
      </c>
      <c r="D2415" s="15">
        <v>9.7330000000000005</v>
      </c>
      <c r="E2415" s="15">
        <v>9.7949999999999999</v>
      </c>
      <c r="F2415" s="15">
        <v>9.657</v>
      </c>
    </row>
    <row r="2416" spans="1:6">
      <c r="A2416" s="14">
        <v>42607</v>
      </c>
      <c r="B2416" s="15">
        <v>9.7319999999999993</v>
      </c>
      <c r="C2416">
        <v>108012100</v>
      </c>
      <c r="D2416" s="15">
        <v>9.6379999999999999</v>
      </c>
      <c r="E2416" s="15">
        <v>9.8245000000000005</v>
      </c>
      <c r="F2416" s="15">
        <v>9.6039999999999992</v>
      </c>
    </row>
    <row r="2417" spans="1:6">
      <c r="A2417" s="14">
        <v>42606</v>
      </c>
      <c r="B2417" s="15">
        <v>9.5180000000000007</v>
      </c>
      <c r="C2417">
        <v>62581290</v>
      </c>
      <c r="D2417" s="15">
        <v>9.6129999999999995</v>
      </c>
      <c r="E2417" s="15">
        <v>9.6359999999999992</v>
      </c>
      <c r="F2417" s="15">
        <v>9.4909999999999997</v>
      </c>
    </row>
    <row r="2418" spans="1:6">
      <c r="A2418" s="14">
        <v>42605</v>
      </c>
      <c r="B2418" s="15">
        <v>9.5939999999999994</v>
      </c>
      <c r="C2418">
        <v>52367390</v>
      </c>
      <c r="D2418" s="15">
        <v>9.5679999999999996</v>
      </c>
      <c r="E2418" s="15">
        <v>9.6590000000000007</v>
      </c>
      <c r="F2418" s="15">
        <v>9.548</v>
      </c>
    </row>
    <row r="2419" spans="1:6">
      <c r="A2419" s="14">
        <v>42604</v>
      </c>
      <c r="B2419" s="15">
        <v>9.5259999999999998</v>
      </c>
      <c r="C2419">
        <v>58248600</v>
      </c>
      <c r="D2419" s="15">
        <v>9.5670000000000002</v>
      </c>
      <c r="E2419" s="15">
        <v>9.6129999999999995</v>
      </c>
      <c r="F2419" s="15">
        <v>9.4949999999999992</v>
      </c>
    </row>
    <row r="2420" spans="1:6">
      <c r="A2420" s="14">
        <v>42601</v>
      </c>
      <c r="B2420" s="15">
        <v>9.5869999999999997</v>
      </c>
      <c r="C2420">
        <v>69407230</v>
      </c>
      <c r="D2420" s="15">
        <v>9.6050000000000004</v>
      </c>
      <c r="E2420" s="15">
        <v>9.6780000000000008</v>
      </c>
      <c r="F2420" s="15">
        <v>9.5510000000000002</v>
      </c>
    </row>
    <row r="2421" spans="1:6">
      <c r="A2421" s="14">
        <v>42600</v>
      </c>
      <c r="B2421" s="15">
        <v>9.6159999999999997</v>
      </c>
      <c r="C2421">
        <v>72519030</v>
      </c>
      <c r="D2421" s="15">
        <v>9.5980000000000008</v>
      </c>
      <c r="E2421" s="15">
        <v>9.7217000000000002</v>
      </c>
      <c r="F2421" s="15">
        <v>9.5169999999999995</v>
      </c>
    </row>
    <row r="2422" spans="1:6">
      <c r="A2422" s="14">
        <v>42599</v>
      </c>
      <c r="B2422" s="15">
        <v>9.6370000000000005</v>
      </c>
      <c r="C2422">
        <v>82682660</v>
      </c>
      <c r="D2422" s="15">
        <v>9.4939999999999998</v>
      </c>
      <c r="E2422" s="15">
        <v>9.6929999999999996</v>
      </c>
      <c r="F2422" s="15">
        <v>9.4849999999999994</v>
      </c>
    </row>
    <row r="2423" spans="1:6">
      <c r="A2423" s="14">
        <v>42598</v>
      </c>
      <c r="B2423" s="15">
        <v>9.5120000000000005</v>
      </c>
      <c r="C2423">
        <v>62590960</v>
      </c>
      <c r="D2423" s="15">
        <v>9.5190000000000001</v>
      </c>
      <c r="E2423" s="15">
        <v>9.5609999999999999</v>
      </c>
      <c r="F2423" s="15">
        <v>9.44</v>
      </c>
    </row>
    <row r="2424" spans="1:6">
      <c r="A2424" s="14">
        <v>42597</v>
      </c>
      <c r="B2424" s="15">
        <v>9.5310000000000006</v>
      </c>
      <c r="C2424">
        <v>73010040</v>
      </c>
      <c r="D2424" s="15">
        <v>9.6829999999999998</v>
      </c>
      <c r="E2424" s="15">
        <v>9.6910000000000007</v>
      </c>
      <c r="F2424" s="15">
        <v>9.5239999999999991</v>
      </c>
    </row>
    <row r="2425" spans="1:6">
      <c r="A2425" s="14">
        <v>42594</v>
      </c>
      <c r="B2425" s="15">
        <v>9.6590000000000007</v>
      </c>
      <c r="C2425">
        <v>65885150</v>
      </c>
      <c r="D2425" s="15">
        <v>9.5530000000000008</v>
      </c>
      <c r="E2425" s="15">
        <v>9.6829999999999998</v>
      </c>
      <c r="F2425" s="15">
        <v>9.5079999999999991</v>
      </c>
    </row>
    <row r="2426" spans="1:6">
      <c r="A2426" s="14">
        <v>42593</v>
      </c>
      <c r="B2426" s="15">
        <v>9.5890000000000004</v>
      </c>
      <c r="C2426">
        <v>85403860</v>
      </c>
      <c r="D2426" s="15">
        <v>9.4600000000000009</v>
      </c>
      <c r="E2426" s="15">
        <v>9.6329999999999991</v>
      </c>
      <c r="F2426" s="15">
        <v>9.4369999999999994</v>
      </c>
    </row>
    <row r="2427" spans="1:6">
      <c r="A2427" s="14">
        <v>42592</v>
      </c>
      <c r="B2427" s="15">
        <v>9.3930000000000007</v>
      </c>
      <c r="C2427">
        <v>64874330</v>
      </c>
      <c r="D2427" s="15">
        <v>9.44</v>
      </c>
      <c r="E2427" s="15">
        <v>9.4749999999999996</v>
      </c>
      <c r="F2427" s="15">
        <v>9.2949999999999999</v>
      </c>
    </row>
    <row r="2428" spans="1:6">
      <c r="A2428" s="14">
        <v>42591</v>
      </c>
      <c r="B2428" s="15">
        <v>9.3989999999999991</v>
      </c>
      <c r="C2428">
        <v>91716940</v>
      </c>
      <c r="D2428" s="15">
        <v>9.5120000000000005</v>
      </c>
      <c r="E2428" s="15">
        <v>9.5809999999999995</v>
      </c>
      <c r="F2428" s="15">
        <v>9.3480000000000008</v>
      </c>
    </row>
    <row r="2429" spans="1:6">
      <c r="A2429" s="14">
        <v>42590</v>
      </c>
      <c r="B2429" s="15">
        <v>9.5109999999999992</v>
      </c>
      <c r="C2429">
        <v>101283400</v>
      </c>
      <c r="D2429" s="15">
        <v>9.5909999999999993</v>
      </c>
      <c r="E2429" s="15">
        <v>9.593</v>
      </c>
      <c r="F2429" s="15">
        <v>9.4</v>
      </c>
    </row>
    <row r="2430" spans="1:6">
      <c r="A2430" s="14">
        <v>42587</v>
      </c>
      <c r="B2430" s="15">
        <v>9.7029999999999994</v>
      </c>
      <c r="C2430">
        <v>183389100</v>
      </c>
      <c r="D2430" s="15">
        <v>9.3770000000000007</v>
      </c>
      <c r="E2430" s="15">
        <v>9.7739999999999991</v>
      </c>
      <c r="F2430" s="15">
        <v>9.3559999999999999</v>
      </c>
    </row>
    <row r="2431" spans="1:6">
      <c r="A2431" s="14">
        <v>42586</v>
      </c>
      <c r="B2431" s="15">
        <v>9.3439999999999994</v>
      </c>
      <c r="C2431">
        <v>60408200</v>
      </c>
      <c r="D2431" s="15">
        <v>9.32</v>
      </c>
      <c r="E2431" s="15">
        <v>9.3732000000000006</v>
      </c>
      <c r="F2431" s="15">
        <v>9.1820000000000004</v>
      </c>
    </row>
    <row r="2432" spans="1:6">
      <c r="A2432" s="14">
        <v>42585</v>
      </c>
      <c r="B2432" s="15">
        <v>9.31</v>
      </c>
      <c r="C2432">
        <v>70284590</v>
      </c>
      <c r="D2432" s="15">
        <v>9.3279999999999994</v>
      </c>
      <c r="E2432" s="15">
        <v>9.4670000000000005</v>
      </c>
      <c r="F2432" s="15">
        <v>9.2550000000000008</v>
      </c>
    </row>
    <row r="2433" spans="1:6">
      <c r="A2433" s="14">
        <v>42584</v>
      </c>
      <c r="B2433" s="15">
        <v>9.3559999999999999</v>
      </c>
      <c r="C2433">
        <v>98153630</v>
      </c>
      <c r="D2433" s="15">
        <v>9.4</v>
      </c>
      <c r="E2433" s="15">
        <v>9.4079999999999995</v>
      </c>
      <c r="F2433" s="15">
        <v>9.218</v>
      </c>
    </row>
    <row r="2434" spans="1:6">
      <c r="A2434" s="14">
        <v>42583</v>
      </c>
      <c r="B2434" s="15">
        <v>9.4369999999999994</v>
      </c>
      <c r="C2434">
        <v>106562900</v>
      </c>
      <c r="D2434" s="15">
        <v>9.1229999999999993</v>
      </c>
      <c r="E2434" s="15">
        <v>9.4670000000000005</v>
      </c>
      <c r="F2434" s="15">
        <v>9.0500000000000007</v>
      </c>
    </row>
    <row r="2435" spans="1:6">
      <c r="A2435" s="14">
        <v>42580</v>
      </c>
      <c r="B2435" s="15">
        <v>9.125</v>
      </c>
      <c r="C2435">
        <v>69493110</v>
      </c>
      <c r="D2435" s="15">
        <v>9.1189999999999998</v>
      </c>
      <c r="E2435" s="15">
        <v>9.1748999999999992</v>
      </c>
      <c r="F2435" s="15">
        <v>9.0589999999999993</v>
      </c>
    </row>
    <row r="2436" spans="1:6">
      <c r="A2436" s="14">
        <v>42579</v>
      </c>
      <c r="B2436" s="15">
        <v>9.1649999999999991</v>
      </c>
      <c r="C2436">
        <v>62146500</v>
      </c>
      <c r="D2436" s="15">
        <v>9.1920000000000002</v>
      </c>
      <c r="E2436" s="15">
        <v>9.2210000000000001</v>
      </c>
      <c r="F2436" s="15">
        <v>9.0679999999999996</v>
      </c>
    </row>
    <row r="2437" spans="1:6">
      <c r="A2437" s="14">
        <v>42578</v>
      </c>
      <c r="B2437" s="15">
        <v>9.2040000000000006</v>
      </c>
      <c r="C2437">
        <v>87052300</v>
      </c>
      <c r="D2437" s="15">
        <v>9.15</v>
      </c>
      <c r="E2437" s="15">
        <v>9.2059999999999995</v>
      </c>
      <c r="F2437" s="15">
        <v>9.01</v>
      </c>
    </row>
    <row r="2438" spans="1:6">
      <c r="A2438" s="14">
        <v>42577</v>
      </c>
      <c r="B2438" s="15">
        <v>9.141</v>
      </c>
      <c r="C2438">
        <v>195565800</v>
      </c>
      <c r="D2438" s="15">
        <v>9.1029999999999998</v>
      </c>
      <c r="E2438" s="15">
        <v>9.31</v>
      </c>
      <c r="F2438" s="15">
        <v>9.09</v>
      </c>
    </row>
    <row r="2439" spans="1:6">
      <c r="A2439" s="14">
        <v>42576</v>
      </c>
      <c r="B2439" s="15">
        <v>8.766</v>
      </c>
      <c r="C2439">
        <v>141220300</v>
      </c>
      <c r="D2439" s="15">
        <v>8.5730000000000004</v>
      </c>
      <c r="E2439" s="15">
        <v>8.7870000000000008</v>
      </c>
      <c r="F2439" s="15">
        <v>8.5009999999999994</v>
      </c>
    </row>
    <row r="2440" spans="1:6">
      <c r="A2440" s="14">
        <v>42573</v>
      </c>
      <c r="B2440" s="15">
        <v>8.5890000000000004</v>
      </c>
      <c r="C2440">
        <v>113549400</v>
      </c>
      <c r="D2440" s="15">
        <v>8.6479999999999997</v>
      </c>
      <c r="E2440" s="15">
        <v>8.65</v>
      </c>
      <c r="F2440" s="15">
        <v>8.5109999999999992</v>
      </c>
    </row>
    <row r="2441" spans="1:6">
      <c r="A2441" s="14">
        <v>42572</v>
      </c>
      <c r="B2441" s="15">
        <v>8.5990000000000002</v>
      </c>
      <c r="C2441">
        <v>160656600</v>
      </c>
      <c r="D2441" s="15">
        <v>8.83</v>
      </c>
      <c r="E2441" s="15">
        <v>8.8379999999999992</v>
      </c>
      <c r="F2441" s="15">
        <v>8.5210000000000008</v>
      </c>
    </row>
    <row r="2442" spans="1:6">
      <c r="A2442" s="14">
        <v>42571</v>
      </c>
      <c r="B2442" s="15">
        <v>8.7910000000000004</v>
      </c>
      <c r="C2442">
        <v>234842700</v>
      </c>
      <c r="D2442" s="15">
        <v>8.6669999999999998</v>
      </c>
      <c r="E2442" s="15">
        <v>8.8490000000000002</v>
      </c>
      <c r="F2442" s="15">
        <v>8.5820000000000007</v>
      </c>
    </row>
    <row r="2443" spans="1:6">
      <c r="A2443" s="14">
        <v>42570</v>
      </c>
      <c r="B2443" s="15">
        <v>8.5839999999999996</v>
      </c>
      <c r="C2443">
        <v>555846700</v>
      </c>
      <c r="D2443" s="15">
        <v>8.5429999999999993</v>
      </c>
      <c r="E2443" s="15">
        <v>8.6750000000000007</v>
      </c>
      <c r="F2443" s="15">
        <v>8.4499999999999993</v>
      </c>
    </row>
    <row r="2444" spans="1:6">
      <c r="A2444" s="14">
        <v>42569</v>
      </c>
      <c r="B2444" s="15">
        <v>9.8810000000000002</v>
      </c>
      <c r="C2444">
        <v>264667200</v>
      </c>
      <c r="D2444" s="15">
        <v>9.843</v>
      </c>
      <c r="E2444" s="15">
        <v>9.984</v>
      </c>
      <c r="F2444" s="15">
        <v>9.7240000000000002</v>
      </c>
    </row>
    <row r="2445" spans="1:6">
      <c r="A2445" s="14">
        <v>42566</v>
      </c>
      <c r="B2445" s="15">
        <v>9.8390000000000004</v>
      </c>
      <c r="C2445">
        <v>90044350</v>
      </c>
      <c r="D2445" s="15">
        <v>9.8520000000000003</v>
      </c>
      <c r="E2445" s="15">
        <v>9.8699999999999992</v>
      </c>
      <c r="F2445" s="15">
        <v>9.7409999999999997</v>
      </c>
    </row>
    <row r="2446" spans="1:6">
      <c r="A2446" s="14">
        <v>42565</v>
      </c>
      <c r="B2446" s="15">
        <v>9.8019999999999996</v>
      </c>
      <c r="C2446">
        <v>98681380</v>
      </c>
      <c r="D2446" s="15">
        <v>9.6999999999999993</v>
      </c>
      <c r="E2446" s="15">
        <v>9.827</v>
      </c>
      <c r="F2446" s="15">
        <v>9.68</v>
      </c>
    </row>
    <row r="2447" spans="1:6">
      <c r="A2447" s="14">
        <v>42564</v>
      </c>
      <c r="B2447" s="15">
        <v>9.6430000000000007</v>
      </c>
      <c r="C2447">
        <v>87637980</v>
      </c>
      <c r="D2447" s="15">
        <v>9.6259999999999994</v>
      </c>
      <c r="E2447" s="15">
        <v>9.6720000000000006</v>
      </c>
      <c r="F2447" s="15">
        <v>9.48</v>
      </c>
    </row>
    <row r="2448" spans="1:6">
      <c r="A2448" s="14">
        <v>42563</v>
      </c>
      <c r="B2448" s="15">
        <v>9.5969999999999995</v>
      </c>
      <c r="C2448">
        <v>115939400</v>
      </c>
      <c r="D2448" s="15">
        <v>9.5069999999999997</v>
      </c>
      <c r="E2448" s="15">
        <v>9.6720000000000006</v>
      </c>
      <c r="F2448" s="15">
        <v>9.4090000000000007</v>
      </c>
    </row>
    <row r="2449" spans="1:6">
      <c r="A2449" s="14">
        <v>42562</v>
      </c>
      <c r="B2449" s="15">
        <v>9.4670000000000005</v>
      </c>
      <c r="C2449">
        <v>132505500</v>
      </c>
      <c r="D2449" s="15">
        <v>9.6189999999999998</v>
      </c>
      <c r="E2449" s="15">
        <v>9.6868999999999996</v>
      </c>
      <c r="F2449" s="15">
        <v>9.43</v>
      </c>
    </row>
    <row r="2450" spans="1:6">
      <c r="A2450" s="14">
        <v>42559</v>
      </c>
      <c r="B2450" s="15">
        <v>9.7059999999999995</v>
      </c>
      <c r="C2450">
        <v>83301580</v>
      </c>
      <c r="D2450" s="15">
        <v>9.6</v>
      </c>
      <c r="E2450" s="15">
        <v>9.7409999999999997</v>
      </c>
      <c r="F2450" s="15">
        <v>9.5299999999999994</v>
      </c>
    </row>
    <row r="2451" spans="1:6">
      <c r="A2451" s="14">
        <v>42558</v>
      </c>
      <c r="B2451" s="15">
        <v>9.51</v>
      </c>
      <c r="C2451">
        <v>99062830</v>
      </c>
      <c r="D2451" s="15">
        <v>9.4700000000000006</v>
      </c>
      <c r="E2451" s="15">
        <v>9.5380000000000003</v>
      </c>
      <c r="F2451" s="15">
        <v>9.3179999999999996</v>
      </c>
    </row>
    <row r="2452" spans="1:6">
      <c r="A2452" s="14">
        <v>42557</v>
      </c>
      <c r="B2452" s="15">
        <v>9.4600000000000009</v>
      </c>
      <c r="C2452">
        <v>162785800</v>
      </c>
      <c r="D2452" s="15">
        <v>9.5030000000000001</v>
      </c>
      <c r="E2452" s="15">
        <v>9.6</v>
      </c>
      <c r="F2452" s="15">
        <v>9.3550000000000004</v>
      </c>
    </row>
    <row r="2453" spans="1:6">
      <c r="A2453" s="14">
        <v>42556</v>
      </c>
      <c r="B2453" s="15">
        <v>9.7910000000000004</v>
      </c>
      <c r="C2453">
        <v>258560500</v>
      </c>
      <c r="D2453" s="15">
        <v>9.52</v>
      </c>
      <c r="E2453" s="15">
        <v>10.127000000000001</v>
      </c>
      <c r="F2453" s="15">
        <v>9.3309999999999995</v>
      </c>
    </row>
    <row r="2454" spans="1:6">
      <c r="A2454" s="14">
        <v>42552</v>
      </c>
      <c r="B2454" s="15">
        <v>9.6669999999999998</v>
      </c>
      <c r="C2454">
        <v>161576500</v>
      </c>
      <c r="D2454" s="15">
        <v>9.5</v>
      </c>
      <c r="E2454" s="15">
        <v>9.6999999999999993</v>
      </c>
      <c r="F2454" s="15">
        <v>9.48</v>
      </c>
    </row>
    <row r="2455" spans="1:6">
      <c r="A2455" s="14">
        <v>42551</v>
      </c>
      <c r="B2455" s="15">
        <v>9.1479999999999997</v>
      </c>
      <c r="C2455">
        <v>90151910</v>
      </c>
      <c r="D2455" s="15">
        <v>9.0909999999999993</v>
      </c>
      <c r="E2455" s="15">
        <v>9.1720000000000006</v>
      </c>
      <c r="F2455" s="15">
        <v>8.99</v>
      </c>
    </row>
    <row r="2456" spans="1:6">
      <c r="A2456" s="14">
        <v>42550</v>
      </c>
      <c r="B2456" s="15">
        <v>9.1059999999999999</v>
      </c>
      <c r="C2456">
        <v>116736300</v>
      </c>
      <c r="D2456" s="15">
        <v>8.9670000000000005</v>
      </c>
      <c r="E2456" s="15">
        <v>9.1969999999999992</v>
      </c>
      <c r="F2456" s="15">
        <v>8.8699999999999992</v>
      </c>
    </row>
    <row r="2457" spans="1:6">
      <c r="A2457" s="14">
        <v>42549</v>
      </c>
      <c r="B2457" s="15">
        <v>8.7970000000000006</v>
      </c>
      <c r="C2457">
        <v>115290900</v>
      </c>
      <c r="D2457" s="15">
        <v>8.7409999999999997</v>
      </c>
      <c r="E2457" s="15">
        <v>8.8879999999999999</v>
      </c>
      <c r="F2457" s="15">
        <v>8.641</v>
      </c>
    </row>
    <row r="2458" spans="1:6">
      <c r="A2458" s="14">
        <v>42548</v>
      </c>
      <c r="B2458" s="15">
        <v>8.5329999999999995</v>
      </c>
      <c r="C2458">
        <v>137605800</v>
      </c>
      <c r="D2458" s="15">
        <v>8.7880000000000003</v>
      </c>
      <c r="E2458" s="15">
        <v>8.8000000000000007</v>
      </c>
      <c r="F2458" s="15">
        <v>8.4809999999999999</v>
      </c>
    </row>
    <row r="2459" spans="1:6">
      <c r="A2459" s="14">
        <v>42545</v>
      </c>
      <c r="B2459" s="15">
        <v>8.8439999999999994</v>
      </c>
      <c r="C2459">
        <v>112319800</v>
      </c>
      <c r="D2459" s="15">
        <v>8.7530000000000001</v>
      </c>
      <c r="E2459" s="15">
        <v>9.0489999999999995</v>
      </c>
      <c r="F2459" s="15">
        <v>8.7210000000000001</v>
      </c>
    </row>
    <row r="2460" spans="1:6">
      <c r="A2460" s="14">
        <v>42544</v>
      </c>
      <c r="B2460" s="15">
        <v>9.1660000000000004</v>
      </c>
      <c r="C2460">
        <v>107713800</v>
      </c>
      <c r="D2460" s="15">
        <v>9.0619999999999994</v>
      </c>
      <c r="E2460" s="15">
        <v>9.1679999999999993</v>
      </c>
      <c r="F2460" s="15">
        <v>8.8149999999999995</v>
      </c>
    </row>
    <row r="2461" spans="1:6">
      <c r="A2461" s="14">
        <v>42543</v>
      </c>
      <c r="B2461" s="15">
        <v>9.0009999999999994</v>
      </c>
      <c r="C2461">
        <v>94354080</v>
      </c>
      <c r="D2461" s="15">
        <v>9.0779999999999994</v>
      </c>
      <c r="E2461" s="15">
        <v>9.1980000000000004</v>
      </c>
      <c r="F2461" s="15">
        <v>8.9770000000000003</v>
      </c>
    </row>
    <row r="2462" spans="1:6">
      <c r="A2462" s="14">
        <v>42542</v>
      </c>
      <c r="B2462" s="15">
        <v>9.0990000000000002</v>
      </c>
      <c r="C2462">
        <v>151723400</v>
      </c>
      <c r="D2462" s="15">
        <v>9.3870000000000005</v>
      </c>
      <c r="E2462" s="15">
        <v>9.3879999999999999</v>
      </c>
      <c r="F2462" s="15">
        <v>9.077</v>
      </c>
    </row>
    <row r="2463" spans="1:6">
      <c r="A2463" s="14">
        <v>42541</v>
      </c>
      <c r="B2463" s="15">
        <v>9.3800000000000008</v>
      </c>
      <c r="C2463">
        <v>90181430</v>
      </c>
      <c r="D2463" s="15">
        <v>9.5220000000000002</v>
      </c>
      <c r="E2463" s="15">
        <v>9.5879999999999992</v>
      </c>
      <c r="F2463" s="15">
        <v>9.3650000000000002</v>
      </c>
    </row>
    <row r="2464" spans="1:6">
      <c r="A2464" s="14">
        <v>42538</v>
      </c>
      <c r="B2464" s="15">
        <v>9.4450000000000003</v>
      </c>
      <c r="C2464">
        <v>80441770</v>
      </c>
      <c r="D2464" s="15">
        <v>9.5749999999999993</v>
      </c>
      <c r="E2464" s="15">
        <v>9.577</v>
      </c>
      <c r="F2464" s="15">
        <v>9.42</v>
      </c>
    </row>
    <row r="2465" spans="1:6">
      <c r="A2465" s="14">
        <v>42537</v>
      </c>
      <c r="B2465" s="15">
        <v>9.5440000000000005</v>
      </c>
      <c r="C2465">
        <v>75407020</v>
      </c>
      <c r="D2465" s="15">
        <v>9.4179999999999993</v>
      </c>
      <c r="E2465" s="15">
        <v>9.5559999999999992</v>
      </c>
      <c r="F2465" s="15">
        <v>9.3247</v>
      </c>
    </row>
    <row r="2466" spans="1:6">
      <c r="A2466" s="14">
        <v>42536</v>
      </c>
      <c r="B2466" s="15">
        <v>9.4290000000000003</v>
      </c>
      <c r="C2466">
        <v>76732710</v>
      </c>
      <c r="D2466" s="15">
        <v>9.4610000000000003</v>
      </c>
      <c r="E2466" s="15">
        <v>9.5459999999999994</v>
      </c>
      <c r="F2466" s="15">
        <v>9.35</v>
      </c>
    </row>
    <row r="2467" spans="1:6">
      <c r="A2467" s="14">
        <v>42535</v>
      </c>
      <c r="B2467" s="15">
        <v>9.4120000000000008</v>
      </c>
      <c r="C2467">
        <v>94628540</v>
      </c>
      <c r="D2467" s="15">
        <v>9.4160000000000004</v>
      </c>
      <c r="E2467" s="15">
        <v>9.58</v>
      </c>
      <c r="F2467" s="15">
        <v>9.327</v>
      </c>
    </row>
    <row r="2468" spans="1:6">
      <c r="A2468" s="14">
        <v>42534</v>
      </c>
      <c r="B2468" s="15">
        <v>9.3849999999999998</v>
      </c>
      <c r="C2468">
        <v>134750300</v>
      </c>
      <c r="D2468" s="15">
        <v>9.5020000000000007</v>
      </c>
      <c r="E2468" s="15">
        <v>9.7200000000000006</v>
      </c>
      <c r="F2468" s="15">
        <v>9.3620000000000001</v>
      </c>
    </row>
    <row r="2469" spans="1:6">
      <c r="A2469" s="14">
        <v>42531</v>
      </c>
      <c r="B2469" s="15">
        <v>9.375</v>
      </c>
      <c r="C2469">
        <v>128958200</v>
      </c>
      <c r="D2469" s="15">
        <v>9.4879999999999995</v>
      </c>
      <c r="E2469" s="15">
        <v>9.5350000000000001</v>
      </c>
      <c r="F2469" s="15">
        <v>9.3279999999999994</v>
      </c>
    </row>
    <row r="2470" spans="1:6">
      <c r="A2470" s="14">
        <v>42530</v>
      </c>
      <c r="B2470" s="15">
        <v>9.7089999999999996</v>
      </c>
      <c r="C2470">
        <v>89222030</v>
      </c>
      <c r="D2470" s="15">
        <v>9.7219999999999995</v>
      </c>
      <c r="E2470" s="15">
        <v>9.8432999999999993</v>
      </c>
      <c r="F2470" s="15">
        <v>9.6663999999999994</v>
      </c>
    </row>
    <row r="2471" spans="1:6">
      <c r="A2471" s="14">
        <v>42529</v>
      </c>
      <c r="B2471" s="15">
        <v>9.7859999999999996</v>
      </c>
      <c r="C2471">
        <v>94116350</v>
      </c>
      <c r="D2471" s="15">
        <v>10.002000000000001</v>
      </c>
      <c r="E2471" s="15">
        <v>10.028</v>
      </c>
      <c r="F2471" s="15">
        <v>9.76</v>
      </c>
    </row>
    <row r="2472" spans="1:6">
      <c r="A2472" s="14">
        <v>42528</v>
      </c>
      <c r="B2472" s="15">
        <v>9.9890000000000008</v>
      </c>
      <c r="C2472">
        <v>64655750</v>
      </c>
      <c r="D2472" s="15">
        <v>10.119999999999999</v>
      </c>
      <c r="E2472" s="15">
        <v>10.163</v>
      </c>
      <c r="F2472" s="15">
        <v>9.9770000000000003</v>
      </c>
    </row>
    <row r="2473" spans="1:6">
      <c r="A2473" s="14">
        <v>42527</v>
      </c>
      <c r="B2473" s="15">
        <v>10.074</v>
      </c>
      <c r="C2473">
        <v>68243140</v>
      </c>
      <c r="D2473" s="15">
        <v>10.029</v>
      </c>
      <c r="E2473" s="15">
        <v>10.107100000000001</v>
      </c>
      <c r="F2473" s="15">
        <v>9.9719999999999995</v>
      </c>
    </row>
    <row r="2474" spans="1:6">
      <c r="A2474" s="14">
        <v>42524</v>
      </c>
      <c r="B2474" s="15">
        <v>9.9589999999999996</v>
      </c>
      <c r="C2474">
        <v>92085870</v>
      </c>
      <c r="D2474" s="15">
        <v>10.099</v>
      </c>
      <c r="E2474" s="15">
        <v>10.1</v>
      </c>
      <c r="F2474" s="15">
        <v>9.8529999999999998</v>
      </c>
    </row>
    <row r="2475" spans="1:6">
      <c r="A2475" s="14">
        <v>42523</v>
      </c>
      <c r="B2475" s="15">
        <v>10.125</v>
      </c>
      <c r="C2475">
        <v>79847910</v>
      </c>
      <c r="D2475" s="15">
        <v>10.138999999999999</v>
      </c>
      <c r="E2475" s="15">
        <v>10.215</v>
      </c>
      <c r="F2475" s="15">
        <v>10.077</v>
      </c>
    </row>
    <row r="2476" spans="1:6">
      <c r="A2476" s="14">
        <v>42522</v>
      </c>
      <c r="B2476" s="15">
        <v>10.151</v>
      </c>
      <c r="C2476">
        <v>83872480</v>
      </c>
      <c r="D2476" s="15">
        <v>10.15</v>
      </c>
      <c r="E2476" s="15">
        <v>10.192</v>
      </c>
      <c r="F2476" s="15">
        <v>10.016</v>
      </c>
    </row>
    <row r="2477" spans="1:6">
      <c r="A2477" s="14">
        <v>42521</v>
      </c>
      <c r="B2477" s="15">
        <v>10.257</v>
      </c>
      <c r="C2477">
        <v>87166740</v>
      </c>
      <c r="D2477" s="15">
        <v>10.295</v>
      </c>
      <c r="E2477" s="15">
        <v>10.345000000000001</v>
      </c>
      <c r="F2477" s="15">
        <v>10.212999999999999</v>
      </c>
    </row>
    <row r="2478" spans="1:6">
      <c r="A2478" s="14">
        <v>42517</v>
      </c>
      <c r="B2478" s="15">
        <v>10.33</v>
      </c>
      <c r="C2478">
        <v>90822000</v>
      </c>
      <c r="D2478" s="15">
        <v>10.244</v>
      </c>
      <c r="E2478" s="15">
        <v>10.35</v>
      </c>
      <c r="F2478" s="15">
        <v>10.144</v>
      </c>
    </row>
    <row r="2479" spans="1:6">
      <c r="A2479" s="14">
        <v>42516</v>
      </c>
      <c r="B2479" s="15">
        <v>10.281000000000001</v>
      </c>
      <c r="C2479">
        <v>178100400</v>
      </c>
      <c r="D2479" s="15">
        <v>10.321</v>
      </c>
      <c r="E2479" s="15">
        <v>10.4</v>
      </c>
      <c r="F2479" s="15">
        <v>10.138</v>
      </c>
    </row>
    <row r="2480" spans="1:6">
      <c r="A2480" s="14">
        <v>42515</v>
      </c>
      <c r="B2480" s="15">
        <v>10.02</v>
      </c>
      <c r="C2480">
        <v>151536000</v>
      </c>
      <c r="D2480" s="15">
        <v>9.9</v>
      </c>
      <c r="E2480" s="15">
        <v>10.031000000000001</v>
      </c>
      <c r="F2480" s="15">
        <v>9.83</v>
      </c>
    </row>
    <row r="2481" spans="1:6">
      <c r="A2481" s="14">
        <v>42514</v>
      </c>
      <c r="B2481" s="15">
        <v>9.7889999999999997</v>
      </c>
      <c r="C2481">
        <v>212306200</v>
      </c>
      <c r="D2481" s="15">
        <v>9.5980000000000008</v>
      </c>
      <c r="E2481" s="15">
        <v>9.9139999999999997</v>
      </c>
      <c r="F2481" s="15">
        <v>9.5749999999999993</v>
      </c>
    </row>
    <row r="2482" spans="1:6">
      <c r="A2482" s="14">
        <v>42513</v>
      </c>
      <c r="B2482" s="15">
        <v>9.4890000000000008</v>
      </c>
      <c r="C2482">
        <v>139758300</v>
      </c>
      <c r="D2482" s="15">
        <v>9.298</v>
      </c>
      <c r="E2482" s="15">
        <v>9.5291999999999994</v>
      </c>
      <c r="F2482" s="15">
        <v>9.2850000000000001</v>
      </c>
    </row>
    <row r="2483" spans="1:6">
      <c r="A2483" s="14">
        <v>42510</v>
      </c>
      <c r="B2483" s="15">
        <v>9.2490000000000006</v>
      </c>
      <c r="C2483">
        <v>150358000</v>
      </c>
      <c r="D2483" s="15">
        <v>9.0079999999999991</v>
      </c>
      <c r="E2483" s="15">
        <v>9.3279999999999994</v>
      </c>
      <c r="F2483" s="15">
        <v>8.9979999999999993</v>
      </c>
    </row>
    <row r="2484" spans="1:6">
      <c r="A2484" s="14">
        <v>42509</v>
      </c>
      <c r="B2484" s="15">
        <v>8.9550000000000001</v>
      </c>
      <c r="C2484">
        <v>114468700</v>
      </c>
      <c r="D2484" s="15">
        <v>9.016</v>
      </c>
      <c r="E2484" s="15">
        <v>9.1270000000000007</v>
      </c>
      <c r="F2484" s="15">
        <v>8.83</v>
      </c>
    </row>
    <row r="2485" spans="1:6">
      <c r="A2485" s="14">
        <v>42508</v>
      </c>
      <c r="B2485" s="15">
        <v>9.0500000000000007</v>
      </c>
      <c r="C2485">
        <v>138936100</v>
      </c>
      <c r="D2485" s="15">
        <v>8.8249999999999993</v>
      </c>
      <c r="E2485" s="15">
        <v>9.1720000000000006</v>
      </c>
      <c r="F2485" s="15">
        <v>8.8249999999999993</v>
      </c>
    </row>
    <row r="2486" spans="1:6">
      <c r="A2486" s="14">
        <v>42507</v>
      </c>
      <c r="B2486" s="15">
        <v>8.8629999999999995</v>
      </c>
      <c r="C2486">
        <v>115643100</v>
      </c>
      <c r="D2486" s="15">
        <v>8.9</v>
      </c>
      <c r="E2486" s="15">
        <v>9.0869999999999997</v>
      </c>
      <c r="F2486" s="15">
        <v>8.8171999999999997</v>
      </c>
    </row>
    <row r="2487" spans="1:6">
      <c r="A2487" s="14">
        <v>42506</v>
      </c>
      <c r="B2487" s="15">
        <v>8.9120000000000008</v>
      </c>
      <c r="C2487">
        <v>112417700</v>
      </c>
      <c r="D2487" s="15">
        <v>8.7560000000000002</v>
      </c>
      <c r="E2487" s="15">
        <v>9</v>
      </c>
      <c r="F2487" s="15">
        <v>8.6150000000000002</v>
      </c>
    </row>
    <row r="2488" spans="1:6">
      <c r="A2488" s="14">
        <v>42503</v>
      </c>
      <c r="B2488" s="15">
        <v>8.7880000000000003</v>
      </c>
      <c r="C2488">
        <v>115618100</v>
      </c>
      <c r="D2488" s="15">
        <v>8.7390000000000008</v>
      </c>
      <c r="E2488" s="15">
        <v>8.859</v>
      </c>
      <c r="F2488" s="15">
        <v>8.6259999999999994</v>
      </c>
    </row>
    <row r="2489" spans="1:6">
      <c r="A2489" s="14">
        <v>42502</v>
      </c>
      <c r="B2489" s="15">
        <v>8.7739999999999991</v>
      </c>
      <c r="C2489">
        <v>203772100</v>
      </c>
      <c r="D2489" s="15">
        <v>9.032</v>
      </c>
      <c r="E2489" s="15">
        <v>9.0410000000000004</v>
      </c>
      <c r="F2489" s="15">
        <v>8.5739999999999998</v>
      </c>
    </row>
    <row r="2490" spans="1:6">
      <c r="A2490" s="14">
        <v>42501</v>
      </c>
      <c r="B2490" s="15">
        <v>9.0020000000000007</v>
      </c>
      <c r="C2490">
        <v>116811500</v>
      </c>
      <c r="D2490" s="15">
        <v>9.24</v>
      </c>
      <c r="E2490" s="15">
        <v>9.2590000000000003</v>
      </c>
      <c r="F2490" s="15">
        <v>8.99</v>
      </c>
    </row>
    <row r="2491" spans="1:6">
      <c r="A2491" s="14">
        <v>42500</v>
      </c>
      <c r="B2491" s="15">
        <v>9.2889999999999997</v>
      </c>
      <c r="C2491">
        <v>111720900</v>
      </c>
      <c r="D2491" s="15">
        <v>9.1140000000000008</v>
      </c>
      <c r="E2491" s="15">
        <v>9.3249999999999993</v>
      </c>
      <c r="F2491" s="15">
        <v>9.109</v>
      </c>
    </row>
    <row r="2492" spans="1:6">
      <c r="A2492" s="14">
        <v>42499</v>
      </c>
      <c r="B2492" s="15">
        <v>9.0540000000000003</v>
      </c>
      <c r="C2492">
        <v>95358740</v>
      </c>
      <c r="D2492" s="15">
        <v>9.0730000000000004</v>
      </c>
      <c r="E2492" s="15">
        <v>9.1828000000000003</v>
      </c>
      <c r="F2492" s="15">
        <v>8.99</v>
      </c>
    </row>
    <row r="2493" spans="1:6">
      <c r="A2493" s="14">
        <v>42496</v>
      </c>
      <c r="B2493" s="15">
        <v>9.0839999999999996</v>
      </c>
      <c r="C2493">
        <v>104313500</v>
      </c>
      <c r="D2493" s="15">
        <v>8.8829999999999991</v>
      </c>
      <c r="E2493" s="15">
        <v>9.0879999999999992</v>
      </c>
      <c r="F2493" s="15">
        <v>8.8109999999999999</v>
      </c>
    </row>
    <row r="2494" spans="1:6">
      <c r="A2494" s="14">
        <v>42495</v>
      </c>
      <c r="B2494" s="15">
        <v>8.9369999999999994</v>
      </c>
      <c r="C2494">
        <v>103607300</v>
      </c>
      <c r="D2494" s="15">
        <v>9.0909999999999993</v>
      </c>
      <c r="E2494" s="15">
        <v>9.2078000000000007</v>
      </c>
      <c r="F2494" s="15">
        <v>8.9250000000000007</v>
      </c>
    </row>
    <row r="2495" spans="1:6">
      <c r="A2495" s="14">
        <v>42494</v>
      </c>
      <c r="B2495" s="15">
        <v>9.0790000000000006</v>
      </c>
      <c r="C2495">
        <v>73780550</v>
      </c>
      <c r="D2495" s="15">
        <v>9.1</v>
      </c>
      <c r="E2495" s="15">
        <v>9.2159999999999993</v>
      </c>
      <c r="F2495" s="15">
        <v>9.0350000000000001</v>
      </c>
    </row>
    <row r="2496" spans="1:6">
      <c r="A2496" s="14">
        <v>42493</v>
      </c>
      <c r="B2496" s="15">
        <v>9.1539999999999999</v>
      </c>
      <c r="C2496">
        <v>105856000</v>
      </c>
      <c r="D2496" s="15">
        <v>9.2080000000000002</v>
      </c>
      <c r="E2496" s="15">
        <v>9.3249999999999993</v>
      </c>
      <c r="F2496" s="15">
        <v>9.1300000000000008</v>
      </c>
    </row>
    <row r="2497" spans="1:6">
      <c r="A2497" s="14">
        <v>42492</v>
      </c>
      <c r="B2497" s="15">
        <v>9.3109999999999999</v>
      </c>
      <c r="C2497">
        <v>125320800</v>
      </c>
      <c r="D2497" s="15">
        <v>9.0410000000000004</v>
      </c>
      <c r="E2497" s="15">
        <v>9.3219999999999992</v>
      </c>
      <c r="F2497" s="15">
        <v>8.9890000000000008</v>
      </c>
    </row>
    <row r="2498" spans="1:6">
      <c r="A2498" s="14">
        <v>42489</v>
      </c>
      <c r="B2498" s="15">
        <v>9.0030000000000001</v>
      </c>
      <c r="C2498">
        <v>139657300</v>
      </c>
      <c r="D2498" s="15">
        <v>9.0500000000000007</v>
      </c>
      <c r="E2498" s="15">
        <v>9.0559999999999992</v>
      </c>
      <c r="F2498" s="15">
        <v>8.8209999999999997</v>
      </c>
    </row>
    <row r="2499" spans="1:6">
      <c r="A2499" s="14">
        <v>42488</v>
      </c>
      <c r="B2499" s="15">
        <v>9.0280000000000005</v>
      </c>
      <c r="C2499">
        <v>114574500</v>
      </c>
      <c r="D2499" s="15">
        <v>9.15</v>
      </c>
      <c r="E2499" s="15">
        <v>9.2669999999999995</v>
      </c>
      <c r="F2499" s="15">
        <v>9.0090000000000003</v>
      </c>
    </row>
    <row r="2500" spans="1:6">
      <c r="A2500" s="14">
        <v>42487</v>
      </c>
      <c r="B2500" s="15">
        <v>9.1039999999999992</v>
      </c>
      <c r="C2500">
        <v>122047800</v>
      </c>
      <c r="D2500" s="15">
        <v>9.218</v>
      </c>
      <c r="E2500" s="15">
        <v>9.25</v>
      </c>
      <c r="F2500" s="15">
        <v>9.0210000000000008</v>
      </c>
    </row>
    <row r="2501" spans="1:6">
      <c r="A2501" s="14">
        <v>42486</v>
      </c>
      <c r="B2501" s="15">
        <v>9.2430000000000003</v>
      </c>
      <c r="C2501">
        <v>152727000</v>
      </c>
      <c r="D2501" s="15">
        <v>9.35</v>
      </c>
      <c r="E2501" s="15">
        <v>9.3550000000000004</v>
      </c>
      <c r="F2501" s="15">
        <v>9.125</v>
      </c>
    </row>
    <row r="2502" spans="1:6">
      <c r="A2502" s="14">
        <v>42485</v>
      </c>
      <c r="B2502" s="15">
        <v>9.3559999999999999</v>
      </c>
      <c r="C2502">
        <v>149727700</v>
      </c>
      <c r="D2502" s="15">
        <v>9.57</v>
      </c>
      <c r="E2502" s="15">
        <v>9.5746000000000002</v>
      </c>
      <c r="F2502" s="15">
        <v>9.2799999999999994</v>
      </c>
    </row>
    <row r="2503" spans="1:6">
      <c r="A2503" s="14">
        <v>42482</v>
      </c>
      <c r="B2503" s="15">
        <v>9.59</v>
      </c>
      <c r="C2503">
        <v>158003100</v>
      </c>
      <c r="D2503" s="15">
        <v>9.4847000000000001</v>
      </c>
      <c r="E2503" s="15">
        <v>9.6690000000000005</v>
      </c>
      <c r="F2503" s="15">
        <v>9.4209999999999994</v>
      </c>
    </row>
    <row r="2504" spans="1:6">
      <c r="A2504" s="14">
        <v>42481</v>
      </c>
      <c r="B2504" s="15">
        <v>9.4979999999999993</v>
      </c>
      <c r="C2504">
        <v>198975100</v>
      </c>
      <c r="D2504" s="15">
        <v>9.7309999999999999</v>
      </c>
      <c r="E2504" s="15">
        <v>9.7379999999999995</v>
      </c>
      <c r="F2504" s="15">
        <v>9.4779999999999998</v>
      </c>
    </row>
    <row r="2505" spans="1:6">
      <c r="A2505" s="14">
        <v>42480</v>
      </c>
      <c r="B2505" s="15">
        <v>9.6769999999999996</v>
      </c>
      <c r="C2505">
        <v>256432600</v>
      </c>
      <c r="D2505" s="15">
        <v>9.4339999999999993</v>
      </c>
      <c r="E2505" s="15">
        <v>9.6980000000000004</v>
      </c>
      <c r="F2505" s="15">
        <v>9.3140000000000001</v>
      </c>
    </row>
    <row r="2506" spans="1:6">
      <c r="A2506" s="14">
        <v>42479</v>
      </c>
      <c r="B2506" s="15">
        <v>9.4339999999999993</v>
      </c>
      <c r="C2506">
        <v>556681500</v>
      </c>
      <c r="D2506" s="15">
        <v>9.9489999999999998</v>
      </c>
      <c r="E2506" s="15">
        <v>10.137</v>
      </c>
      <c r="F2506" s="15">
        <v>9.42</v>
      </c>
    </row>
    <row r="2507" spans="1:6">
      <c r="A2507" s="14">
        <v>42478</v>
      </c>
      <c r="B2507" s="15">
        <v>10.84</v>
      </c>
      <c r="C2507">
        <v>306672100</v>
      </c>
      <c r="D2507" s="15">
        <v>10.99</v>
      </c>
      <c r="E2507" s="15">
        <v>11.07</v>
      </c>
      <c r="F2507" s="15">
        <v>10.602</v>
      </c>
    </row>
    <row r="2508" spans="1:6">
      <c r="A2508" s="14">
        <v>42475</v>
      </c>
      <c r="B2508" s="15">
        <v>11.151</v>
      </c>
      <c r="C2508">
        <v>117312800</v>
      </c>
      <c r="D2508" s="15">
        <v>11.064</v>
      </c>
      <c r="E2508" s="15">
        <v>11.185</v>
      </c>
      <c r="F2508" s="15">
        <v>10.978</v>
      </c>
    </row>
    <row r="2509" spans="1:6">
      <c r="A2509" s="14">
        <v>42474</v>
      </c>
      <c r="B2509" s="15">
        <v>11.042</v>
      </c>
      <c r="C2509">
        <v>95462790</v>
      </c>
      <c r="D2509" s="15">
        <v>11.000999999999999</v>
      </c>
      <c r="E2509" s="15">
        <v>11.164</v>
      </c>
      <c r="F2509" s="15">
        <v>10.914999999999999</v>
      </c>
    </row>
    <row r="2510" spans="1:6">
      <c r="A2510" s="14">
        <v>42473</v>
      </c>
      <c r="B2510" s="15">
        <v>10.965</v>
      </c>
      <c r="C2510">
        <v>166910200</v>
      </c>
      <c r="D2510" s="15">
        <v>10.8</v>
      </c>
      <c r="E2510" s="15">
        <v>11.128</v>
      </c>
      <c r="F2510" s="15">
        <v>10.788</v>
      </c>
    </row>
    <row r="2511" spans="1:6">
      <c r="A2511" s="14">
        <v>42472</v>
      </c>
      <c r="B2511" s="15">
        <v>10.698</v>
      </c>
      <c r="C2511">
        <v>124064000</v>
      </c>
      <c r="D2511" s="15">
        <v>10.315</v>
      </c>
      <c r="E2511" s="15">
        <v>10.722</v>
      </c>
      <c r="F2511" s="15">
        <v>10.221</v>
      </c>
    </row>
    <row r="2512" spans="1:6">
      <c r="A2512" s="14">
        <v>42471</v>
      </c>
      <c r="B2512" s="15">
        <v>10.268000000000001</v>
      </c>
      <c r="C2512">
        <v>74419590</v>
      </c>
      <c r="D2512" s="15">
        <v>10.404</v>
      </c>
      <c r="E2512" s="15">
        <v>10.497999999999999</v>
      </c>
      <c r="F2512" s="15">
        <v>10.262</v>
      </c>
    </row>
    <row r="2513" spans="1:6">
      <c r="A2513" s="14">
        <v>42468</v>
      </c>
      <c r="B2513" s="15">
        <v>10.381</v>
      </c>
      <c r="C2513">
        <v>78422630</v>
      </c>
      <c r="D2513" s="15">
        <v>10.512</v>
      </c>
      <c r="E2513" s="15">
        <v>10.5326</v>
      </c>
      <c r="F2513" s="15">
        <v>10.282</v>
      </c>
    </row>
    <row r="2514" spans="1:6">
      <c r="A2514" s="14">
        <v>42467</v>
      </c>
      <c r="B2514" s="15">
        <v>10.445</v>
      </c>
      <c r="C2514">
        <v>107672800</v>
      </c>
      <c r="D2514" s="15">
        <v>10.430999999999999</v>
      </c>
      <c r="E2514" s="15">
        <v>10.6435</v>
      </c>
      <c r="F2514" s="15">
        <v>10.36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30B4-8400-4EA6-A9C4-6AFC76CD5944}">
  <sheetPr>
    <tabColor theme="4" tint="0.79998168889431442"/>
  </sheetPr>
  <dimension ref="A1:F2514"/>
  <sheetViews>
    <sheetView topLeftCell="A40" workbookViewId="0">
      <selection activeCell="B66" sqref="B66"/>
    </sheetView>
  </sheetViews>
  <sheetFormatPr defaultRowHeight="15"/>
  <cols>
    <col min="1" max="1" width="16.28515625" customWidth="1"/>
    <col min="2" max="2" width="14.42578125" customWidth="1"/>
    <col min="3" max="3" width="15.5703125" customWidth="1"/>
    <col min="4" max="4" width="13" customWidth="1"/>
    <col min="5" max="5" width="15.140625" customWidth="1"/>
    <col min="6" max="6" width="18" customWidth="1"/>
  </cols>
  <sheetData>
    <row r="1" spans="1:6">
      <c r="A1" t="s">
        <v>184</v>
      </c>
      <c r="B1" t="s">
        <v>185</v>
      </c>
      <c r="C1" t="s">
        <v>186</v>
      </c>
      <c r="D1" t="s">
        <v>187</v>
      </c>
      <c r="E1" t="s">
        <v>188</v>
      </c>
      <c r="F1" t="s">
        <v>189</v>
      </c>
    </row>
    <row r="2" spans="1:6">
      <c r="A2" s="14">
        <v>46118</v>
      </c>
      <c r="B2" s="15">
        <v>637.9</v>
      </c>
      <c r="C2">
        <v>1128782</v>
      </c>
      <c r="D2" s="15">
        <v>623.11</v>
      </c>
      <c r="E2" s="15">
        <v>637.91999999999996</v>
      </c>
      <c r="F2" s="15">
        <v>621.36500000000001</v>
      </c>
    </row>
    <row r="3" spans="1:6">
      <c r="A3" s="14">
        <v>46114</v>
      </c>
      <c r="B3" s="15">
        <v>622.79</v>
      </c>
      <c r="C3">
        <v>1116763</v>
      </c>
      <c r="D3" s="15">
        <v>616.70000000000005</v>
      </c>
      <c r="E3" s="15">
        <v>626.51</v>
      </c>
      <c r="F3" s="15">
        <v>616.01</v>
      </c>
    </row>
    <row r="4" spans="1:6">
      <c r="A4" s="14">
        <v>46113</v>
      </c>
      <c r="B4" s="15">
        <v>617.64</v>
      </c>
      <c r="C4">
        <v>1118050</v>
      </c>
      <c r="D4" s="15">
        <v>608.82000000000005</v>
      </c>
      <c r="E4" s="15">
        <v>619.1</v>
      </c>
      <c r="F4" s="15">
        <v>606.11</v>
      </c>
    </row>
    <row r="5" spans="1:6">
      <c r="A5" s="14">
        <v>46112</v>
      </c>
      <c r="B5" s="15">
        <v>604.39</v>
      </c>
      <c r="C5">
        <v>1327800</v>
      </c>
      <c r="D5" s="15">
        <v>604.5</v>
      </c>
      <c r="E5" s="15">
        <v>610</v>
      </c>
      <c r="F5" s="15">
        <v>598.70000000000005</v>
      </c>
    </row>
    <row r="6" spans="1:6">
      <c r="A6" s="14">
        <v>46111</v>
      </c>
      <c r="B6" s="15">
        <v>598.57000000000005</v>
      </c>
      <c r="C6">
        <v>1849318</v>
      </c>
      <c r="D6" s="15">
        <v>621.03</v>
      </c>
      <c r="E6" s="15">
        <v>623.32000000000005</v>
      </c>
      <c r="F6" s="15">
        <v>593.88</v>
      </c>
    </row>
    <row r="7" spans="1:6">
      <c r="A7" s="14">
        <v>46108</v>
      </c>
      <c r="B7" s="15">
        <v>615.84</v>
      </c>
      <c r="C7">
        <v>1061125</v>
      </c>
      <c r="D7" s="15">
        <v>625.70000000000005</v>
      </c>
      <c r="E7" s="15">
        <v>631.44500000000005</v>
      </c>
      <c r="F7" s="15">
        <v>613.65509999999995</v>
      </c>
    </row>
    <row r="8" spans="1:6">
      <c r="A8" s="14">
        <v>46107</v>
      </c>
      <c r="B8" s="15">
        <v>627.33000000000004</v>
      </c>
      <c r="C8">
        <v>1262434</v>
      </c>
      <c r="D8" s="15">
        <v>619.79999999999995</v>
      </c>
      <c r="E8" s="15">
        <v>632.91999999999996</v>
      </c>
      <c r="F8" s="15">
        <v>619.79999999999995</v>
      </c>
    </row>
    <row r="9" spans="1:6">
      <c r="A9" s="14">
        <v>46106</v>
      </c>
      <c r="B9" s="15">
        <v>624.20000000000005</v>
      </c>
      <c r="C9">
        <v>1190275</v>
      </c>
      <c r="D9" s="15">
        <v>612.5</v>
      </c>
      <c r="E9" s="15">
        <v>626.92999999999995</v>
      </c>
      <c r="F9" s="15">
        <v>612.41999999999996</v>
      </c>
    </row>
    <row r="10" spans="1:6">
      <c r="A10" s="14">
        <v>46105</v>
      </c>
      <c r="B10" s="15">
        <v>610.16999999999996</v>
      </c>
      <c r="C10">
        <v>1078188</v>
      </c>
      <c r="D10" s="15">
        <v>612.95000000000005</v>
      </c>
      <c r="E10" s="15">
        <v>615.29999999999995</v>
      </c>
      <c r="F10" s="15">
        <v>605.00009999999997</v>
      </c>
    </row>
    <row r="11" spans="1:6">
      <c r="A11" s="14">
        <v>46104</v>
      </c>
      <c r="B11" s="15">
        <v>616.25</v>
      </c>
      <c r="C11">
        <v>1386641</v>
      </c>
      <c r="D11" s="15">
        <v>629.07000000000005</v>
      </c>
      <c r="E11" s="15">
        <v>629.65790000000004</v>
      </c>
      <c r="F11" s="15">
        <v>610.63</v>
      </c>
    </row>
    <row r="12" spans="1:6">
      <c r="A12" s="14">
        <v>46101</v>
      </c>
      <c r="B12" s="15">
        <v>627.42999999999995</v>
      </c>
      <c r="C12">
        <v>6511253</v>
      </c>
      <c r="D12" s="15">
        <v>635.86</v>
      </c>
      <c r="E12" s="15">
        <v>638.50990000000002</v>
      </c>
      <c r="F12" s="15">
        <v>622.37</v>
      </c>
    </row>
    <row r="13" spans="1:6">
      <c r="A13" s="14">
        <v>46100</v>
      </c>
      <c r="B13" s="15">
        <v>637.51</v>
      </c>
      <c r="C13">
        <v>1540841</v>
      </c>
      <c r="D13" s="15">
        <v>639.05999999999995</v>
      </c>
      <c r="E13" s="15">
        <v>640</v>
      </c>
      <c r="F13" s="15">
        <v>623.75</v>
      </c>
    </row>
    <row r="14" spans="1:6">
      <c r="A14" s="14">
        <v>46099</v>
      </c>
      <c r="B14" s="15">
        <v>642.28</v>
      </c>
      <c r="C14">
        <v>1026183</v>
      </c>
      <c r="D14" s="15">
        <v>641.11</v>
      </c>
      <c r="E14" s="15">
        <v>645.85</v>
      </c>
      <c r="F14" s="15">
        <v>636.45000000000005</v>
      </c>
    </row>
    <row r="15" spans="1:6">
      <c r="A15" s="14">
        <v>46098</v>
      </c>
      <c r="B15" s="15">
        <v>636.33000000000004</v>
      </c>
      <c r="C15">
        <v>1389066</v>
      </c>
      <c r="D15" s="15">
        <v>644.96</v>
      </c>
      <c r="E15" s="15">
        <v>645</v>
      </c>
      <c r="F15" s="15">
        <v>632.78899999999999</v>
      </c>
    </row>
    <row r="16" spans="1:6">
      <c r="A16" s="14">
        <v>46097</v>
      </c>
      <c r="B16" s="15">
        <v>645.20000000000005</v>
      </c>
      <c r="C16">
        <v>1180980</v>
      </c>
      <c r="D16" s="15">
        <v>645.22500000000002</v>
      </c>
      <c r="E16" s="15">
        <v>651.54999999999995</v>
      </c>
      <c r="F16" s="15">
        <v>639</v>
      </c>
    </row>
    <row r="17" spans="1:6">
      <c r="A17" s="14">
        <v>46094</v>
      </c>
      <c r="B17" s="15">
        <v>646</v>
      </c>
      <c r="C17">
        <v>1071344</v>
      </c>
      <c r="D17" s="15">
        <v>652.66999999999996</v>
      </c>
      <c r="E17" s="15">
        <v>660</v>
      </c>
      <c r="F17" s="15">
        <v>640.5</v>
      </c>
    </row>
    <row r="18" spans="1:6">
      <c r="A18" s="14">
        <v>46093</v>
      </c>
      <c r="B18" s="15">
        <v>652.83000000000004</v>
      </c>
      <c r="C18">
        <v>1411169</v>
      </c>
      <c r="D18" s="15">
        <v>651.95000000000005</v>
      </c>
      <c r="E18" s="15">
        <v>661</v>
      </c>
      <c r="F18" s="15">
        <v>646.63</v>
      </c>
    </row>
    <row r="19" spans="1:6">
      <c r="A19" s="14">
        <v>46092</v>
      </c>
      <c r="B19" s="15">
        <v>649.47</v>
      </c>
      <c r="C19">
        <v>1365219</v>
      </c>
      <c r="D19" s="15">
        <v>645.32000000000005</v>
      </c>
      <c r="E19" s="15">
        <v>656.99990000000003</v>
      </c>
      <c r="F19" s="15">
        <v>644.13</v>
      </c>
    </row>
    <row r="20" spans="1:6">
      <c r="A20" s="14">
        <v>46091</v>
      </c>
      <c r="B20" s="15">
        <v>651.22</v>
      </c>
      <c r="C20">
        <v>1653018</v>
      </c>
      <c r="D20" s="15">
        <v>657.95</v>
      </c>
      <c r="E20" s="15">
        <v>659.89</v>
      </c>
      <c r="F20" s="15">
        <v>646.20000000000005</v>
      </c>
    </row>
    <row r="21" spans="1:6">
      <c r="A21" s="14">
        <v>46090</v>
      </c>
      <c r="B21" s="15">
        <v>664.15</v>
      </c>
      <c r="C21">
        <v>2369743</v>
      </c>
      <c r="D21" s="15">
        <v>675.58</v>
      </c>
      <c r="E21" s="15">
        <v>676.07500000000005</v>
      </c>
      <c r="F21" s="15">
        <v>657.34500000000003</v>
      </c>
    </row>
    <row r="22" spans="1:6">
      <c r="A22" s="14">
        <v>46087</v>
      </c>
      <c r="B22" s="15">
        <v>671.77</v>
      </c>
      <c r="C22">
        <v>1895091</v>
      </c>
      <c r="D22" s="15">
        <v>661.65</v>
      </c>
      <c r="E22" s="15">
        <v>672.86</v>
      </c>
      <c r="F22" s="15">
        <v>656.4</v>
      </c>
    </row>
    <row r="23" spans="1:6">
      <c r="A23" s="14">
        <v>46086</v>
      </c>
      <c r="B23" s="15">
        <v>655</v>
      </c>
      <c r="C23">
        <v>1721536</v>
      </c>
      <c r="D23" s="15">
        <v>662.1</v>
      </c>
      <c r="E23" s="15">
        <v>663</v>
      </c>
      <c r="F23" s="15">
        <v>647.22879999999998</v>
      </c>
    </row>
    <row r="24" spans="1:6">
      <c r="A24" s="14">
        <v>46085</v>
      </c>
      <c r="B24" s="15">
        <v>664.48</v>
      </c>
      <c r="C24">
        <v>1650894</v>
      </c>
      <c r="D24" s="15">
        <v>670</v>
      </c>
      <c r="E24" s="15">
        <v>671</v>
      </c>
      <c r="F24" s="15">
        <v>652.54</v>
      </c>
    </row>
    <row r="25" spans="1:6">
      <c r="A25" s="14">
        <v>46084</v>
      </c>
      <c r="B25" s="15">
        <v>667.82</v>
      </c>
      <c r="C25">
        <v>2142139</v>
      </c>
      <c r="D25" s="15">
        <v>682</v>
      </c>
      <c r="E25" s="15">
        <v>686.47</v>
      </c>
      <c r="F25" s="15">
        <v>657.56</v>
      </c>
    </row>
    <row r="26" spans="1:6">
      <c r="A26" s="14">
        <v>46083</v>
      </c>
      <c r="B26" s="15">
        <v>676.7</v>
      </c>
      <c r="C26">
        <v>3246470</v>
      </c>
      <c r="D26" s="15">
        <v>685.5</v>
      </c>
      <c r="E26" s="15">
        <v>692</v>
      </c>
      <c r="F26" s="15">
        <v>664.01</v>
      </c>
    </row>
    <row r="27" spans="1:6">
      <c r="A27" s="14">
        <v>46080</v>
      </c>
      <c r="B27" s="15">
        <v>658.08</v>
      </c>
      <c r="C27">
        <v>2599949</v>
      </c>
      <c r="D27" s="15">
        <v>648.09</v>
      </c>
      <c r="E27" s="15">
        <v>662.47</v>
      </c>
      <c r="F27" s="15">
        <v>647.1</v>
      </c>
    </row>
    <row r="28" spans="1:6">
      <c r="A28" s="14">
        <v>46079</v>
      </c>
      <c r="B28" s="15">
        <v>641.63</v>
      </c>
      <c r="C28">
        <v>1269242</v>
      </c>
      <c r="D28" s="15">
        <v>646.46</v>
      </c>
      <c r="E28" s="15">
        <v>647.5</v>
      </c>
      <c r="F28" s="15">
        <v>638.03</v>
      </c>
    </row>
    <row r="29" spans="1:6">
      <c r="A29" s="14">
        <v>46078</v>
      </c>
      <c r="B29" s="15">
        <v>647.5</v>
      </c>
      <c r="C29">
        <v>1664449</v>
      </c>
      <c r="D29" s="15">
        <v>662.44</v>
      </c>
      <c r="E29" s="15">
        <v>663.55</v>
      </c>
      <c r="F29" s="15">
        <v>634.03499999999997</v>
      </c>
    </row>
    <row r="30" spans="1:6">
      <c r="A30" s="14">
        <v>46077</v>
      </c>
      <c r="B30" s="15">
        <v>664.43</v>
      </c>
      <c r="C30">
        <v>1361463</v>
      </c>
      <c r="D30" s="15">
        <v>658.29</v>
      </c>
      <c r="E30" s="15">
        <v>669.1</v>
      </c>
      <c r="F30" s="15">
        <v>652.57000000000005</v>
      </c>
    </row>
    <row r="31" spans="1:6">
      <c r="A31" s="14">
        <v>46076</v>
      </c>
      <c r="B31" s="15">
        <v>660.62</v>
      </c>
      <c r="C31">
        <v>1196310</v>
      </c>
      <c r="D31" s="15">
        <v>655.62</v>
      </c>
      <c r="E31" s="15">
        <v>663.27</v>
      </c>
      <c r="F31" s="15">
        <v>653.69000000000005</v>
      </c>
    </row>
    <row r="32" spans="1:6">
      <c r="A32" s="14">
        <v>46073</v>
      </c>
      <c r="B32" s="15">
        <v>658.26</v>
      </c>
      <c r="C32">
        <v>1447700</v>
      </c>
      <c r="D32" s="15">
        <v>666.77</v>
      </c>
      <c r="E32" s="15">
        <v>668.25</v>
      </c>
      <c r="F32" s="15">
        <v>648.41</v>
      </c>
    </row>
    <row r="33" spans="1:6">
      <c r="A33" s="14">
        <v>46072</v>
      </c>
      <c r="B33" s="15">
        <v>666.51</v>
      </c>
      <c r="C33">
        <v>1370273</v>
      </c>
      <c r="D33" s="15">
        <v>656.5</v>
      </c>
      <c r="E33" s="15">
        <v>669.75</v>
      </c>
      <c r="F33" s="15">
        <v>655.5</v>
      </c>
    </row>
    <row r="34" spans="1:6">
      <c r="A34" s="14">
        <v>46071</v>
      </c>
      <c r="B34" s="15">
        <v>649.80999999999995</v>
      </c>
      <c r="C34">
        <v>1350276</v>
      </c>
      <c r="D34" s="15">
        <v>657.17</v>
      </c>
      <c r="E34" s="15">
        <v>660.55</v>
      </c>
      <c r="F34" s="15">
        <v>647.19000000000005</v>
      </c>
    </row>
    <row r="35" spans="1:6">
      <c r="A35" s="14">
        <v>46070</v>
      </c>
      <c r="B35" s="15">
        <v>649.58000000000004</v>
      </c>
      <c r="C35">
        <v>1169583</v>
      </c>
      <c r="D35" s="15">
        <v>653</v>
      </c>
      <c r="E35" s="15">
        <v>656.22</v>
      </c>
      <c r="F35" s="15">
        <v>642</v>
      </c>
    </row>
    <row r="36" spans="1:6">
      <c r="A36" s="14">
        <v>46066</v>
      </c>
      <c r="B36" s="15">
        <v>652.58000000000004</v>
      </c>
      <c r="C36">
        <v>1490800</v>
      </c>
      <c r="D36" s="15">
        <v>639</v>
      </c>
      <c r="E36" s="15">
        <v>656.34</v>
      </c>
      <c r="F36" s="15">
        <v>639</v>
      </c>
    </row>
    <row r="37" spans="1:6">
      <c r="A37" s="14">
        <v>46065</v>
      </c>
      <c r="B37" s="15">
        <v>637.42999999999995</v>
      </c>
      <c r="C37">
        <v>1745649</v>
      </c>
      <c r="D37" s="15">
        <v>630</v>
      </c>
      <c r="E37" s="15">
        <v>644.25</v>
      </c>
      <c r="F37" s="15">
        <v>630</v>
      </c>
    </row>
    <row r="38" spans="1:6">
      <c r="A38" s="14">
        <v>46064</v>
      </c>
      <c r="B38" s="15">
        <v>628.70000000000005</v>
      </c>
      <c r="C38">
        <v>1024589</v>
      </c>
      <c r="D38" s="15">
        <v>631.23</v>
      </c>
      <c r="E38" s="15">
        <v>633.59</v>
      </c>
      <c r="F38" s="15">
        <v>621.67499999999995</v>
      </c>
    </row>
    <row r="39" spans="1:6">
      <c r="A39" s="14">
        <v>46063</v>
      </c>
      <c r="B39" s="15">
        <v>629.55999999999995</v>
      </c>
      <c r="C39">
        <v>1211685</v>
      </c>
      <c r="D39" s="15">
        <v>637.47</v>
      </c>
      <c r="E39" s="15">
        <v>638.29</v>
      </c>
      <c r="F39" s="15">
        <v>626.51</v>
      </c>
    </row>
    <row r="40" spans="1:6">
      <c r="A40" s="14">
        <v>46062</v>
      </c>
      <c r="B40" s="15">
        <v>638.29</v>
      </c>
      <c r="C40">
        <v>1589847</v>
      </c>
      <c r="D40" s="15">
        <v>625.28</v>
      </c>
      <c r="E40" s="15">
        <v>638.97</v>
      </c>
      <c r="F40" s="15">
        <v>625.01</v>
      </c>
    </row>
    <row r="41" spans="1:6">
      <c r="A41" s="14">
        <v>46059</v>
      </c>
      <c r="B41" s="15">
        <v>623.58000000000004</v>
      </c>
      <c r="C41">
        <v>1095768</v>
      </c>
      <c r="D41" s="15">
        <v>614.59</v>
      </c>
      <c r="E41" s="15">
        <v>624.09</v>
      </c>
      <c r="F41" s="15">
        <v>611.20000000000005</v>
      </c>
    </row>
    <row r="42" spans="1:6">
      <c r="A42" s="14">
        <v>46058</v>
      </c>
      <c r="B42" s="15">
        <v>609.17999999999995</v>
      </c>
      <c r="C42">
        <v>1684393</v>
      </c>
      <c r="D42" s="15">
        <v>602.73</v>
      </c>
      <c r="E42" s="15">
        <v>614</v>
      </c>
      <c r="F42" s="15">
        <v>595</v>
      </c>
    </row>
    <row r="43" spans="1:6">
      <c r="A43" s="14">
        <v>46057</v>
      </c>
      <c r="B43" s="15">
        <v>602.76</v>
      </c>
      <c r="C43">
        <v>2654783</v>
      </c>
      <c r="D43" s="15">
        <v>630.82000000000005</v>
      </c>
      <c r="E43" s="15">
        <v>632.04999999999995</v>
      </c>
      <c r="F43" s="15">
        <v>596.23</v>
      </c>
    </row>
    <row r="44" spans="1:6">
      <c r="A44" s="14">
        <v>46056</v>
      </c>
      <c r="B44" s="15">
        <v>628.26</v>
      </c>
      <c r="C44">
        <v>2300697</v>
      </c>
      <c r="D44" s="15">
        <v>640</v>
      </c>
      <c r="E44" s="15">
        <v>646.59</v>
      </c>
      <c r="F44" s="15">
        <v>618.45000000000005</v>
      </c>
    </row>
    <row r="45" spans="1:6">
      <c r="A45" s="14">
        <v>46055</v>
      </c>
      <c r="B45" s="15">
        <v>636</v>
      </c>
      <c r="C45">
        <v>1967841</v>
      </c>
      <c r="D45" s="15">
        <v>620</v>
      </c>
      <c r="E45" s="15">
        <v>640.97990000000004</v>
      </c>
      <c r="F45" s="15">
        <v>615.18020000000001</v>
      </c>
    </row>
    <row r="46" spans="1:6">
      <c r="A46" s="14">
        <v>46052</v>
      </c>
      <c r="B46" s="15">
        <v>634.22</v>
      </c>
      <c r="C46">
        <v>2099633</v>
      </c>
      <c r="D46" s="15">
        <v>621</v>
      </c>
      <c r="E46" s="15">
        <v>641.19000000000005</v>
      </c>
      <c r="F46" s="15">
        <v>615.50900000000001</v>
      </c>
    </row>
    <row r="47" spans="1:6">
      <c r="A47" s="14">
        <v>46051</v>
      </c>
      <c r="B47" s="15">
        <v>622.51</v>
      </c>
      <c r="C47">
        <v>3931918</v>
      </c>
      <c r="D47" s="15">
        <v>609.24</v>
      </c>
      <c r="E47" s="15">
        <v>645.66999999999996</v>
      </c>
      <c r="F47" s="15">
        <v>607.55999999999995</v>
      </c>
    </row>
    <row r="48" spans="1:6">
      <c r="A48" s="14">
        <v>46050</v>
      </c>
      <c r="B48" s="15">
        <v>597.27</v>
      </c>
      <c r="C48">
        <v>1323994</v>
      </c>
      <c r="D48" s="15">
        <v>592.9</v>
      </c>
      <c r="E48" s="15">
        <v>599.32000000000005</v>
      </c>
      <c r="F48" s="15">
        <v>583.00009999999997</v>
      </c>
    </row>
    <row r="49" spans="1:6">
      <c r="A49" s="14">
        <v>46049</v>
      </c>
      <c r="B49" s="15">
        <v>594.95000000000005</v>
      </c>
      <c r="C49">
        <v>1710669</v>
      </c>
      <c r="D49" s="15">
        <v>580</v>
      </c>
      <c r="E49" s="15">
        <v>595.87</v>
      </c>
      <c r="F49" s="15">
        <v>573.81920000000002</v>
      </c>
    </row>
    <row r="50" spans="1:6">
      <c r="A50" s="14">
        <v>46048</v>
      </c>
      <c r="B50" s="15">
        <v>581.66</v>
      </c>
      <c r="C50">
        <v>1460532</v>
      </c>
      <c r="D50" s="15">
        <v>590</v>
      </c>
      <c r="E50" s="15">
        <v>590.4</v>
      </c>
      <c r="F50" s="15">
        <v>575.63</v>
      </c>
    </row>
    <row r="51" spans="1:6">
      <c r="A51" s="14">
        <v>46045</v>
      </c>
      <c r="B51" s="15">
        <v>590.82000000000005</v>
      </c>
      <c r="C51">
        <v>1271698</v>
      </c>
      <c r="D51" s="15">
        <v>594.64</v>
      </c>
      <c r="E51" s="15">
        <v>596.22500000000002</v>
      </c>
      <c r="F51" s="15">
        <v>586.01</v>
      </c>
    </row>
    <row r="52" spans="1:6">
      <c r="A52" s="14">
        <v>46044</v>
      </c>
      <c r="B52" s="15">
        <v>593.91</v>
      </c>
      <c r="C52">
        <v>1493620</v>
      </c>
      <c r="D52" s="15">
        <v>585.17999999999995</v>
      </c>
      <c r="E52" s="15">
        <v>595.94500000000005</v>
      </c>
      <c r="F52" s="15">
        <v>582.495</v>
      </c>
    </row>
    <row r="53" spans="1:6">
      <c r="A53" s="14">
        <v>46043</v>
      </c>
      <c r="B53" s="15">
        <v>586.23</v>
      </c>
      <c r="C53">
        <v>1817740</v>
      </c>
      <c r="D53" s="15">
        <v>576.05999999999995</v>
      </c>
      <c r="E53" s="15">
        <v>588.97</v>
      </c>
      <c r="F53" s="15">
        <v>576.05999999999995</v>
      </c>
    </row>
    <row r="54" spans="1:6">
      <c r="A54" s="14">
        <v>46042</v>
      </c>
      <c r="B54" s="15">
        <v>576.05999999999995</v>
      </c>
      <c r="C54">
        <v>1522344</v>
      </c>
      <c r="D54" s="15">
        <v>580</v>
      </c>
      <c r="E54" s="15">
        <v>586.85</v>
      </c>
      <c r="F54" s="15">
        <v>573.39</v>
      </c>
    </row>
    <row r="55" spans="1:6">
      <c r="A55" s="14">
        <v>46038</v>
      </c>
      <c r="B55" s="15">
        <v>582.42999999999995</v>
      </c>
      <c r="C55">
        <v>2375721</v>
      </c>
      <c r="D55" s="15">
        <v>578.21</v>
      </c>
      <c r="E55" s="15">
        <v>582.92999999999995</v>
      </c>
      <c r="F55" s="15">
        <v>577.41999999999996</v>
      </c>
    </row>
    <row r="56" spans="1:6">
      <c r="A56" s="14">
        <v>46037</v>
      </c>
      <c r="B56" s="15">
        <v>577.89</v>
      </c>
      <c r="C56">
        <v>1763376</v>
      </c>
      <c r="D56" s="15">
        <v>568.66</v>
      </c>
      <c r="E56" s="15">
        <v>579.6</v>
      </c>
      <c r="F56" s="15">
        <v>559.73</v>
      </c>
    </row>
    <row r="57" spans="1:6">
      <c r="A57" s="14">
        <v>46036</v>
      </c>
      <c r="B57" s="15">
        <v>572.70000000000005</v>
      </c>
      <c r="C57">
        <v>2643085</v>
      </c>
      <c r="D57" s="15">
        <v>556.99</v>
      </c>
      <c r="E57" s="15">
        <v>578.04</v>
      </c>
      <c r="F57" s="15">
        <v>556.12</v>
      </c>
    </row>
    <row r="58" spans="1:6">
      <c r="A58" s="14">
        <v>46035</v>
      </c>
      <c r="B58" s="15">
        <v>558.29999999999995</v>
      </c>
      <c r="C58">
        <v>2012997</v>
      </c>
      <c r="D58" s="15">
        <v>560.02</v>
      </c>
      <c r="E58" s="15">
        <v>563.29999999999995</v>
      </c>
      <c r="F58" s="15">
        <v>550.84</v>
      </c>
    </row>
    <row r="59" spans="1:6">
      <c r="A59" s="14">
        <v>46034</v>
      </c>
      <c r="B59" s="15">
        <v>551.24</v>
      </c>
      <c r="C59">
        <v>2970017</v>
      </c>
      <c r="D59" s="15">
        <v>548.96</v>
      </c>
      <c r="E59" s="15">
        <v>554.27</v>
      </c>
      <c r="F59" s="15">
        <v>540.30999999999995</v>
      </c>
    </row>
    <row r="60" spans="1:6">
      <c r="A60" s="14">
        <v>46031</v>
      </c>
      <c r="B60" s="15">
        <v>542.91999999999996</v>
      </c>
      <c r="C60">
        <v>2647693</v>
      </c>
      <c r="D60" s="15">
        <v>525.88</v>
      </c>
      <c r="E60" s="15">
        <v>546.07000000000005</v>
      </c>
      <c r="F60" s="15">
        <v>525.88</v>
      </c>
    </row>
    <row r="61" spans="1:6">
      <c r="A61" s="14">
        <v>46030</v>
      </c>
      <c r="B61" s="15">
        <v>518.44000000000005</v>
      </c>
      <c r="C61">
        <v>4108772</v>
      </c>
      <c r="D61" s="15">
        <v>531.89</v>
      </c>
      <c r="E61" s="15">
        <v>542.87</v>
      </c>
      <c r="F61" s="15">
        <v>513.01</v>
      </c>
    </row>
    <row r="62" spans="1:6">
      <c r="A62" s="14">
        <v>46029</v>
      </c>
      <c r="B62" s="15">
        <v>496.87</v>
      </c>
      <c r="C62">
        <v>4084938</v>
      </c>
      <c r="D62" s="15">
        <v>525.30999999999995</v>
      </c>
      <c r="E62" s="15">
        <v>532.37540000000001</v>
      </c>
      <c r="F62" s="15">
        <v>496.00099999999998</v>
      </c>
    </row>
    <row r="63" spans="1:6">
      <c r="A63" s="14">
        <v>46028</v>
      </c>
      <c r="B63" s="15">
        <v>522.04</v>
      </c>
      <c r="C63">
        <v>2813074</v>
      </c>
      <c r="D63" s="15">
        <v>517.05999999999995</v>
      </c>
      <c r="E63" s="15">
        <v>538.73</v>
      </c>
      <c r="F63" s="15">
        <v>517.05999999999995</v>
      </c>
    </row>
    <row r="64" spans="1:6">
      <c r="A64" s="14">
        <v>46027</v>
      </c>
      <c r="B64" s="15">
        <v>511.57</v>
      </c>
      <c r="C64">
        <v>1982594</v>
      </c>
      <c r="D64" s="15">
        <v>503.93</v>
      </c>
      <c r="E64" s="15">
        <v>515.88</v>
      </c>
      <c r="F64" s="15">
        <v>503</v>
      </c>
    </row>
    <row r="65" spans="1:6">
      <c r="A65" s="14">
        <v>46024</v>
      </c>
      <c r="B65" s="15">
        <v>497.07</v>
      </c>
      <c r="C65">
        <v>1126471</v>
      </c>
      <c r="D65" s="15">
        <v>483.25</v>
      </c>
      <c r="E65" s="15">
        <v>497.16</v>
      </c>
      <c r="F65" s="15">
        <v>476.54</v>
      </c>
    </row>
    <row r="66" spans="1:6">
      <c r="A66" s="14">
        <v>46022</v>
      </c>
      <c r="B66" s="15">
        <v>483.67</v>
      </c>
      <c r="C66">
        <v>670337</v>
      </c>
      <c r="D66" s="15">
        <v>489</v>
      </c>
      <c r="E66" s="15">
        <v>489.68</v>
      </c>
      <c r="F66" s="15">
        <v>483.52</v>
      </c>
    </row>
    <row r="67" spans="1:6">
      <c r="A67" s="14">
        <v>46021</v>
      </c>
      <c r="B67" s="15">
        <v>488</v>
      </c>
      <c r="C67">
        <v>996445</v>
      </c>
      <c r="D67" s="15">
        <v>489.34</v>
      </c>
      <c r="E67" s="15">
        <v>491.7</v>
      </c>
      <c r="F67" s="15">
        <v>487.94</v>
      </c>
    </row>
    <row r="68" spans="1:6">
      <c r="A68" s="14">
        <v>46020</v>
      </c>
      <c r="B68" s="15">
        <v>488.87</v>
      </c>
      <c r="C68">
        <v>933384</v>
      </c>
      <c r="D68" s="15">
        <v>483.83</v>
      </c>
      <c r="E68" s="15">
        <v>489.43</v>
      </c>
      <c r="F68" s="15">
        <v>483.29</v>
      </c>
    </row>
    <row r="69" spans="1:6">
      <c r="A69" s="14">
        <v>46017</v>
      </c>
      <c r="B69" s="15">
        <v>483.03</v>
      </c>
      <c r="C69">
        <v>606016</v>
      </c>
      <c r="D69" s="15">
        <v>485.2</v>
      </c>
      <c r="E69" s="15">
        <v>487.05990000000003</v>
      </c>
      <c r="F69" s="15">
        <v>481.18</v>
      </c>
    </row>
    <row r="70" spans="1:6">
      <c r="A70" s="14">
        <v>46015</v>
      </c>
      <c r="B70" s="15">
        <v>485.75</v>
      </c>
      <c r="C70">
        <v>581596</v>
      </c>
      <c r="D70" s="15">
        <v>485</v>
      </c>
      <c r="E70" s="15">
        <v>491.18</v>
      </c>
      <c r="F70" s="15">
        <v>484.45</v>
      </c>
    </row>
    <row r="71" spans="1:6">
      <c r="A71" s="14">
        <v>46014</v>
      </c>
      <c r="B71" s="15">
        <v>482.55</v>
      </c>
      <c r="C71">
        <v>864247</v>
      </c>
      <c r="D71" s="15">
        <v>484</v>
      </c>
      <c r="E71" s="15">
        <v>484.95</v>
      </c>
      <c r="F71" s="15">
        <v>481</v>
      </c>
    </row>
    <row r="72" spans="1:6">
      <c r="A72" s="14">
        <v>46013</v>
      </c>
      <c r="B72" s="15">
        <v>483.57</v>
      </c>
      <c r="C72">
        <v>1120783</v>
      </c>
      <c r="D72" s="15">
        <v>474.96</v>
      </c>
      <c r="E72" s="15">
        <v>485.02</v>
      </c>
      <c r="F72" s="15">
        <v>474.96</v>
      </c>
    </row>
    <row r="73" spans="1:6">
      <c r="A73" s="14">
        <v>46010</v>
      </c>
      <c r="B73" s="15">
        <v>474.13</v>
      </c>
      <c r="C73">
        <v>2826455</v>
      </c>
      <c r="D73" s="15">
        <v>466.34</v>
      </c>
      <c r="E73" s="15">
        <v>475.72</v>
      </c>
      <c r="F73" s="15">
        <v>464.88</v>
      </c>
    </row>
    <row r="74" spans="1:6">
      <c r="A74" s="14">
        <v>46009</v>
      </c>
      <c r="B74" s="15">
        <v>470.14</v>
      </c>
      <c r="C74">
        <v>1364004</v>
      </c>
      <c r="D74" s="15">
        <v>472.41</v>
      </c>
      <c r="E74" s="15">
        <v>476.2</v>
      </c>
      <c r="F74" s="15">
        <v>469</v>
      </c>
    </row>
    <row r="75" spans="1:6">
      <c r="A75" s="14">
        <v>46008</v>
      </c>
      <c r="B75" s="15">
        <v>474.79</v>
      </c>
      <c r="C75">
        <v>1989183</v>
      </c>
      <c r="D75" s="15">
        <v>471</v>
      </c>
      <c r="E75" s="15">
        <v>476.89</v>
      </c>
      <c r="F75" s="15">
        <v>462.25</v>
      </c>
    </row>
    <row r="76" spans="1:6">
      <c r="A76" s="14">
        <v>46007</v>
      </c>
      <c r="B76" s="15">
        <v>477.06</v>
      </c>
      <c r="C76">
        <v>1262401</v>
      </c>
      <c r="D76" s="15">
        <v>479.61</v>
      </c>
      <c r="E76" s="15">
        <v>479.78500000000003</v>
      </c>
      <c r="F76" s="15">
        <v>473.86</v>
      </c>
    </row>
    <row r="77" spans="1:6">
      <c r="A77" s="14">
        <v>46006</v>
      </c>
      <c r="B77" s="15">
        <v>484.42</v>
      </c>
      <c r="C77">
        <v>1002652</v>
      </c>
      <c r="D77" s="15">
        <v>478.99</v>
      </c>
      <c r="E77" s="15">
        <v>484.77</v>
      </c>
      <c r="F77" s="15">
        <v>477.23500000000001</v>
      </c>
    </row>
    <row r="78" spans="1:6">
      <c r="A78" s="14">
        <v>46003</v>
      </c>
      <c r="B78" s="15">
        <v>480.25</v>
      </c>
      <c r="C78">
        <v>1384459</v>
      </c>
      <c r="D78" s="15">
        <v>475.66</v>
      </c>
      <c r="E78" s="15">
        <v>480.84</v>
      </c>
      <c r="F78" s="15">
        <v>470.79</v>
      </c>
    </row>
    <row r="79" spans="1:6">
      <c r="A79" s="14">
        <v>46002</v>
      </c>
      <c r="B79" s="15">
        <v>474.88</v>
      </c>
      <c r="C79">
        <v>1293962</v>
      </c>
      <c r="D79" s="15">
        <v>470.29</v>
      </c>
      <c r="E79" s="15">
        <v>479.7</v>
      </c>
      <c r="F79" s="15">
        <v>470.29</v>
      </c>
    </row>
    <row r="80" spans="1:6">
      <c r="A80" s="14">
        <v>46001</v>
      </c>
      <c r="B80" s="15">
        <v>467.94</v>
      </c>
      <c r="C80">
        <v>2313731</v>
      </c>
      <c r="D80" s="15">
        <v>465.21</v>
      </c>
      <c r="E80" s="15">
        <v>473.08</v>
      </c>
      <c r="F80" s="15">
        <v>455.88</v>
      </c>
    </row>
    <row r="81" spans="1:6">
      <c r="A81" s="14">
        <v>46000</v>
      </c>
      <c r="B81" s="15">
        <v>466.89</v>
      </c>
      <c r="C81">
        <v>1102519</v>
      </c>
      <c r="D81" s="15">
        <v>466.28</v>
      </c>
      <c r="E81" s="15">
        <v>472.81</v>
      </c>
      <c r="F81" s="15">
        <v>465</v>
      </c>
    </row>
    <row r="82" spans="1:6">
      <c r="A82" s="14">
        <v>45999</v>
      </c>
      <c r="B82" s="15">
        <v>465.38</v>
      </c>
      <c r="C82">
        <v>1390663</v>
      </c>
      <c r="D82" s="15">
        <v>453.5</v>
      </c>
      <c r="E82" s="15">
        <v>465.56</v>
      </c>
      <c r="F82" s="15">
        <v>451.48</v>
      </c>
    </row>
    <row r="83" spans="1:6">
      <c r="A83" s="14">
        <v>45996</v>
      </c>
      <c r="B83" s="15">
        <v>452.2</v>
      </c>
      <c r="C83">
        <v>1290903</v>
      </c>
      <c r="D83" s="15">
        <v>447.78</v>
      </c>
      <c r="E83" s="15">
        <v>452.82</v>
      </c>
      <c r="F83" s="15">
        <v>446.41</v>
      </c>
    </row>
    <row r="84" spans="1:6">
      <c r="A84" s="14">
        <v>45995</v>
      </c>
      <c r="B84" s="15">
        <v>448.35</v>
      </c>
      <c r="C84">
        <v>1283664</v>
      </c>
      <c r="D84" s="15">
        <v>448.18</v>
      </c>
      <c r="E84" s="15">
        <v>449.53</v>
      </c>
      <c r="F84" s="15">
        <v>445.43</v>
      </c>
    </row>
    <row r="85" spans="1:6">
      <c r="A85" s="14">
        <v>45994</v>
      </c>
      <c r="B85" s="15">
        <v>446.8</v>
      </c>
      <c r="C85">
        <v>1751846</v>
      </c>
      <c r="D85" s="15">
        <v>443.41</v>
      </c>
      <c r="E85" s="15">
        <v>448.47</v>
      </c>
      <c r="F85" s="15">
        <v>439.05</v>
      </c>
    </row>
    <row r="86" spans="1:6">
      <c r="A86" s="14">
        <v>45993</v>
      </c>
      <c r="B86" s="15">
        <v>441.82</v>
      </c>
      <c r="C86">
        <v>1535584</v>
      </c>
      <c r="D86" s="15">
        <v>440.98</v>
      </c>
      <c r="E86" s="15">
        <v>442.75</v>
      </c>
      <c r="F86" s="15">
        <v>437.25</v>
      </c>
    </row>
    <row r="87" spans="1:6">
      <c r="A87" s="14">
        <v>45992</v>
      </c>
      <c r="B87" s="15">
        <v>439.19</v>
      </c>
      <c r="C87">
        <v>1659207</v>
      </c>
      <c r="D87" s="15">
        <v>453.28</v>
      </c>
      <c r="E87" s="15">
        <v>454.08499999999998</v>
      </c>
      <c r="F87" s="15">
        <v>438.5</v>
      </c>
    </row>
    <row r="88" spans="1:6">
      <c r="A88" s="14">
        <v>45989</v>
      </c>
      <c r="B88" s="15">
        <v>457.86</v>
      </c>
      <c r="C88">
        <v>748020</v>
      </c>
      <c r="D88" s="15">
        <v>454.54</v>
      </c>
      <c r="E88" s="15">
        <v>457.86</v>
      </c>
      <c r="F88" s="15">
        <v>452.61</v>
      </c>
    </row>
    <row r="89" spans="1:6">
      <c r="A89" s="14">
        <v>45987</v>
      </c>
      <c r="B89" s="15">
        <v>454.16</v>
      </c>
      <c r="C89">
        <v>1299839</v>
      </c>
      <c r="D89" s="15">
        <v>453.3</v>
      </c>
      <c r="E89" s="15">
        <v>457.26</v>
      </c>
      <c r="F89" s="15">
        <v>452.98</v>
      </c>
    </row>
    <row r="90" spans="1:6">
      <c r="A90" s="14">
        <v>45986</v>
      </c>
      <c r="B90" s="15">
        <v>452.41</v>
      </c>
      <c r="C90">
        <v>1615925</v>
      </c>
      <c r="D90" s="15">
        <v>451.06</v>
      </c>
      <c r="E90" s="15">
        <v>454.03</v>
      </c>
      <c r="F90" s="15">
        <v>448.48</v>
      </c>
    </row>
    <row r="91" spans="1:6">
      <c r="A91" s="14">
        <v>45985</v>
      </c>
      <c r="B91" s="15">
        <v>451.06</v>
      </c>
      <c r="C91">
        <v>1411197</v>
      </c>
      <c r="D91" s="15">
        <v>459.43</v>
      </c>
      <c r="E91" s="15">
        <v>461.19</v>
      </c>
      <c r="F91" s="15">
        <v>450.06049999999999</v>
      </c>
    </row>
    <row r="92" spans="1:6">
      <c r="A92" s="14">
        <v>45982</v>
      </c>
      <c r="B92" s="15">
        <v>460.78</v>
      </c>
      <c r="C92">
        <v>1575475</v>
      </c>
      <c r="D92" s="15">
        <v>468.59500000000003</v>
      </c>
      <c r="E92" s="15">
        <v>469.4</v>
      </c>
      <c r="F92" s="15">
        <v>459.96</v>
      </c>
    </row>
    <row r="93" spans="1:6">
      <c r="A93" s="14">
        <v>45981</v>
      </c>
      <c r="B93" s="15">
        <v>468.26</v>
      </c>
      <c r="C93">
        <v>1044904</v>
      </c>
      <c r="D93" s="15">
        <v>473.88</v>
      </c>
      <c r="E93" s="15">
        <v>477.43</v>
      </c>
      <c r="F93" s="15">
        <v>465.02</v>
      </c>
    </row>
    <row r="94" spans="1:6">
      <c r="A94" s="14">
        <v>45980</v>
      </c>
      <c r="B94" s="15">
        <v>469.91</v>
      </c>
      <c r="C94">
        <v>861612</v>
      </c>
      <c r="D94" s="15">
        <v>472</v>
      </c>
      <c r="E94" s="15">
        <v>472.42</v>
      </c>
      <c r="F94" s="15">
        <v>468.3</v>
      </c>
    </row>
    <row r="95" spans="1:6">
      <c r="A95" s="14">
        <v>45979</v>
      </c>
      <c r="B95" s="15">
        <v>474.72</v>
      </c>
      <c r="C95">
        <v>1242107</v>
      </c>
      <c r="D95" s="15">
        <v>475.22</v>
      </c>
      <c r="E95" s="15">
        <v>485</v>
      </c>
      <c r="F95" s="15">
        <v>471.19580000000002</v>
      </c>
    </row>
    <row r="96" spans="1:6">
      <c r="A96" s="14">
        <v>45978</v>
      </c>
      <c r="B96" s="15">
        <v>470.78</v>
      </c>
      <c r="C96">
        <v>1822363</v>
      </c>
      <c r="D96" s="15">
        <v>467.28</v>
      </c>
      <c r="E96" s="15">
        <v>471.6</v>
      </c>
      <c r="F96" s="15">
        <v>464.72</v>
      </c>
    </row>
    <row r="97" spans="1:6">
      <c r="A97" s="14">
        <v>45975</v>
      </c>
      <c r="B97" s="15">
        <v>465.77</v>
      </c>
      <c r="C97">
        <v>1177328</v>
      </c>
      <c r="D97" s="15">
        <v>455.85</v>
      </c>
      <c r="E97" s="15">
        <v>466.39</v>
      </c>
      <c r="F97" s="15">
        <v>454</v>
      </c>
    </row>
    <row r="98" spans="1:6">
      <c r="A98" s="14">
        <v>45974</v>
      </c>
      <c r="B98" s="15">
        <v>455.85</v>
      </c>
      <c r="C98">
        <v>819819</v>
      </c>
      <c r="D98" s="15">
        <v>458.01</v>
      </c>
      <c r="E98" s="15">
        <v>460.91</v>
      </c>
      <c r="F98" s="15">
        <v>455.1</v>
      </c>
    </row>
    <row r="99" spans="1:6">
      <c r="A99" s="14">
        <v>45973</v>
      </c>
      <c r="B99" s="15">
        <v>457.04</v>
      </c>
      <c r="C99">
        <v>935756</v>
      </c>
      <c r="D99" s="15">
        <v>456.14</v>
      </c>
      <c r="E99" s="15">
        <v>459.77</v>
      </c>
      <c r="F99" s="15">
        <v>455.22449999999998</v>
      </c>
    </row>
    <row r="100" spans="1:6">
      <c r="A100" s="14">
        <v>45972</v>
      </c>
      <c r="B100" s="15">
        <v>457.07</v>
      </c>
      <c r="C100">
        <v>1322089</v>
      </c>
      <c r="D100" s="15">
        <v>451.77</v>
      </c>
      <c r="E100" s="15">
        <v>461.77</v>
      </c>
      <c r="F100" s="15">
        <v>451</v>
      </c>
    </row>
    <row r="101" spans="1:6">
      <c r="A101" s="14">
        <v>45971</v>
      </c>
      <c r="B101" s="15">
        <v>452.1</v>
      </c>
      <c r="C101">
        <v>1630052</v>
      </c>
      <c r="D101" s="15">
        <v>456</v>
      </c>
      <c r="E101" s="15">
        <v>457.1</v>
      </c>
      <c r="F101" s="15">
        <v>448.48</v>
      </c>
    </row>
    <row r="102" spans="1:6">
      <c r="A102" s="14">
        <v>45968</v>
      </c>
      <c r="B102" s="15">
        <v>458.35</v>
      </c>
      <c r="C102">
        <v>2514529</v>
      </c>
      <c r="D102" s="15">
        <v>468.9</v>
      </c>
      <c r="E102" s="15">
        <v>469.40499999999997</v>
      </c>
      <c r="F102" s="15">
        <v>456.2</v>
      </c>
    </row>
    <row r="103" spans="1:6">
      <c r="A103" s="14">
        <v>45967</v>
      </c>
      <c r="B103" s="15">
        <v>468.92</v>
      </c>
      <c r="C103">
        <v>1094022</v>
      </c>
      <c r="D103" s="15">
        <v>473.11</v>
      </c>
      <c r="E103" s="15">
        <v>474.18</v>
      </c>
      <c r="F103" s="15">
        <v>466.11470000000003</v>
      </c>
    </row>
    <row r="104" spans="1:6">
      <c r="A104" s="14">
        <v>45966</v>
      </c>
      <c r="B104" s="15">
        <v>473.14</v>
      </c>
      <c r="C104">
        <v>1708024</v>
      </c>
      <c r="D104" s="15">
        <v>483.02</v>
      </c>
      <c r="E104" s="15">
        <v>485.84500000000003</v>
      </c>
      <c r="F104" s="15">
        <v>473.14</v>
      </c>
    </row>
    <row r="105" spans="1:6">
      <c r="A105" s="14">
        <v>45965</v>
      </c>
      <c r="B105" s="15">
        <v>484.98</v>
      </c>
      <c r="C105">
        <v>1169694</v>
      </c>
      <c r="D105" s="15">
        <v>484.46</v>
      </c>
      <c r="E105" s="15">
        <v>488.5</v>
      </c>
      <c r="F105" s="15">
        <v>481</v>
      </c>
    </row>
    <row r="106" spans="1:6">
      <c r="A106" s="14">
        <v>45964</v>
      </c>
      <c r="B106" s="15">
        <v>487.94</v>
      </c>
      <c r="C106">
        <v>846724</v>
      </c>
      <c r="D106" s="15">
        <v>491</v>
      </c>
      <c r="E106" s="15">
        <v>491.51</v>
      </c>
      <c r="F106" s="15">
        <v>484.75</v>
      </c>
    </row>
    <row r="107" spans="1:6">
      <c r="A107" s="14">
        <v>45961</v>
      </c>
      <c r="B107" s="15">
        <v>491.88</v>
      </c>
      <c r="C107">
        <v>1185204</v>
      </c>
      <c r="D107" s="15">
        <v>489</v>
      </c>
      <c r="E107" s="15">
        <v>493.61</v>
      </c>
      <c r="F107" s="15">
        <v>486.05009999999999</v>
      </c>
    </row>
    <row r="108" spans="1:6">
      <c r="A108" s="14">
        <v>45960</v>
      </c>
      <c r="B108" s="15">
        <v>489.72</v>
      </c>
      <c r="C108">
        <v>1080955</v>
      </c>
      <c r="D108" s="15">
        <v>485.57</v>
      </c>
      <c r="E108" s="15">
        <v>494.46</v>
      </c>
      <c r="F108" s="15">
        <v>485.5</v>
      </c>
    </row>
    <row r="109" spans="1:6">
      <c r="A109" s="14">
        <v>45959</v>
      </c>
      <c r="B109" s="15">
        <v>485.33</v>
      </c>
      <c r="C109">
        <v>971473</v>
      </c>
      <c r="D109" s="15">
        <v>485</v>
      </c>
      <c r="E109" s="15">
        <v>488.81700000000001</v>
      </c>
      <c r="F109" s="15">
        <v>483.6662</v>
      </c>
    </row>
    <row r="110" spans="1:6">
      <c r="A110" s="14">
        <v>45958</v>
      </c>
      <c r="B110" s="15">
        <v>485.77</v>
      </c>
      <c r="C110">
        <v>1220554</v>
      </c>
      <c r="D110" s="15">
        <v>486.37</v>
      </c>
      <c r="E110" s="15">
        <v>489.4</v>
      </c>
      <c r="F110" s="15">
        <v>483.62</v>
      </c>
    </row>
    <row r="111" spans="1:6">
      <c r="A111" s="14">
        <v>45957</v>
      </c>
      <c r="B111" s="15">
        <v>486.91</v>
      </c>
      <c r="C111">
        <v>1423236</v>
      </c>
      <c r="D111" s="15">
        <v>484.08</v>
      </c>
      <c r="E111" s="15">
        <v>487.31</v>
      </c>
      <c r="F111" s="15">
        <v>479.87</v>
      </c>
    </row>
    <row r="112" spans="1:6">
      <c r="A112" s="14">
        <v>45954</v>
      </c>
      <c r="B112" s="15">
        <v>485.41</v>
      </c>
      <c r="C112">
        <v>1368445</v>
      </c>
      <c r="D112" s="15">
        <v>490.28</v>
      </c>
      <c r="E112" s="15">
        <v>491.82</v>
      </c>
      <c r="F112" s="15">
        <v>484.07499999999999</v>
      </c>
    </row>
    <row r="113" spans="1:6">
      <c r="A113" s="14">
        <v>45953</v>
      </c>
      <c r="B113" s="15">
        <v>488.05</v>
      </c>
      <c r="C113">
        <v>1446086</v>
      </c>
      <c r="D113" s="15">
        <v>488.12</v>
      </c>
      <c r="E113" s="15">
        <v>493.98</v>
      </c>
      <c r="F113" s="15">
        <v>486.52</v>
      </c>
    </row>
    <row r="114" spans="1:6">
      <c r="A114" s="14">
        <v>45952</v>
      </c>
      <c r="B114" s="15">
        <v>487.14</v>
      </c>
      <c r="C114">
        <v>1726057</v>
      </c>
      <c r="D114" s="15">
        <v>491.47</v>
      </c>
      <c r="E114" s="15">
        <v>492.41079999999999</v>
      </c>
      <c r="F114" s="15">
        <v>482.54</v>
      </c>
    </row>
    <row r="115" spans="1:6">
      <c r="A115" s="14">
        <v>45951</v>
      </c>
      <c r="B115" s="15">
        <v>489.5</v>
      </c>
      <c r="C115">
        <v>2869991</v>
      </c>
      <c r="D115" s="15">
        <v>482.71</v>
      </c>
      <c r="E115" s="15">
        <v>506.6</v>
      </c>
      <c r="F115" s="15">
        <v>482.71</v>
      </c>
    </row>
    <row r="116" spans="1:6">
      <c r="A116" s="14">
        <v>45950</v>
      </c>
      <c r="B116" s="15">
        <v>505.9</v>
      </c>
      <c r="C116">
        <v>1433308</v>
      </c>
      <c r="D116" s="15">
        <v>496.43</v>
      </c>
      <c r="E116" s="15">
        <v>505.9</v>
      </c>
      <c r="F116" s="15">
        <v>496.43</v>
      </c>
    </row>
    <row r="117" spans="1:6">
      <c r="A117" s="14">
        <v>45947</v>
      </c>
      <c r="B117" s="15">
        <v>495.15</v>
      </c>
      <c r="C117">
        <v>1915507</v>
      </c>
      <c r="D117" s="15">
        <v>490.48</v>
      </c>
      <c r="E117" s="15">
        <v>496.68</v>
      </c>
      <c r="F117" s="15">
        <v>488.1</v>
      </c>
    </row>
    <row r="118" spans="1:6">
      <c r="A118" s="14">
        <v>45946</v>
      </c>
      <c r="B118" s="15">
        <v>493.25</v>
      </c>
      <c r="C118">
        <v>1099659</v>
      </c>
      <c r="D118" s="15">
        <v>500.74</v>
      </c>
      <c r="E118" s="15">
        <v>501.31</v>
      </c>
      <c r="F118" s="15">
        <v>492</v>
      </c>
    </row>
    <row r="119" spans="1:6">
      <c r="A119" s="14">
        <v>45945</v>
      </c>
      <c r="B119" s="15">
        <v>499.41</v>
      </c>
      <c r="C119">
        <v>1678496</v>
      </c>
      <c r="D119" s="15">
        <v>503</v>
      </c>
      <c r="E119" s="15">
        <v>505</v>
      </c>
      <c r="F119" s="15">
        <v>485.48</v>
      </c>
    </row>
    <row r="120" spans="1:6">
      <c r="A120" s="14">
        <v>45944</v>
      </c>
      <c r="B120" s="15">
        <v>505.18</v>
      </c>
      <c r="C120">
        <v>1078265</v>
      </c>
      <c r="D120" s="15">
        <v>501.25</v>
      </c>
      <c r="E120" s="15">
        <v>506.99990000000003</v>
      </c>
      <c r="F120" s="15">
        <v>499</v>
      </c>
    </row>
    <row r="121" spans="1:6">
      <c r="A121" s="14">
        <v>45943</v>
      </c>
      <c r="B121" s="15">
        <v>503.83</v>
      </c>
      <c r="C121">
        <v>926722</v>
      </c>
      <c r="D121" s="15">
        <v>502.3</v>
      </c>
      <c r="E121" s="15">
        <v>507.43</v>
      </c>
      <c r="F121" s="15">
        <v>500.00009999999997</v>
      </c>
    </row>
    <row r="122" spans="1:6">
      <c r="A122" s="14">
        <v>45940</v>
      </c>
      <c r="B122" s="15">
        <v>505.05</v>
      </c>
      <c r="C122">
        <v>1313768</v>
      </c>
      <c r="D122" s="15">
        <v>508.83</v>
      </c>
      <c r="E122" s="15">
        <v>513.45000000000005</v>
      </c>
      <c r="F122" s="15">
        <v>500.54</v>
      </c>
    </row>
    <row r="123" spans="1:6">
      <c r="A123" s="14">
        <v>45939</v>
      </c>
      <c r="B123" s="15">
        <v>507.76</v>
      </c>
      <c r="C123">
        <v>1185975</v>
      </c>
      <c r="D123" s="15">
        <v>513.89</v>
      </c>
      <c r="E123" s="15">
        <v>515.19119999999998</v>
      </c>
      <c r="F123" s="15">
        <v>503.81</v>
      </c>
    </row>
    <row r="124" spans="1:6">
      <c r="A124" s="14">
        <v>45938</v>
      </c>
      <c r="B124" s="15">
        <v>514.02</v>
      </c>
      <c r="C124">
        <v>798430</v>
      </c>
      <c r="D124" s="15">
        <v>515.25</v>
      </c>
      <c r="E124" s="15">
        <v>516</v>
      </c>
      <c r="F124" s="15">
        <v>511.22</v>
      </c>
    </row>
    <row r="125" spans="1:6">
      <c r="A125" s="14">
        <v>45937</v>
      </c>
      <c r="B125" s="15">
        <v>511.07</v>
      </c>
      <c r="C125">
        <v>922414</v>
      </c>
      <c r="D125" s="15">
        <v>514.20000000000005</v>
      </c>
      <c r="E125" s="15">
        <v>515.98</v>
      </c>
      <c r="F125" s="15">
        <v>509.13499999999999</v>
      </c>
    </row>
    <row r="126" spans="1:6">
      <c r="A126" s="14">
        <v>45936</v>
      </c>
      <c r="B126" s="15">
        <v>514.24</v>
      </c>
      <c r="C126">
        <v>1389696</v>
      </c>
      <c r="D126" s="15">
        <v>506.63</v>
      </c>
      <c r="E126" s="15">
        <v>515.42999999999995</v>
      </c>
      <c r="F126" s="15">
        <v>506.63</v>
      </c>
    </row>
    <row r="127" spans="1:6">
      <c r="A127" s="14">
        <v>45933</v>
      </c>
      <c r="B127" s="15">
        <v>504.49</v>
      </c>
      <c r="C127">
        <v>1006534</v>
      </c>
      <c r="D127" s="15">
        <v>499.42</v>
      </c>
      <c r="E127" s="15">
        <v>506.81</v>
      </c>
      <c r="F127" s="15">
        <v>499.245</v>
      </c>
    </row>
    <row r="128" spans="1:6">
      <c r="A128" s="14">
        <v>45932</v>
      </c>
      <c r="B128" s="15">
        <v>499.36</v>
      </c>
      <c r="C128">
        <v>915832</v>
      </c>
      <c r="D128" s="15">
        <v>499.24</v>
      </c>
      <c r="E128" s="15">
        <v>503.6</v>
      </c>
      <c r="F128" s="15">
        <v>497.01</v>
      </c>
    </row>
    <row r="129" spans="1:6">
      <c r="A129" s="14">
        <v>45931</v>
      </c>
      <c r="B129" s="15">
        <v>499</v>
      </c>
      <c r="C129">
        <v>1187448</v>
      </c>
      <c r="D129" s="15">
        <v>496.17</v>
      </c>
      <c r="E129" s="15">
        <v>504.07</v>
      </c>
      <c r="F129" s="15">
        <v>495</v>
      </c>
    </row>
    <row r="130" spans="1:6">
      <c r="A130" s="14">
        <v>45930</v>
      </c>
      <c r="B130" s="15">
        <v>499.21</v>
      </c>
      <c r="C130">
        <v>1312722</v>
      </c>
      <c r="D130" s="15">
        <v>492.58</v>
      </c>
      <c r="E130" s="15">
        <v>499.89</v>
      </c>
      <c r="F130" s="15">
        <v>491.14</v>
      </c>
    </row>
    <row r="131" spans="1:6">
      <c r="A131" s="14">
        <v>45929</v>
      </c>
      <c r="B131" s="15">
        <v>491.98</v>
      </c>
      <c r="C131">
        <v>1391134</v>
      </c>
      <c r="D131" s="15">
        <v>497</v>
      </c>
      <c r="E131" s="15">
        <v>498.98599999999999</v>
      </c>
      <c r="F131" s="15">
        <v>489.22</v>
      </c>
    </row>
    <row r="132" spans="1:6">
      <c r="A132" s="14">
        <v>45926</v>
      </c>
      <c r="B132" s="15">
        <v>487.44</v>
      </c>
      <c r="C132">
        <v>914275</v>
      </c>
      <c r="D132" s="15">
        <v>487.91</v>
      </c>
      <c r="E132" s="15">
        <v>490.74990000000003</v>
      </c>
      <c r="F132" s="15">
        <v>484.57</v>
      </c>
    </row>
    <row r="133" spans="1:6">
      <c r="A133" s="14">
        <v>45925</v>
      </c>
      <c r="B133" s="15">
        <v>484.34</v>
      </c>
      <c r="C133">
        <v>1205694</v>
      </c>
      <c r="D133" s="15">
        <v>489.58</v>
      </c>
      <c r="E133" s="15">
        <v>490.7448</v>
      </c>
      <c r="F133" s="15">
        <v>484.06</v>
      </c>
    </row>
    <row r="134" spans="1:6">
      <c r="A134" s="14">
        <v>45924</v>
      </c>
      <c r="B134" s="15">
        <v>486.25</v>
      </c>
      <c r="C134">
        <v>1424205</v>
      </c>
      <c r="D134" s="15">
        <v>487.15</v>
      </c>
      <c r="E134" s="15">
        <v>495.24</v>
      </c>
      <c r="F134" s="15">
        <v>485.51</v>
      </c>
    </row>
    <row r="135" spans="1:6">
      <c r="A135" s="14">
        <v>45923</v>
      </c>
      <c r="B135" s="15">
        <v>486.67</v>
      </c>
      <c r="C135">
        <v>1135459</v>
      </c>
      <c r="D135" s="15">
        <v>480.9</v>
      </c>
      <c r="E135" s="15">
        <v>486.78</v>
      </c>
      <c r="F135" s="15">
        <v>479.34</v>
      </c>
    </row>
    <row r="136" spans="1:6">
      <c r="A136" s="14">
        <v>45922</v>
      </c>
      <c r="B136" s="15">
        <v>480.39</v>
      </c>
      <c r="C136">
        <v>1410218</v>
      </c>
      <c r="D136" s="15">
        <v>473.67</v>
      </c>
      <c r="E136" s="15">
        <v>482.0745</v>
      </c>
      <c r="F136" s="15">
        <v>473.01</v>
      </c>
    </row>
    <row r="137" spans="1:6">
      <c r="A137" s="14">
        <v>45919</v>
      </c>
      <c r="B137" s="15">
        <v>472.94</v>
      </c>
      <c r="C137">
        <v>2839217</v>
      </c>
      <c r="D137" s="15">
        <v>474.23</v>
      </c>
      <c r="E137" s="15">
        <v>477</v>
      </c>
      <c r="F137" s="15">
        <v>471.38</v>
      </c>
    </row>
    <row r="138" spans="1:6">
      <c r="A138" s="14">
        <v>45918</v>
      </c>
      <c r="B138" s="15">
        <v>473.62</v>
      </c>
      <c r="C138">
        <v>1108002</v>
      </c>
      <c r="D138" s="15">
        <v>471.12</v>
      </c>
      <c r="E138" s="15">
        <v>474.36</v>
      </c>
      <c r="F138" s="15">
        <v>467.99</v>
      </c>
    </row>
    <row r="139" spans="1:6">
      <c r="A139" s="14">
        <v>45917</v>
      </c>
      <c r="B139" s="15">
        <v>473.12</v>
      </c>
      <c r="C139">
        <v>1016718</v>
      </c>
      <c r="D139" s="15">
        <v>474.93</v>
      </c>
      <c r="E139" s="15">
        <v>477.18849999999998</v>
      </c>
      <c r="F139" s="15">
        <v>472.63499999999999</v>
      </c>
    </row>
    <row r="140" spans="1:6">
      <c r="A140" s="14">
        <v>45916</v>
      </c>
      <c r="B140" s="15">
        <v>474.32</v>
      </c>
      <c r="C140">
        <v>1156857</v>
      </c>
      <c r="D140" s="15">
        <v>473.59</v>
      </c>
      <c r="E140" s="15">
        <v>478.44</v>
      </c>
      <c r="F140" s="15">
        <v>471.66500000000002</v>
      </c>
    </row>
    <row r="141" spans="1:6">
      <c r="A141" s="14">
        <v>45915</v>
      </c>
      <c r="B141" s="15">
        <v>473.25</v>
      </c>
      <c r="C141">
        <v>1148734</v>
      </c>
      <c r="D141" s="15">
        <v>471.47</v>
      </c>
      <c r="E141" s="15">
        <v>474.29</v>
      </c>
      <c r="F141" s="15">
        <v>468.99</v>
      </c>
    </row>
    <row r="142" spans="1:6">
      <c r="A142" s="14">
        <v>45912</v>
      </c>
      <c r="B142" s="15">
        <v>471.31</v>
      </c>
      <c r="C142">
        <v>1041423</v>
      </c>
      <c r="D142" s="15">
        <v>468.93</v>
      </c>
      <c r="E142" s="15">
        <v>472.98</v>
      </c>
      <c r="F142" s="15">
        <v>467.17</v>
      </c>
    </row>
    <row r="143" spans="1:6">
      <c r="A143" s="14">
        <v>45911</v>
      </c>
      <c r="B143" s="15">
        <v>470.73</v>
      </c>
      <c r="C143">
        <v>1623736</v>
      </c>
      <c r="D143" s="15">
        <v>463.85</v>
      </c>
      <c r="E143" s="15">
        <v>472.4</v>
      </c>
      <c r="F143" s="15">
        <v>462.99</v>
      </c>
    </row>
    <row r="144" spans="1:6">
      <c r="A144" s="14">
        <v>45910</v>
      </c>
      <c r="B144" s="15">
        <v>463.87</v>
      </c>
      <c r="C144">
        <v>1076857</v>
      </c>
      <c r="D144" s="15">
        <v>456.21</v>
      </c>
      <c r="E144" s="15">
        <v>464.38</v>
      </c>
      <c r="F144" s="15">
        <v>455.71</v>
      </c>
    </row>
    <row r="145" spans="1:6">
      <c r="A145" s="14">
        <v>45909</v>
      </c>
      <c r="B145" s="15">
        <v>457.06</v>
      </c>
      <c r="C145">
        <v>1008428</v>
      </c>
      <c r="D145" s="15">
        <v>457.61</v>
      </c>
      <c r="E145" s="15">
        <v>457.87</v>
      </c>
      <c r="F145" s="15">
        <v>452.42</v>
      </c>
    </row>
    <row r="146" spans="1:6">
      <c r="A146" s="14">
        <v>45908</v>
      </c>
      <c r="B146" s="15">
        <v>459.11</v>
      </c>
      <c r="C146">
        <v>1477595</v>
      </c>
      <c r="D146" s="15">
        <v>462.92500000000001</v>
      </c>
      <c r="E146" s="15">
        <v>462.92500000000001</v>
      </c>
      <c r="F146" s="15">
        <v>452.76499999999999</v>
      </c>
    </row>
    <row r="147" spans="1:6">
      <c r="A147" s="14">
        <v>45905</v>
      </c>
      <c r="B147" s="15">
        <v>463.9</v>
      </c>
      <c r="C147">
        <v>1465197</v>
      </c>
      <c r="D147" s="15">
        <v>456.76499999999999</v>
      </c>
      <c r="E147" s="15">
        <v>463.98</v>
      </c>
      <c r="F147" s="15">
        <v>456.76499999999999</v>
      </c>
    </row>
    <row r="148" spans="1:6">
      <c r="A148" s="14">
        <v>45904</v>
      </c>
      <c r="B148" s="15">
        <v>456.85</v>
      </c>
      <c r="C148">
        <v>1449229</v>
      </c>
      <c r="D148" s="15">
        <v>450.96</v>
      </c>
      <c r="E148" s="15">
        <v>457.17</v>
      </c>
      <c r="F148" s="15">
        <v>449.5</v>
      </c>
    </row>
    <row r="149" spans="1:6">
      <c r="A149" s="14">
        <v>45903</v>
      </c>
      <c r="B149" s="15">
        <v>449.06</v>
      </c>
      <c r="C149">
        <v>1541829</v>
      </c>
      <c r="D149" s="15">
        <v>451.07</v>
      </c>
      <c r="E149" s="15">
        <v>452</v>
      </c>
      <c r="F149" s="15">
        <v>446.69</v>
      </c>
    </row>
    <row r="150" spans="1:6">
      <c r="A150" s="14">
        <v>45902</v>
      </c>
      <c r="B150" s="15">
        <v>452.5</v>
      </c>
      <c r="C150">
        <v>1645554</v>
      </c>
      <c r="D150" s="15">
        <v>453.8</v>
      </c>
      <c r="E150" s="15">
        <v>455.77</v>
      </c>
      <c r="F150" s="15">
        <v>447.59010000000001</v>
      </c>
    </row>
    <row r="151" spans="1:6">
      <c r="A151" s="14">
        <v>45898</v>
      </c>
      <c r="B151" s="15">
        <v>455.63</v>
      </c>
      <c r="C151">
        <v>1373187</v>
      </c>
      <c r="D151" s="15">
        <v>457.52</v>
      </c>
      <c r="E151" s="15">
        <v>459.9</v>
      </c>
      <c r="F151" s="15">
        <v>454.875</v>
      </c>
    </row>
    <row r="152" spans="1:6">
      <c r="A152" s="14">
        <v>45897</v>
      </c>
      <c r="B152" s="15">
        <v>456.18</v>
      </c>
      <c r="C152">
        <v>1386030</v>
      </c>
      <c r="D152" s="15">
        <v>453.87</v>
      </c>
      <c r="E152" s="15">
        <v>456.55</v>
      </c>
      <c r="F152" s="15">
        <v>450.36</v>
      </c>
    </row>
    <row r="153" spans="1:6">
      <c r="A153" s="14">
        <v>45896</v>
      </c>
      <c r="B153" s="15">
        <v>454.47</v>
      </c>
      <c r="C153">
        <v>1294214</v>
      </c>
      <c r="D153" s="15">
        <v>456.87</v>
      </c>
      <c r="E153" s="15">
        <v>459.47</v>
      </c>
      <c r="F153" s="15">
        <v>454</v>
      </c>
    </row>
    <row r="154" spans="1:6">
      <c r="A154" s="14">
        <v>45895</v>
      </c>
      <c r="B154" s="15">
        <v>455.46</v>
      </c>
      <c r="C154">
        <v>2051502</v>
      </c>
      <c r="D154" s="15">
        <v>450.52</v>
      </c>
      <c r="E154" s="15">
        <v>456.37</v>
      </c>
      <c r="F154" s="15">
        <v>447</v>
      </c>
    </row>
    <row r="155" spans="1:6">
      <c r="A155" s="14">
        <v>45894</v>
      </c>
      <c r="B155" s="15">
        <v>447.72</v>
      </c>
      <c r="C155">
        <v>985189</v>
      </c>
      <c r="D155" s="15">
        <v>447.07</v>
      </c>
      <c r="E155" s="15">
        <v>448.75</v>
      </c>
      <c r="F155" s="15">
        <v>445.1</v>
      </c>
    </row>
    <row r="156" spans="1:6">
      <c r="A156" s="14">
        <v>45891</v>
      </c>
      <c r="B156" s="15">
        <v>446.2</v>
      </c>
      <c r="C156">
        <v>1890334</v>
      </c>
      <c r="D156" s="15">
        <v>449.99</v>
      </c>
      <c r="E156" s="15">
        <v>452.56</v>
      </c>
      <c r="F156" s="15">
        <v>444.86009999999999</v>
      </c>
    </row>
    <row r="157" spans="1:6">
      <c r="A157" s="14">
        <v>45890</v>
      </c>
      <c r="B157" s="15">
        <v>447.2</v>
      </c>
      <c r="C157">
        <v>1026288</v>
      </c>
      <c r="D157" s="15">
        <v>444.99</v>
      </c>
      <c r="E157" s="15">
        <v>448.49</v>
      </c>
      <c r="F157" s="15">
        <v>444.7</v>
      </c>
    </row>
    <row r="158" spans="1:6">
      <c r="A158" s="14">
        <v>45889</v>
      </c>
      <c r="B158" s="15">
        <v>446</v>
      </c>
      <c r="C158">
        <v>1282792</v>
      </c>
      <c r="D158" s="15">
        <v>440.14</v>
      </c>
      <c r="E158" s="15">
        <v>447.08</v>
      </c>
      <c r="F158" s="15">
        <v>440.14</v>
      </c>
    </row>
    <row r="159" spans="1:6">
      <c r="A159" s="14">
        <v>45888</v>
      </c>
      <c r="B159" s="15">
        <v>441.1</v>
      </c>
      <c r="C159">
        <v>1248122</v>
      </c>
      <c r="D159" s="15">
        <v>439.86</v>
      </c>
      <c r="E159" s="15">
        <v>444.5</v>
      </c>
      <c r="F159" s="15">
        <v>438.6</v>
      </c>
    </row>
    <row r="160" spans="1:6">
      <c r="A160" s="14">
        <v>45887</v>
      </c>
      <c r="B160" s="15">
        <v>440.64</v>
      </c>
      <c r="C160">
        <v>1154395</v>
      </c>
      <c r="D160" s="15">
        <v>440.55</v>
      </c>
      <c r="E160" s="15">
        <v>443.77</v>
      </c>
      <c r="F160" s="15">
        <v>439.12</v>
      </c>
    </row>
    <row r="161" spans="1:6">
      <c r="A161" s="14">
        <v>45884</v>
      </c>
      <c r="B161" s="15">
        <v>437.56</v>
      </c>
      <c r="C161">
        <v>1501663</v>
      </c>
      <c r="D161" s="15">
        <v>437.84</v>
      </c>
      <c r="E161" s="15">
        <v>441.42500000000001</v>
      </c>
      <c r="F161" s="15">
        <v>436.46</v>
      </c>
    </row>
    <row r="162" spans="1:6">
      <c r="A162" s="14">
        <v>45883</v>
      </c>
      <c r="B162" s="15">
        <v>437.32</v>
      </c>
      <c r="C162">
        <v>1733619</v>
      </c>
      <c r="D162" s="15">
        <v>436.04</v>
      </c>
      <c r="E162" s="15">
        <v>443.9</v>
      </c>
      <c r="F162" s="15">
        <v>434.84</v>
      </c>
    </row>
    <row r="163" spans="1:6">
      <c r="A163" s="14">
        <v>45882</v>
      </c>
      <c r="B163" s="15">
        <v>442.57</v>
      </c>
      <c r="C163">
        <v>1890577</v>
      </c>
      <c r="D163" s="15">
        <v>432.52</v>
      </c>
      <c r="E163" s="15">
        <v>443.45</v>
      </c>
      <c r="F163" s="15">
        <v>431.42</v>
      </c>
    </row>
    <row r="164" spans="1:6">
      <c r="A164" s="14">
        <v>45881</v>
      </c>
      <c r="B164" s="15">
        <v>431.56</v>
      </c>
      <c r="C164">
        <v>1493389</v>
      </c>
      <c r="D164" s="15">
        <v>425.92</v>
      </c>
      <c r="E164" s="15">
        <v>431.59</v>
      </c>
      <c r="F164" s="15">
        <v>425</v>
      </c>
    </row>
    <row r="165" spans="1:6">
      <c r="A165" s="14">
        <v>45880</v>
      </c>
      <c r="B165" s="15">
        <v>426.26</v>
      </c>
      <c r="C165">
        <v>1462070</v>
      </c>
      <c r="D165" s="15">
        <v>426</v>
      </c>
      <c r="E165" s="15">
        <v>427.82</v>
      </c>
      <c r="F165" s="15">
        <v>424.12</v>
      </c>
    </row>
    <row r="166" spans="1:6">
      <c r="A166" s="14">
        <v>45877</v>
      </c>
      <c r="B166" s="15">
        <v>425.63</v>
      </c>
      <c r="C166">
        <v>1478047</v>
      </c>
      <c r="D166" s="15">
        <v>431.19</v>
      </c>
      <c r="E166" s="15">
        <v>433.59</v>
      </c>
      <c r="F166" s="15">
        <v>423.91</v>
      </c>
    </row>
    <row r="167" spans="1:6">
      <c r="A167" s="14">
        <v>45876</v>
      </c>
      <c r="B167" s="15">
        <v>430.75</v>
      </c>
      <c r="C167">
        <v>1490332</v>
      </c>
      <c r="D167" s="15">
        <v>430.43</v>
      </c>
      <c r="E167" s="15">
        <v>434.85</v>
      </c>
      <c r="F167" s="15">
        <v>428.05</v>
      </c>
    </row>
    <row r="168" spans="1:6">
      <c r="A168" s="14">
        <v>45875</v>
      </c>
      <c r="B168" s="15">
        <v>434.85</v>
      </c>
      <c r="C168">
        <v>2032345</v>
      </c>
      <c r="D168" s="15">
        <v>427.76499999999999</v>
      </c>
      <c r="E168" s="15">
        <v>436.62</v>
      </c>
      <c r="F168" s="15">
        <v>427.6601</v>
      </c>
    </row>
    <row r="169" spans="1:6">
      <c r="A169" s="14">
        <v>45874</v>
      </c>
      <c r="B169" s="15">
        <v>428.24</v>
      </c>
      <c r="C169">
        <v>1643922</v>
      </c>
      <c r="D169" s="15">
        <v>423.33</v>
      </c>
      <c r="E169" s="15">
        <v>430.07</v>
      </c>
      <c r="F169" s="15">
        <v>421.86</v>
      </c>
    </row>
    <row r="170" spans="1:6">
      <c r="A170" s="14">
        <v>45873</v>
      </c>
      <c r="B170" s="15">
        <v>423.7</v>
      </c>
      <c r="C170">
        <v>1548178</v>
      </c>
      <c r="D170" s="15">
        <v>420</v>
      </c>
      <c r="E170" s="15">
        <v>424.6</v>
      </c>
      <c r="F170" s="15">
        <v>419</v>
      </c>
    </row>
    <row r="171" spans="1:6">
      <c r="A171" s="14">
        <v>45870</v>
      </c>
      <c r="B171" s="15">
        <v>421.01</v>
      </c>
      <c r="C171">
        <v>2006314</v>
      </c>
      <c r="D171" s="15">
        <v>420.76</v>
      </c>
      <c r="E171" s="15">
        <v>423.96</v>
      </c>
      <c r="F171" s="15">
        <v>417</v>
      </c>
    </row>
    <row r="172" spans="1:6">
      <c r="A172" s="14">
        <v>45869</v>
      </c>
      <c r="B172" s="15">
        <v>420.98</v>
      </c>
      <c r="C172">
        <v>2178023</v>
      </c>
      <c r="D172" s="15">
        <v>417.13</v>
      </c>
      <c r="E172" s="15">
        <v>422.5847</v>
      </c>
      <c r="F172" s="15">
        <v>412.55009999999999</v>
      </c>
    </row>
    <row r="173" spans="1:6">
      <c r="A173" s="14">
        <v>45868</v>
      </c>
      <c r="B173" s="15">
        <v>418.68</v>
      </c>
      <c r="C173">
        <v>1632102</v>
      </c>
      <c r="D173" s="15">
        <v>420.13</v>
      </c>
      <c r="E173" s="15">
        <v>422.8</v>
      </c>
      <c r="F173" s="15">
        <v>417.15</v>
      </c>
    </row>
    <row r="174" spans="1:6">
      <c r="A174" s="14">
        <v>45867</v>
      </c>
      <c r="B174" s="15">
        <v>420.13</v>
      </c>
      <c r="C174">
        <v>2428781</v>
      </c>
      <c r="D174" s="15">
        <v>422.74</v>
      </c>
      <c r="E174" s="15">
        <v>423.65</v>
      </c>
      <c r="F174" s="15">
        <v>417.35</v>
      </c>
    </row>
    <row r="175" spans="1:6">
      <c r="A175" s="14">
        <v>45866</v>
      </c>
      <c r="B175" s="15">
        <v>421.34</v>
      </c>
      <c r="C175">
        <v>2423723</v>
      </c>
      <c r="D175" s="15">
        <v>425.9</v>
      </c>
      <c r="E175" s="15">
        <v>428.86</v>
      </c>
      <c r="F175" s="15">
        <v>421.17</v>
      </c>
    </row>
    <row r="176" spans="1:6">
      <c r="A176" s="14">
        <v>45863</v>
      </c>
      <c r="B176" s="15">
        <v>421.17</v>
      </c>
      <c r="C176">
        <v>2461751</v>
      </c>
      <c r="D176" s="15">
        <v>421.54</v>
      </c>
      <c r="E176" s="15">
        <v>425.67</v>
      </c>
      <c r="F176" s="15">
        <v>418.51</v>
      </c>
    </row>
    <row r="177" spans="1:6">
      <c r="A177" s="14">
        <v>45862</v>
      </c>
      <c r="B177" s="15">
        <v>420.55</v>
      </c>
      <c r="C177">
        <v>3083942</v>
      </c>
      <c r="D177" s="15">
        <v>421</v>
      </c>
      <c r="E177" s="15">
        <v>426.88380000000001</v>
      </c>
      <c r="F177" s="15">
        <v>420.13</v>
      </c>
    </row>
    <row r="178" spans="1:6">
      <c r="A178" s="14">
        <v>45861</v>
      </c>
      <c r="B178" s="15">
        <v>419.39</v>
      </c>
      <c r="C178">
        <v>4578552</v>
      </c>
      <c r="D178" s="15">
        <v>413.755</v>
      </c>
      <c r="E178" s="15">
        <v>423.37</v>
      </c>
      <c r="F178" s="15">
        <v>411</v>
      </c>
    </row>
    <row r="179" spans="1:6">
      <c r="A179" s="14">
        <v>45860</v>
      </c>
      <c r="B179" s="15">
        <v>410.74</v>
      </c>
      <c r="C179">
        <v>8886507</v>
      </c>
      <c r="D179" s="15">
        <v>422.75</v>
      </c>
      <c r="E179" s="15">
        <v>437.45</v>
      </c>
      <c r="F179" s="15">
        <v>410.11</v>
      </c>
    </row>
    <row r="180" spans="1:6">
      <c r="A180" s="14">
        <v>45859</v>
      </c>
      <c r="B180" s="15">
        <v>460.53</v>
      </c>
      <c r="C180">
        <v>1577788</v>
      </c>
      <c r="D180" s="15">
        <v>464.64</v>
      </c>
      <c r="E180" s="15">
        <v>467.36</v>
      </c>
      <c r="F180" s="15">
        <v>460.53</v>
      </c>
    </row>
    <row r="181" spans="1:6">
      <c r="A181" s="14">
        <v>45856</v>
      </c>
      <c r="B181" s="15">
        <v>463.96</v>
      </c>
      <c r="C181">
        <v>1845269</v>
      </c>
      <c r="D181" s="15">
        <v>469.22</v>
      </c>
      <c r="E181" s="15">
        <v>471.21</v>
      </c>
      <c r="F181" s="15">
        <v>460.97</v>
      </c>
    </row>
    <row r="182" spans="1:6">
      <c r="A182" s="14">
        <v>45855</v>
      </c>
      <c r="B182" s="15">
        <v>469.2</v>
      </c>
      <c r="C182">
        <v>926150</v>
      </c>
      <c r="D182" s="15">
        <v>470.5</v>
      </c>
      <c r="E182" s="15">
        <v>474.4</v>
      </c>
      <c r="F182" s="15">
        <v>467.71</v>
      </c>
    </row>
    <row r="183" spans="1:6">
      <c r="A183" s="14">
        <v>45854</v>
      </c>
      <c r="B183" s="15">
        <v>471.47</v>
      </c>
      <c r="C183">
        <v>935241</v>
      </c>
      <c r="D183" s="15">
        <v>469.67</v>
      </c>
      <c r="E183" s="15">
        <v>472.6</v>
      </c>
      <c r="F183" s="15">
        <v>466.41059999999999</v>
      </c>
    </row>
    <row r="184" spans="1:6">
      <c r="A184" s="14">
        <v>45853</v>
      </c>
      <c r="B184" s="15">
        <v>470.12</v>
      </c>
      <c r="C184">
        <v>1039511</v>
      </c>
      <c r="D184" s="15">
        <v>473.29</v>
      </c>
      <c r="E184" s="15">
        <v>473.94</v>
      </c>
      <c r="F184" s="15">
        <v>468.51</v>
      </c>
    </row>
    <row r="185" spans="1:6">
      <c r="A185" s="14">
        <v>45852</v>
      </c>
      <c r="B185" s="15">
        <v>473.57</v>
      </c>
      <c r="C185">
        <v>1488005</v>
      </c>
      <c r="D185" s="15">
        <v>470</v>
      </c>
      <c r="E185" s="15">
        <v>474.76</v>
      </c>
      <c r="F185" s="15">
        <v>468</v>
      </c>
    </row>
    <row r="186" spans="1:6">
      <c r="A186" s="14">
        <v>45849</v>
      </c>
      <c r="B186" s="15">
        <v>467.51</v>
      </c>
      <c r="C186">
        <v>1209186</v>
      </c>
      <c r="D186" s="15">
        <v>464.75</v>
      </c>
      <c r="E186" s="15">
        <v>468.21</v>
      </c>
      <c r="F186" s="15">
        <v>461.82</v>
      </c>
    </row>
    <row r="187" spans="1:6">
      <c r="A187" s="14">
        <v>45848</v>
      </c>
      <c r="B187" s="15">
        <v>464.31</v>
      </c>
      <c r="C187">
        <v>1255293</v>
      </c>
      <c r="D187" s="15">
        <v>458.68</v>
      </c>
      <c r="E187" s="15">
        <v>466.48</v>
      </c>
      <c r="F187" s="15">
        <v>456</v>
      </c>
    </row>
    <row r="188" spans="1:6">
      <c r="A188" s="14">
        <v>45847</v>
      </c>
      <c r="B188" s="15">
        <v>463.06</v>
      </c>
      <c r="C188">
        <v>892696</v>
      </c>
      <c r="D188" s="15">
        <v>465.38</v>
      </c>
      <c r="E188" s="15">
        <v>465.9855</v>
      </c>
      <c r="F188" s="15">
        <v>460.20499999999998</v>
      </c>
    </row>
    <row r="189" spans="1:6">
      <c r="A189" s="14">
        <v>45846</v>
      </c>
      <c r="B189" s="15">
        <v>463.01</v>
      </c>
      <c r="C189">
        <v>1242958</v>
      </c>
      <c r="D189" s="15">
        <v>464.2</v>
      </c>
      <c r="E189" s="15">
        <v>466.62360000000001</v>
      </c>
      <c r="F189" s="15">
        <v>460.65</v>
      </c>
    </row>
    <row r="190" spans="1:6">
      <c r="A190" s="14">
        <v>45845</v>
      </c>
      <c r="B190" s="15">
        <v>469.06</v>
      </c>
      <c r="C190">
        <v>1224120</v>
      </c>
      <c r="D190" s="15">
        <v>464.5</v>
      </c>
      <c r="E190" s="15">
        <v>470.54989999999998</v>
      </c>
      <c r="F190" s="15">
        <v>461.37</v>
      </c>
    </row>
    <row r="191" spans="1:6">
      <c r="A191" s="14">
        <v>45841</v>
      </c>
      <c r="B191" s="15">
        <v>462.52</v>
      </c>
      <c r="C191">
        <v>707859</v>
      </c>
      <c r="D191" s="15">
        <v>463.71</v>
      </c>
      <c r="E191" s="15">
        <v>465.35</v>
      </c>
      <c r="F191" s="15">
        <v>460.97</v>
      </c>
    </row>
    <row r="192" spans="1:6">
      <c r="A192" s="14">
        <v>45840</v>
      </c>
      <c r="B192" s="15">
        <v>462.55</v>
      </c>
      <c r="C192">
        <v>1127591</v>
      </c>
      <c r="D192" s="15">
        <v>466</v>
      </c>
      <c r="E192" s="15">
        <v>466.92500000000001</v>
      </c>
      <c r="F192" s="15">
        <v>458.61</v>
      </c>
    </row>
    <row r="193" spans="1:6">
      <c r="A193" s="14">
        <v>45839</v>
      </c>
      <c r="B193" s="15">
        <v>465.94</v>
      </c>
      <c r="C193">
        <v>1242775</v>
      </c>
      <c r="D193" s="15">
        <v>463</v>
      </c>
      <c r="E193" s="15">
        <v>469.44</v>
      </c>
      <c r="F193" s="15">
        <v>460</v>
      </c>
    </row>
    <row r="194" spans="1:6">
      <c r="A194" s="14">
        <v>45838</v>
      </c>
      <c r="B194" s="15">
        <v>463.14</v>
      </c>
      <c r="C194">
        <v>1205616</v>
      </c>
      <c r="D194" s="15">
        <v>459.45</v>
      </c>
      <c r="E194" s="15">
        <v>463.82</v>
      </c>
      <c r="F194" s="15">
        <v>457.875</v>
      </c>
    </row>
    <row r="195" spans="1:6">
      <c r="A195" s="14">
        <v>45835</v>
      </c>
      <c r="B195" s="15">
        <v>458.59</v>
      </c>
      <c r="C195">
        <v>1996362</v>
      </c>
      <c r="D195" s="15">
        <v>455.64</v>
      </c>
      <c r="E195" s="15">
        <v>459.18</v>
      </c>
      <c r="F195" s="15">
        <v>451.46</v>
      </c>
    </row>
    <row r="196" spans="1:6">
      <c r="A196" s="14">
        <v>45834</v>
      </c>
      <c r="B196" s="15">
        <v>457.9</v>
      </c>
      <c r="C196">
        <v>1590105</v>
      </c>
      <c r="D196" s="15">
        <v>459.31</v>
      </c>
      <c r="E196" s="15">
        <v>464.072</v>
      </c>
      <c r="F196" s="15">
        <v>456.63499999999999</v>
      </c>
    </row>
    <row r="197" spans="1:6">
      <c r="A197" s="14">
        <v>45833</v>
      </c>
      <c r="B197" s="15">
        <v>458.39</v>
      </c>
      <c r="C197">
        <v>1265509</v>
      </c>
      <c r="D197" s="15">
        <v>464.21</v>
      </c>
      <c r="E197" s="15">
        <v>464.88</v>
      </c>
      <c r="F197" s="15">
        <v>456.5</v>
      </c>
    </row>
    <row r="198" spans="1:6">
      <c r="A198" s="14">
        <v>45832</v>
      </c>
      <c r="B198" s="15">
        <v>460.2</v>
      </c>
      <c r="C198">
        <v>1970232</v>
      </c>
      <c r="D198" s="15">
        <v>467.85</v>
      </c>
      <c r="E198" s="15">
        <v>468.7</v>
      </c>
      <c r="F198" s="15">
        <v>457.68</v>
      </c>
    </row>
    <row r="199" spans="1:6">
      <c r="A199" s="14">
        <v>45831</v>
      </c>
      <c r="B199" s="15">
        <v>472.46</v>
      </c>
      <c r="C199">
        <v>2666358</v>
      </c>
      <c r="D199" s="15">
        <v>472.93</v>
      </c>
      <c r="E199" s="15">
        <v>482.37</v>
      </c>
      <c r="F199" s="15">
        <v>468.53</v>
      </c>
    </row>
    <row r="200" spans="1:6">
      <c r="A200" s="14">
        <v>45828</v>
      </c>
      <c r="B200" s="15">
        <v>470.56</v>
      </c>
      <c r="C200">
        <v>2419367</v>
      </c>
      <c r="D200" s="15">
        <v>469</v>
      </c>
      <c r="E200" s="15">
        <v>474.31</v>
      </c>
      <c r="F200" s="15">
        <v>461.11</v>
      </c>
    </row>
    <row r="201" spans="1:6">
      <c r="A201" s="14">
        <v>45826</v>
      </c>
      <c r="B201" s="15">
        <v>468.6</v>
      </c>
      <c r="C201">
        <v>1871162</v>
      </c>
      <c r="D201" s="15">
        <v>478.45</v>
      </c>
      <c r="E201" s="15">
        <v>482.36</v>
      </c>
      <c r="F201" s="15">
        <v>467.96</v>
      </c>
    </row>
    <row r="202" spans="1:6">
      <c r="A202" s="14">
        <v>45825</v>
      </c>
      <c r="B202" s="15">
        <v>479.34</v>
      </c>
      <c r="C202">
        <v>2191204</v>
      </c>
      <c r="D202" s="15">
        <v>470.76</v>
      </c>
      <c r="E202" s="15">
        <v>481.58440000000002</v>
      </c>
      <c r="F202" s="15">
        <v>467.5</v>
      </c>
    </row>
    <row r="203" spans="1:6">
      <c r="A203" s="14">
        <v>45824</v>
      </c>
      <c r="B203" s="15">
        <v>467.06</v>
      </c>
      <c r="C203">
        <v>2766611</v>
      </c>
      <c r="D203" s="15">
        <v>482.01</v>
      </c>
      <c r="E203" s="15">
        <v>482.73</v>
      </c>
      <c r="F203" s="15">
        <v>464.5224</v>
      </c>
    </row>
    <row r="204" spans="1:6">
      <c r="A204" s="14">
        <v>45821</v>
      </c>
      <c r="B204" s="15">
        <v>486.45</v>
      </c>
      <c r="C204">
        <v>2729692</v>
      </c>
      <c r="D204" s="15">
        <v>478.97</v>
      </c>
      <c r="E204" s="15">
        <v>488.3</v>
      </c>
      <c r="F204" s="15">
        <v>473.35</v>
      </c>
    </row>
    <row r="205" spans="1:6">
      <c r="A205" s="14">
        <v>45820</v>
      </c>
      <c r="B205" s="15">
        <v>469.27</v>
      </c>
      <c r="C205">
        <v>1700596</v>
      </c>
      <c r="D205" s="15">
        <v>457.31</v>
      </c>
      <c r="E205" s="15">
        <v>469.27</v>
      </c>
      <c r="F205" s="15">
        <v>456.5</v>
      </c>
    </row>
    <row r="206" spans="1:6">
      <c r="A206" s="14">
        <v>45819</v>
      </c>
      <c r="B206" s="15">
        <v>456.6</v>
      </c>
      <c r="C206">
        <v>3618239</v>
      </c>
      <c r="D206" s="15">
        <v>464.15</v>
      </c>
      <c r="E206" s="15">
        <v>464.15</v>
      </c>
      <c r="F206" s="15">
        <v>443.40899999999999</v>
      </c>
    </row>
    <row r="207" spans="1:6">
      <c r="A207" s="14">
        <v>45818</v>
      </c>
      <c r="B207" s="15">
        <v>476.9</v>
      </c>
      <c r="C207">
        <v>1150649</v>
      </c>
      <c r="D207" s="15">
        <v>480</v>
      </c>
      <c r="E207" s="15">
        <v>481.65</v>
      </c>
      <c r="F207" s="15">
        <v>475.64</v>
      </c>
    </row>
    <row r="208" spans="1:6">
      <c r="A208" s="14">
        <v>45817</v>
      </c>
      <c r="B208" s="15">
        <v>480.83</v>
      </c>
      <c r="C208">
        <v>1064298</v>
      </c>
      <c r="D208" s="15">
        <v>480.28</v>
      </c>
      <c r="E208" s="15">
        <v>482.84</v>
      </c>
      <c r="F208" s="15">
        <v>476.62</v>
      </c>
    </row>
    <row r="209" spans="1:6">
      <c r="A209" s="14">
        <v>45814</v>
      </c>
      <c r="B209" s="15">
        <v>481.69</v>
      </c>
      <c r="C209">
        <v>714571</v>
      </c>
      <c r="D209" s="15">
        <v>477.80500000000001</v>
      </c>
      <c r="E209" s="15">
        <v>481.96</v>
      </c>
      <c r="F209" s="15">
        <v>476.96660000000003</v>
      </c>
    </row>
    <row r="210" spans="1:6">
      <c r="A210" s="14">
        <v>45813</v>
      </c>
      <c r="B210" s="15">
        <v>478.03</v>
      </c>
      <c r="C210">
        <v>1063462</v>
      </c>
      <c r="D210" s="15">
        <v>484.37</v>
      </c>
      <c r="E210" s="15">
        <v>485.13</v>
      </c>
      <c r="F210" s="15">
        <v>471.75</v>
      </c>
    </row>
    <row r="211" spans="1:6">
      <c r="A211" s="14">
        <v>45812</v>
      </c>
      <c r="B211" s="15">
        <v>482.21</v>
      </c>
      <c r="C211">
        <v>1274033</v>
      </c>
      <c r="D211" s="15">
        <v>481.99</v>
      </c>
      <c r="E211" s="15">
        <v>486.86</v>
      </c>
      <c r="F211" s="15">
        <v>481.685</v>
      </c>
    </row>
    <row r="212" spans="1:6">
      <c r="A212" s="14">
        <v>45811</v>
      </c>
      <c r="B212" s="15">
        <v>480.17</v>
      </c>
      <c r="C212">
        <v>1032298</v>
      </c>
      <c r="D212" s="15">
        <v>479</v>
      </c>
      <c r="E212" s="15">
        <v>481.125</v>
      </c>
      <c r="F212" s="15">
        <v>476.54</v>
      </c>
    </row>
    <row r="213" spans="1:6">
      <c r="A213" s="14">
        <v>45810</v>
      </c>
      <c r="B213" s="15">
        <v>478.82</v>
      </c>
      <c r="C213">
        <v>1154508</v>
      </c>
      <c r="D213" s="15">
        <v>478.26</v>
      </c>
      <c r="E213" s="15">
        <v>479.73</v>
      </c>
      <c r="F213" s="15">
        <v>474</v>
      </c>
    </row>
    <row r="214" spans="1:6">
      <c r="A214" s="14">
        <v>45807</v>
      </c>
      <c r="B214" s="15">
        <v>482.38</v>
      </c>
      <c r="C214">
        <v>2196347</v>
      </c>
      <c r="D214" s="15">
        <v>473.67</v>
      </c>
      <c r="E214" s="15">
        <v>482.38</v>
      </c>
      <c r="F214" s="15">
        <v>471.06</v>
      </c>
    </row>
    <row r="215" spans="1:6">
      <c r="A215" s="14">
        <v>45806</v>
      </c>
      <c r="B215" s="15">
        <v>473.69</v>
      </c>
      <c r="C215">
        <v>851603</v>
      </c>
      <c r="D215" s="15">
        <v>467.93</v>
      </c>
      <c r="E215" s="15">
        <v>474.56</v>
      </c>
      <c r="F215" s="15">
        <v>465.32</v>
      </c>
    </row>
    <row r="216" spans="1:6">
      <c r="A216" s="14">
        <v>45805</v>
      </c>
      <c r="B216" s="15">
        <v>469.98</v>
      </c>
      <c r="C216">
        <v>956931</v>
      </c>
      <c r="D216" s="15">
        <v>477.54</v>
      </c>
      <c r="E216" s="15">
        <v>478.97500000000002</v>
      </c>
      <c r="F216" s="15">
        <v>469</v>
      </c>
    </row>
    <row r="217" spans="1:6">
      <c r="A217" s="14">
        <v>45804</v>
      </c>
      <c r="B217" s="15">
        <v>476.85</v>
      </c>
      <c r="C217">
        <v>1548007</v>
      </c>
      <c r="D217" s="15">
        <v>470.8</v>
      </c>
      <c r="E217" s="15">
        <v>476.85</v>
      </c>
      <c r="F217" s="15">
        <v>468.65499999999997</v>
      </c>
    </row>
    <row r="218" spans="1:6">
      <c r="A218" s="14">
        <v>45800</v>
      </c>
      <c r="B218" s="15">
        <v>468.88</v>
      </c>
      <c r="C218">
        <v>866694</v>
      </c>
      <c r="D218" s="15">
        <v>467.96</v>
      </c>
      <c r="E218" s="15">
        <v>469.55</v>
      </c>
      <c r="F218" s="15">
        <v>465.56</v>
      </c>
    </row>
    <row r="219" spans="1:6">
      <c r="A219" s="14">
        <v>45799</v>
      </c>
      <c r="B219" s="15">
        <v>470.45</v>
      </c>
      <c r="C219">
        <v>885138</v>
      </c>
      <c r="D219" s="15">
        <v>468.79</v>
      </c>
      <c r="E219" s="15">
        <v>472.87</v>
      </c>
      <c r="F219" s="15">
        <v>467.12</v>
      </c>
    </row>
    <row r="220" spans="1:6">
      <c r="A220" s="14">
        <v>45798</v>
      </c>
      <c r="B220" s="15">
        <v>470.28</v>
      </c>
      <c r="C220">
        <v>1435110</v>
      </c>
      <c r="D220" s="15">
        <v>480.83499999999998</v>
      </c>
      <c r="E220" s="15">
        <v>480.93</v>
      </c>
      <c r="F220" s="15">
        <v>470.05</v>
      </c>
    </row>
    <row r="221" spans="1:6">
      <c r="A221" s="14">
        <v>45797</v>
      </c>
      <c r="B221" s="15">
        <v>475.82</v>
      </c>
      <c r="C221">
        <v>1058518</v>
      </c>
      <c r="D221" s="15">
        <v>471.23</v>
      </c>
      <c r="E221" s="15">
        <v>477.09500000000003</v>
      </c>
      <c r="F221" s="15">
        <v>470.89</v>
      </c>
    </row>
    <row r="222" spans="1:6">
      <c r="A222" s="14">
        <v>45796</v>
      </c>
      <c r="B222" s="15">
        <v>473.06</v>
      </c>
      <c r="C222">
        <v>1200022</v>
      </c>
      <c r="D222" s="15">
        <v>469.41</v>
      </c>
      <c r="E222" s="15">
        <v>474.43990000000002</v>
      </c>
      <c r="F222" s="15">
        <v>467.78</v>
      </c>
    </row>
    <row r="223" spans="1:6">
      <c r="A223" s="14">
        <v>45793</v>
      </c>
      <c r="B223" s="15">
        <v>468.32</v>
      </c>
      <c r="C223">
        <v>1319203</v>
      </c>
      <c r="D223" s="15">
        <v>466.21</v>
      </c>
      <c r="E223" s="15">
        <v>468.49</v>
      </c>
      <c r="F223" s="15">
        <v>462.66</v>
      </c>
    </row>
    <row r="224" spans="1:6">
      <c r="A224" s="14">
        <v>45792</v>
      </c>
      <c r="B224" s="15">
        <v>465.14</v>
      </c>
      <c r="C224">
        <v>1758661</v>
      </c>
      <c r="D224" s="15">
        <v>458.97</v>
      </c>
      <c r="E224" s="15">
        <v>465.41</v>
      </c>
      <c r="F224" s="15">
        <v>455.03109999999998</v>
      </c>
    </row>
    <row r="225" spans="1:6">
      <c r="A225" s="14">
        <v>45791</v>
      </c>
      <c r="B225" s="15">
        <v>449.18</v>
      </c>
      <c r="C225">
        <v>2129688</v>
      </c>
      <c r="D225" s="15">
        <v>460.84</v>
      </c>
      <c r="E225" s="15">
        <v>461.8</v>
      </c>
      <c r="F225" s="15">
        <v>445.06</v>
      </c>
    </row>
    <row r="226" spans="1:6">
      <c r="A226" s="14">
        <v>45790</v>
      </c>
      <c r="B226" s="15">
        <v>459.83</v>
      </c>
      <c r="C226">
        <v>1859414</v>
      </c>
      <c r="D226" s="15">
        <v>472.81</v>
      </c>
      <c r="E226" s="15">
        <v>472.81</v>
      </c>
      <c r="F226" s="15">
        <v>459.13499999999999</v>
      </c>
    </row>
    <row r="227" spans="1:6">
      <c r="A227" s="14">
        <v>45789</v>
      </c>
      <c r="B227" s="15">
        <v>473.16</v>
      </c>
      <c r="C227">
        <v>1364863</v>
      </c>
      <c r="D227" s="15">
        <v>473.5</v>
      </c>
      <c r="E227" s="15">
        <v>475.685</v>
      </c>
      <c r="F227" s="15">
        <v>465.77499999999998</v>
      </c>
    </row>
    <row r="228" spans="1:6">
      <c r="A228" s="14">
        <v>45786</v>
      </c>
      <c r="B228" s="15">
        <v>473.52</v>
      </c>
      <c r="C228">
        <v>979219</v>
      </c>
      <c r="D228" s="15">
        <v>475.27</v>
      </c>
      <c r="E228" s="15">
        <v>476.625</v>
      </c>
      <c r="F228" s="15">
        <v>468.08</v>
      </c>
    </row>
    <row r="229" spans="1:6">
      <c r="A229" s="14">
        <v>45785</v>
      </c>
      <c r="B229" s="15">
        <v>474.53</v>
      </c>
      <c r="C229">
        <v>1093134</v>
      </c>
      <c r="D229" s="15">
        <v>473</v>
      </c>
      <c r="E229" s="15">
        <v>479</v>
      </c>
      <c r="F229" s="15">
        <v>471.73</v>
      </c>
    </row>
    <row r="230" spans="1:6">
      <c r="A230" s="14">
        <v>45784</v>
      </c>
      <c r="B230" s="15">
        <v>471.32</v>
      </c>
      <c r="C230">
        <v>1204634</v>
      </c>
      <c r="D230" s="15">
        <v>468.4</v>
      </c>
      <c r="E230" s="15">
        <v>474.9</v>
      </c>
      <c r="F230" s="15">
        <v>467.06</v>
      </c>
    </row>
    <row r="231" spans="1:6">
      <c r="A231" s="14">
        <v>45783</v>
      </c>
      <c r="B231" s="15">
        <v>468.21</v>
      </c>
      <c r="C231">
        <v>1135393</v>
      </c>
      <c r="D231" s="15">
        <v>469.77</v>
      </c>
      <c r="E231" s="15">
        <v>471.16</v>
      </c>
      <c r="F231" s="15">
        <v>463.46</v>
      </c>
    </row>
    <row r="232" spans="1:6">
      <c r="A232" s="14">
        <v>45782</v>
      </c>
      <c r="B232" s="15">
        <v>471.56</v>
      </c>
      <c r="C232">
        <v>1150283</v>
      </c>
      <c r="D232" s="15">
        <v>474</v>
      </c>
      <c r="E232" s="15">
        <v>474.49</v>
      </c>
      <c r="F232" s="15">
        <v>469.34</v>
      </c>
    </row>
    <row r="233" spans="1:6">
      <c r="A233" s="14">
        <v>45779</v>
      </c>
      <c r="B233" s="15">
        <v>472.8</v>
      </c>
      <c r="C233">
        <v>2090480</v>
      </c>
      <c r="D233" s="15">
        <v>484.75</v>
      </c>
      <c r="E233" s="15">
        <v>491.07</v>
      </c>
      <c r="F233" s="15">
        <v>467.51</v>
      </c>
    </row>
    <row r="234" spans="1:6">
      <c r="A234" s="14">
        <v>45778</v>
      </c>
      <c r="B234" s="15">
        <v>477.72</v>
      </c>
      <c r="C234">
        <v>986353</v>
      </c>
      <c r="D234" s="15">
        <v>476</v>
      </c>
      <c r="E234" s="15">
        <v>479.45</v>
      </c>
      <c r="F234" s="15">
        <v>473.00009999999997</v>
      </c>
    </row>
    <row r="235" spans="1:6">
      <c r="A235" s="14">
        <v>45777</v>
      </c>
      <c r="B235" s="15">
        <v>477.75</v>
      </c>
      <c r="C235">
        <v>1095139</v>
      </c>
      <c r="D235" s="15">
        <v>478.27</v>
      </c>
      <c r="E235" s="15">
        <v>478.61</v>
      </c>
      <c r="F235" s="15">
        <v>471.13</v>
      </c>
    </row>
    <row r="236" spans="1:6">
      <c r="A236" s="14">
        <v>45776</v>
      </c>
      <c r="B236" s="15">
        <v>475.88</v>
      </c>
      <c r="C236">
        <v>897221</v>
      </c>
      <c r="D236" s="15">
        <v>475.98</v>
      </c>
      <c r="E236" s="15">
        <v>479.3</v>
      </c>
      <c r="F236" s="15">
        <v>473.3501</v>
      </c>
    </row>
    <row r="237" spans="1:6">
      <c r="A237" s="14">
        <v>45775</v>
      </c>
      <c r="B237" s="15">
        <v>476.29</v>
      </c>
      <c r="C237">
        <v>1159942</v>
      </c>
      <c r="D237" s="15">
        <v>479.31</v>
      </c>
      <c r="E237" s="15">
        <v>483.79</v>
      </c>
      <c r="F237" s="15">
        <v>474.29</v>
      </c>
    </row>
    <row r="238" spans="1:6">
      <c r="A238" s="14">
        <v>45772</v>
      </c>
      <c r="B238" s="15">
        <v>477.64</v>
      </c>
      <c r="C238">
        <v>1521687</v>
      </c>
      <c r="D238" s="15">
        <v>469.98500000000001</v>
      </c>
      <c r="E238" s="15">
        <v>478.46</v>
      </c>
      <c r="F238" s="15">
        <v>467.9</v>
      </c>
    </row>
    <row r="239" spans="1:6">
      <c r="A239" s="14">
        <v>45771</v>
      </c>
      <c r="B239" s="15">
        <v>466.81</v>
      </c>
      <c r="C239">
        <v>1105038</v>
      </c>
      <c r="D239" s="15">
        <v>465.77</v>
      </c>
      <c r="E239" s="15">
        <v>467.59</v>
      </c>
      <c r="F239" s="15">
        <v>460.16</v>
      </c>
    </row>
    <row r="240" spans="1:6">
      <c r="A240" s="14">
        <v>45770</v>
      </c>
      <c r="B240" s="15">
        <v>463.55</v>
      </c>
      <c r="C240">
        <v>1352902</v>
      </c>
      <c r="D240" s="15">
        <v>467</v>
      </c>
      <c r="E240" s="15">
        <v>471.39</v>
      </c>
      <c r="F240" s="15">
        <v>457.6533</v>
      </c>
    </row>
    <row r="241" spans="1:6">
      <c r="A241" s="14">
        <v>45769</v>
      </c>
      <c r="B241" s="15">
        <v>462.08</v>
      </c>
      <c r="C241">
        <v>2877958</v>
      </c>
      <c r="D241" s="15">
        <v>458.05</v>
      </c>
      <c r="E241" s="15">
        <v>470.77</v>
      </c>
      <c r="F241" s="15">
        <v>442.35</v>
      </c>
    </row>
    <row r="242" spans="1:6">
      <c r="A242" s="14">
        <v>45768</v>
      </c>
      <c r="B242" s="15">
        <v>458.33</v>
      </c>
      <c r="C242">
        <v>1532920</v>
      </c>
      <c r="D242" s="15">
        <v>459.26</v>
      </c>
      <c r="E242" s="15">
        <v>463.23</v>
      </c>
      <c r="F242" s="15">
        <v>452.79</v>
      </c>
    </row>
    <row r="243" spans="1:6">
      <c r="A243" s="14">
        <v>45764</v>
      </c>
      <c r="B243" s="15">
        <v>464.08</v>
      </c>
      <c r="C243">
        <v>3052804</v>
      </c>
      <c r="D243" s="15">
        <v>461.64</v>
      </c>
      <c r="E243" s="15">
        <v>469.66989999999998</v>
      </c>
      <c r="F243" s="15">
        <v>448.39</v>
      </c>
    </row>
    <row r="244" spans="1:6">
      <c r="A244" s="14">
        <v>45763</v>
      </c>
      <c r="B244" s="15">
        <v>477.08</v>
      </c>
      <c r="C244">
        <v>1530125</v>
      </c>
      <c r="D244" s="15">
        <v>477.33</v>
      </c>
      <c r="E244" s="15">
        <v>482.81560000000002</v>
      </c>
      <c r="F244" s="15">
        <v>474.53</v>
      </c>
    </row>
    <row r="245" spans="1:6">
      <c r="A245" s="14">
        <v>45762</v>
      </c>
      <c r="B245" s="15">
        <v>469.58</v>
      </c>
      <c r="C245">
        <v>1224466</v>
      </c>
      <c r="D245" s="15">
        <v>474.27</v>
      </c>
      <c r="E245" s="15">
        <v>475.34</v>
      </c>
      <c r="F245" s="15">
        <v>468</v>
      </c>
    </row>
    <row r="246" spans="1:6">
      <c r="A246" s="14">
        <v>45761</v>
      </c>
      <c r="B246" s="15">
        <v>475.34</v>
      </c>
      <c r="C246">
        <v>1079637</v>
      </c>
      <c r="D246" s="15">
        <v>472.8</v>
      </c>
      <c r="E246" s="15">
        <v>478.75</v>
      </c>
      <c r="F246" s="15">
        <v>467.59410000000003</v>
      </c>
    </row>
    <row r="247" spans="1:6">
      <c r="A247" s="14">
        <v>45758</v>
      </c>
      <c r="B247" s="15">
        <v>474.9</v>
      </c>
      <c r="C247">
        <v>1452289</v>
      </c>
      <c r="D247" s="15">
        <v>464.33</v>
      </c>
      <c r="E247" s="15">
        <v>478.17500000000001</v>
      </c>
      <c r="F247" s="15">
        <v>460.32</v>
      </c>
    </row>
    <row r="248" spans="1:6">
      <c r="A248" s="14">
        <v>45757</v>
      </c>
      <c r="B248" s="15">
        <v>463.7</v>
      </c>
      <c r="C248">
        <v>1832891</v>
      </c>
      <c r="D248" s="15">
        <v>460</v>
      </c>
      <c r="E248" s="15">
        <v>469.1</v>
      </c>
      <c r="F248" s="15">
        <v>450.38</v>
      </c>
    </row>
    <row r="249" spans="1:6">
      <c r="A249" s="14">
        <v>45756</v>
      </c>
      <c r="B249" s="15">
        <v>462.24</v>
      </c>
      <c r="C249">
        <v>2291550</v>
      </c>
      <c r="D249" s="15">
        <v>439.245</v>
      </c>
      <c r="E249" s="15">
        <v>468.33</v>
      </c>
      <c r="F249" s="15">
        <v>435.38</v>
      </c>
    </row>
    <row r="250" spans="1:6">
      <c r="A250" s="14">
        <v>45755</v>
      </c>
      <c r="B250" s="15">
        <v>443.36</v>
      </c>
      <c r="C250">
        <v>2151484</v>
      </c>
      <c r="D250" s="15">
        <v>448.435</v>
      </c>
      <c r="E250" s="15">
        <v>451.39</v>
      </c>
      <c r="F250" s="15">
        <v>437.43</v>
      </c>
    </row>
    <row r="251" spans="1:6">
      <c r="A251" s="14">
        <v>45754</v>
      </c>
      <c r="B251" s="15">
        <v>430.82</v>
      </c>
      <c r="C251">
        <v>1968379</v>
      </c>
      <c r="D251" s="15">
        <v>422.2</v>
      </c>
      <c r="E251" s="15">
        <v>438.91</v>
      </c>
      <c r="F251" s="15">
        <v>418.88</v>
      </c>
    </row>
    <row r="252" spans="1:6">
      <c r="A252" s="14">
        <v>45751</v>
      </c>
      <c r="B252" s="15">
        <v>432.15</v>
      </c>
      <c r="C252">
        <v>2392742</v>
      </c>
      <c r="D252" s="15">
        <v>450</v>
      </c>
      <c r="E252" s="15">
        <v>454.92500000000001</v>
      </c>
      <c r="F252" s="15">
        <v>432.13</v>
      </c>
    </row>
    <row r="253" spans="1:6">
      <c r="A253" s="14">
        <v>45750</v>
      </c>
      <c r="B253" s="15">
        <v>454.78</v>
      </c>
      <c r="C253">
        <v>1814160</v>
      </c>
      <c r="D253" s="15">
        <v>453.51</v>
      </c>
      <c r="E253" s="15">
        <v>461.87650000000002</v>
      </c>
      <c r="F253" s="15">
        <v>450.80009999999999</v>
      </c>
    </row>
    <row r="254" spans="1:6">
      <c r="A254" s="14">
        <v>45749</v>
      </c>
      <c r="B254" s="15">
        <v>452.87</v>
      </c>
      <c r="C254">
        <v>1270320</v>
      </c>
      <c r="D254" s="15">
        <v>446.22</v>
      </c>
      <c r="E254" s="15">
        <v>455.92</v>
      </c>
      <c r="F254" s="15">
        <v>445.01</v>
      </c>
    </row>
    <row r="255" spans="1:6">
      <c r="A255" s="14">
        <v>45748</v>
      </c>
      <c r="B255" s="15">
        <v>448.64</v>
      </c>
      <c r="C255">
        <v>1042421</v>
      </c>
      <c r="D255" s="15">
        <v>448</v>
      </c>
      <c r="E255" s="15">
        <v>451.25</v>
      </c>
      <c r="F255" s="15">
        <v>444.48</v>
      </c>
    </row>
    <row r="256" spans="1:6">
      <c r="A256" s="14">
        <v>45747</v>
      </c>
      <c r="B256" s="15">
        <v>446.71</v>
      </c>
      <c r="C256">
        <v>1690178</v>
      </c>
      <c r="D256" s="15">
        <v>441.565</v>
      </c>
      <c r="E256" s="15">
        <v>451.06</v>
      </c>
      <c r="F256" s="15">
        <v>440.74</v>
      </c>
    </row>
    <row r="257" spans="1:6">
      <c r="A257" s="14">
        <v>45744</v>
      </c>
      <c r="B257" s="15">
        <v>441.49</v>
      </c>
      <c r="C257">
        <v>1595839</v>
      </c>
      <c r="D257" s="15">
        <v>442.23</v>
      </c>
      <c r="E257" s="15">
        <v>445.76</v>
      </c>
      <c r="F257" s="15">
        <v>439.56</v>
      </c>
    </row>
    <row r="258" spans="1:6">
      <c r="A258" s="14">
        <v>45743</v>
      </c>
      <c r="B258" s="15">
        <v>442.28</v>
      </c>
      <c r="C258">
        <v>1559606</v>
      </c>
      <c r="D258" s="15">
        <v>446.03</v>
      </c>
      <c r="E258" s="15">
        <v>448.14350000000002</v>
      </c>
      <c r="F258" s="15">
        <v>440.22</v>
      </c>
    </row>
    <row r="259" spans="1:6">
      <c r="A259" s="14">
        <v>45742</v>
      </c>
      <c r="B259" s="15">
        <v>445.17</v>
      </c>
      <c r="C259">
        <v>1349944</v>
      </c>
      <c r="D259" s="15">
        <v>444.28</v>
      </c>
      <c r="E259" s="15">
        <v>451.19990000000001</v>
      </c>
      <c r="F259" s="15">
        <v>443</v>
      </c>
    </row>
    <row r="260" spans="1:6">
      <c r="A260" s="14">
        <v>45741</v>
      </c>
      <c r="B260" s="15">
        <v>442.07</v>
      </c>
      <c r="C260">
        <v>1600166</v>
      </c>
      <c r="D260" s="15">
        <v>436.77</v>
      </c>
      <c r="E260" s="15">
        <v>444.01</v>
      </c>
      <c r="F260" s="15">
        <v>433</v>
      </c>
    </row>
    <row r="261" spans="1:6">
      <c r="A261" s="14">
        <v>45740</v>
      </c>
      <c r="B261" s="15">
        <v>434.98</v>
      </c>
      <c r="C261">
        <v>3015364</v>
      </c>
      <c r="D261" s="15">
        <v>425.63</v>
      </c>
      <c r="E261" s="15">
        <v>435.76990000000001</v>
      </c>
      <c r="F261" s="15">
        <v>424.3</v>
      </c>
    </row>
    <row r="262" spans="1:6">
      <c r="A262" s="14">
        <v>45737</v>
      </c>
      <c r="B262" s="15">
        <v>439.7</v>
      </c>
      <c r="C262">
        <v>7141725</v>
      </c>
      <c r="D262" s="15">
        <v>478.09</v>
      </c>
      <c r="E262" s="15">
        <v>481.5</v>
      </c>
      <c r="F262" s="15">
        <v>432.51</v>
      </c>
    </row>
    <row r="263" spans="1:6">
      <c r="A263" s="14">
        <v>45736</v>
      </c>
      <c r="B263" s="15">
        <v>466.74</v>
      </c>
      <c r="C263">
        <v>922084</v>
      </c>
      <c r="D263" s="15">
        <v>469.16</v>
      </c>
      <c r="E263" s="15">
        <v>469.9024</v>
      </c>
      <c r="F263" s="15">
        <v>464.21</v>
      </c>
    </row>
    <row r="264" spans="1:6">
      <c r="A264" s="14">
        <v>45735</v>
      </c>
      <c r="B264" s="15">
        <v>470.55</v>
      </c>
      <c r="C264">
        <v>1122652</v>
      </c>
      <c r="D264" s="15">
        <v>471.23</v>
      </c>
      <c r="E264" s="15">
        <v>475.69</v>
      </c>
      <c r="F264" s="15">
        <v>466.76979999999998</v>
      </c>
    </row>
    <row r="265" spans="1:6">
      <c r="A265" s="14">
        <v>45734</v>
      </c>
      <c r="B265" s="15">
        <v>469.28</v>
      </c>
      <c r="C265">
        <v>881956</v>
      </c>
      <c r="D265" s="15">
        <v>468.12</v>
      </c>
      <c r="E265" s="15">
        <v>471.625</v>
      </c>
      <c r="F265" s="15">
        <v>465.39</v>
      </c>
    </row>
    <row r="266" spans="1:6">
      <c r="A266" s="14">
        <v>45733</v>
      </c>
      <c r="B266" s="15">
        <v>467.61</v>
      </c>
      <c r="C266">
        <v>1051563</v>
      </c>
      <c r="D266" s="15">
        <v>463.84</v>
      </c>
      <c r="E266" s="15">
        <v>472.27</v>
      </c>
      <c r="F266" s="15">
        <v>462.83</v>
      </c>
    </row>
    <row r="267" spans="1:6">
      <c r="A267" s="14">
        <v>45730</v>
      </c>
      <c r="B267" s="15">
        <v>466.17</v>
      </c>
      <c r="C267">
        <v>972659</v>
      </c>
      <c r="D267" s="15">
        <v>465.92</v>
      </c>
      <c r="E267" s="15">
        <v>469</v>
      </c>
      <c r="F267" s="15">
        <v>461.96</v>
      </c>
    </row>
    <row r="268" spans="1:6">
      <c r="A268" s="14">
        <v>45729</v>
      </c>
      <c r="B268" s="15">
        <v>467.93</v>
      </c>
      <c r="C268">
        <v>1159511</v>
      </c>
      <c r="D268" s="15">
        <v>460.05</v>
      </c>
      <c r="E268" s="15">
        <v>468.53</v>
      </c>
      <c r="F268" s="15">
        <v>459.86</v>
      </c>
    </row>
    <row r="269" spans="1:6">
      <c r="A269" s="14">
        <v>45728</v>
      </c>
      <c r="B269" s="15">
        <v>461.5</v>
      </c>
      <c r="C269">
        <v>1271506</v>
      </c>
      <c r="D269" s="15">
        <v>465.14</v>
      </c>
      <c r="E269" s="15">
        <v>466.82</v>
      </c>
      <c r="F269" s="15">
        <v>456.00009999999997</v>
      </c>
    </row>
    <row r="270" spans="1:6">
      <c r="A270" s="14">
        <v>45727</v>
      </c>
      <c r="B270" s="15">
        <v>468.88</v>
      </c>
      <c r="C270">
        <v>1457086</v>
      </c>
      <c r="D270" s="15">
        <v>476.71</v>
      </c>
      <c r="E270" s="15">
        <v>478.65</v>
      </c>
      <c r="F270" s="15">
        <v>466.54</v>
      </c>
    </row>
    <row r="271" spans="1:6">
      <c r="A271" s="14">
        <v>45726</v>
      </c>
      <c r="B271" s="15">
        <v>479.17</v>
      </c>
      <c r="C271">
        <v>2284410</v>
      </c>
      <c r="D271" s="15">
        <v>475.46</v>
      </c>
      <c r="E271" s="15">
        <v>494.2</v>
      </c>
      <c r="F271" s="15">
        <v>473.7</v>
      </c>
    </row>
    <row r="272" spans="1:6">
      <c r="A272" s="14">
        <v>45723</v>
      </c>
      <c r="B272" s="15">
        <v>473.65</v>
      </c>
      <c r="C272">
        <v>2169135</v>
      </c>
      <c r="D272" s="15">
        <v>458</v>
      </c>
      <c r="E272" s="15">
        <v>477.49</v>
      </c>
      <c r="F272" s="15">
        <v>458</v>
      </c>
    </row>
    <row r="273" spans="1:6">
      <c r="A273" s="14">
        <v>45722</v>
      </c>
      <c r="B273" s="15">
        <v>461.5</v>
      </c>
      <c r="C273">
        <v>1395779</v>
      </c>
      <c r="D273" s="15">
        <v>461.32</v>
      </c>
      <c r="E273" s="15">
        <v>463.5</v>
      </c>
      <c r="F273" s="15">
        <v>453.41</v>
      </c>
    </row>
    <row r="274" spans="1:6">
      <c r="A274" s="14">
        <v>45721</v>
      </c>
      <c r="B274" s="15">
        <v>460.42</v>
      </c>
      <c r="C274">
        <v>2060073</v>
      </c>
      <c r="D274" s="15">
        <v>451.13</v>
      </c>
      <c r="E274" s="15">
        <v>463.48</v>
      </c>
      <c r="F274" s="15">
        <v>449.37</v>
      </c>
    </row>
    <row r="275" spans="1:6">
      <c r="A275" s="14">
        <v>45720</v>
      </c>
      <c r="B275" s="15">
        <v>448.82</v>
      </c>
      <c r="C275">
        <v>2268654</v>
      </c>
      <c r="D275" s="15">
        <v>450.78</v>
      </c>
      <c r="E275" s="15">
        <v>463.73899999999998</v>
      </c>
      <c r="F275" s="15">
        <v>448.49</v>
      </c>
    </row>
    <row r="276" spans="1:6">
      <c r="A276" s="14">
        <v>45719</v>
      </c>
      <c r="B276" s="15">
        <v>451.94</v>
      </c>
      <c r="C276">
        <v>1579417</v>
      </c>
      <c r="D276" s="15">
        <v>452.87</v>
      </c>
      <c r="E276" s="15">
        <v>454.43</v>
      </c>
      <c r="F276" s="15">
        <v>448.83</v>
      </c>
    </row>
    <row r="277" spans="1:6">
      <c r="A277" s="14">
        <v>45716</v>
      </c>
      <c r="B277" s="15">
        <v>450.37</v>
      </c>
      <c r="C277">
        <v>1433568</v>
      </c>
      <c r="D277" s="15">
        <v>447</v>
      </c>
      <c r="E277" s="15">
        <v>450.8</v>
      </c>
      <c r="F277" s="15">
        <v>445.03</v>
      </c>
    </row>
    <row r="278" spans="1:6">
      <c r="A278" s="14">
        <v>45715</v>
      </c>
      <c r="B278" s="15">
        <v>446.46</v>
      </c>
      <c r="C278">
        <v>1458062</v>
      </c>
      <c r="D278" s="15">
        <v>442.19</v>
      </c>
      <c r="E278" s="15">
        <v>447.08</v>
      </c>
      <c r="F278" s="15">
        <v>441.45</v>
      </c>
    </row>
    <row r="279" spans="1:6">
      <c r="A279" s="14">
        <v>45714</v>
      </c>
      <c r="B279" s="15">
        <v>441.5</v>
      </c>
      <c r="C279">
        <v>1467161</v>
      </c>
      <c r="D279" s="15">
        <v>445.83</v>
      </c>
      <c r="E279" s="15">
        <v>448</v>
      </c>
      <c r="F279" s="15">
        <v>439.34</v>
      </c>
    </row>
    <row r="280" spans="1:6">
      <c r="A280" s="14">
        <v>45713</v>
      </c>
      <c r="B280" s="15">
        <v>448.46</v>
      </c>
      <c r="C280">
        <v>1715745</v>
      </c>
      <c r="D280" s="15">
        <v>441.75</v>
      </c>
      <c r="E280" s="15">
        <v>451.6671</v>
      </c>
      <c r="F280" s="15">
        <v>441</v>
      </c>
    </row>
    <row r="281" spans="1:6">
      <c r="A281" s="14">
        <v>45712</v>
      </c>
      <c r="B281" s="15">
        <v>440.27</v>
      </c>
      <c r="C281">
        <v>1946160</v>
      </c>
      <c r="D281" s="15">
        <v>442</v>
      </c>
      <c r="E281" s="15">
        <v>448.28</v>
      </c>
      <c r="F281" s="15">
        <v>438.5401</v>
      </c>
    </row>
    <row r="282" spans="1:6">
      <c r="A282" s="14">
        <v>45709</v>
      </c>
      <c r="B282" s="15">
        <v>440.72</v>
      </c>
      <c r="C282">
        <v>1652401</v>
      </c>
      <c r="D282" s="15">
        <v>436.39</v>
      </c>
      <c r="E282" s="15">
        <v>443.73</v>
      </c>
      <c r="F282" s="15">
        <v>435.67</v>
      </c>
    </row>
    <row r="283" spans="1:6">
      <c r="A283" s="14">
        <v>45708</v>
      </c>
      <c r="B283" s="15">
        <v>436.29</v>
      </c>
      <c r="C283">
        <v>1357981</v>
      </c>
      <c r="D283" s="15">
        <v>429.58</v>
      </c>
      <c r="E283" s="15">
        <v>438</v>
      </c>
      <c r="F283" s="15">
        <v>429.31</v>
      </c>
    </row>
    <row r="284" spans="1:6">
      <c r="A284" s="14">
        <v>45707</v>
      </c>
      <c r="B284" s="15">
        <v>432.95</v>
      </c>
      <c r="C284">
        <v>2802115</v>
      </c>
      <c r="D284" s="15">
        <v>431</v>
      </c>
      <c r="E284" s="15">
        <v>438</v>
      </c>
      <c r="F284" s="15">
        <v>425.58</v>
      </c>
    </row>
    <row r="285" spans="1:6">
      <c r="A285" s="14">
        <v>45706</v>
      </c>
      <c r="B285" s="15">
        <v>428.54</v>
      </c>
      <c r="C285">
        <v>2812914</v>
      </c>
      <c r="D285" s="15">
        <v>429.69</v>
      </c>
      <c r="E285" s="15">
        <v>432.93</v>
      </c>
      <c r="F285" s="15">
        <v>423.5</v>
      </c>
    </row>
    <row r="286" spans="1:6">
      <c r="A286" s="14">
        <v>45702</v>
      </c>
      <c r="B286" s="15">
        <v>423.19</v>
      </c>
      <c r="C286">
        <v>3252806</v>
      </c>
      <c r="D286" s="15">
        <v>433.55</v>
      </c>
      <c r="E286" s="15">
        <v>435.16</v>
      </c>
      <c r="F286" s="15">
        <v>419.7</v>
      </c>
    </row>
    <row r="287" spans="1:6">
      <c r="A287" s="14">
        <v>45701</v>
      </c>
      <c r="B287" s="15">
        <v>434.72</v>
      </c>
      <c r="C287">
        <v>2400020</v>
      </c>
      <c r="D287" s="15">
        <v>442.5</v>
      </c>
      <c r="E287" s="15">
        <v>445.29500000000002</v>
      </c>
      <c r="F287" s="15">
        <v>432.01</v>
      </c>
    </row>
    <row r="288" spans="1:6">
      <c r="A288" s="14">
        <v>45700</v>
      </c>
      <c r="B288" s="15">
        <v>441.97</v>
      </c>
      <c r="C288">
        <v>1283227</v>
      </c>
      <c r="D288" s="15">
        <v>447.26</v>
      </c>
      <c r="E288" s="15">
        <v>449.14</v>
      </c>
      <c r="F288" s="15">
        <v>441.05</v>
      </c>
    </row>
    <row r="289" spans="1:6">
      <c r="A289" s="14">
        <v>45699</v>
      </c>
      <c r="B289" s="15">
        <v>449.36</v>
      </c>
      <c r="C289">
        <v>906230</v>
      </c>
      <c r="D289" s="15">
        <v>447.9</v>
      </c>
      <c r="E289" s="15">
        <v>451.8</v>
      </c>
      <c r="F289" s="15">
        <v>444.995</v>
      </c>
    </row>
    <row r="290" spans="1:6">
      <c r="A290" s="14">
        <v>45698</v>
      </c>
      <c r="B290" s="15">
        <v>448.22</v>
      </c>
      <c r="C290">
        <v>1427815</v>
      </c>
      <c r="D290" s="15">
        <v>444.8</v>
      </c>
      <c r="E290" s="15">
        <v>448.94</v>
      </c>
      <c r="F290" s="15">
        <v>440.71039999999999</v>
      </c>
    </row>
    <row r="291" spans="1:6">
      <c r="A291" s="14">
        <v>45695</v>
      </c>
      <c r="B291" s="15">
        <v>444.39</v>
      </c>
      <c r="C291">
        <v>1347367</v>
      </c>
      <c r="D291" s="15">
        <v>449.9</v>
      </c>
      <c r="E291" s="15">
        <v>451.49990000000003</v>
      </c>
      <c r="F291" s="15">
        <v>443.78</v>
      </c>
    </row>
    <row r="292" spans="1:6">
      <c r="A292" s="14">
        <v>45694</v>
      </c>
      <c r="B292" s="15">
        <v>448.52</v>
      </c>
      <c r="C292">
        <v>1292115</v>
      </c>
      <c r="D292" s="15">
        <v>450</v>
      </c>
      <c r="E292" s="15">
        <v>452.16849999999999</v>
      </c>
      <c r="F292" s="15">
        <v>444.63</v>
      </c>
    </row>
    <row r="293" spans="1:6">
      <c r="A293" s="14">
        <v>45693</v>
      </c>
      <c r="B293" s="15">
        <v>449.87</v>
      </c>
      <c r="C293">
        <v>1139696</v>
      </c>
      <c r="D293" s="15">
        <v>457</v>
      </c>
      <c r="E293" s="15">
        <v>457.1</v>
      </c>
      <c r="F293" s="15">
        <v>448.77</v>
      </c>
    </row>
    <row r="294" spans="1:6">
      <c r="A294" s="14">
        <v>45692</v>
      </c>
      <c r="B294" s="15">
        <v>453.68</v>
      </c>
      <c r="C294">
        <v>1234237</v>
      </c>
      <c r="D294" s="15">
        <v>454</v>
      </c>
      <c r="E294" s="15">
        <v>455.41</v>
      </c>
      <c r="F294" s="15">
        <v>451.26</v>
      </c>
    </row>
    <row r="295" spans="1:6">
      <c r="A295" s="14">
        <v>45691</v>
      </c>
      <c r="B295" s="15">
        <v>455.42</v>
      </c>
      <c r="C295">
        <v>1476323</v>
      </c>
      <c r="D295" s="15">
        <v>458.8</v>
      </c>
      <c r="E295" s="15">
        <v>461.33199999999999</v>
      </c>
      <c r="F295" s="15">
        <v>453.57499999999999</v>
      </c>
    </row>
    <row r="296" spans="1:6">
      <c r="A296" s="14">
        <v>45688</v>
      </c>
      <c r="B296" s="15">
        <v>462.95</v>
      </c>
      <c r="C296">
        <v>1474589</v>
      </c>
      <c r="D296" s="15">
        <v>460</v>
      </c>
      <c r="E296" s="15">
        <v>464.23</v>
      </c>
      <c r="F296" s="15">
        <v>457.15</v>
      </c>
    </row>
    <row r="297" spans="1:6">
      <c r="A297" s="14">
        <v>45687</v>
      </c>
      <c r="B297" s="15">
        <v>459.65</v>
      </c>
      <c r="C297">
        <v>1911777</v>
      </c>
      <c r="D297" s="15">
        <v>456.58</v>
      </c>
      <c r="E297" s="15">
        <v>459.89</v>
      </c>
      <c r="F297" s="15">
        <v>451.32</v>
      </c>
    </row>
    <row r="298" spans="1:6">
      <c r="A298" s="14">
        <v>45686</v>
      </c>
      <c r="B298" s="15">
        <v>454.36</v>
      </c>
      <c r="C298">
        <v>2396823</v>
      </c>
      <c r="D298" s="15">
        <v>460</v>
      </c>
      <c r="E298" s="15">
        <v>462.49</v>
      </c>
      <c r="F298" s="15">
        <v>449.4</v>
      </c>
    </row>
    <row r="299" spans="1:6">
      <c r="A299" s="14">
        <v>45685</v>
      </c>
      <c r="B299" s="15">
        <v>457.45</v>
      </c>
      <c r="C299">
        <v>4023939</v>
      </c>
      <c r="D299" s="15">
        <v>473.7</v>
      </c>
      <c r="E299" s="15">
        <v>479.73</v>
      </c>
      <c r="F299" s="15">
        <v>457.27</v>
      </c>
    </row>
    <row r="300" spans="1:6">
      <c r="A300" s="14">
        <v>45684</v>
      </c>
      <c r="B300" s="15">
        <v>503.69</v>
      </c>
      <c r="C300">
        <v>1948555</v>
      </c>
      <c r="D300" s="15">
        <v>500.09</v>
      </c>
      <c r="E300" s="15">
        <v>507.11</v>
      </c>
      <c r="F300" s="15">
        <v>496.78</v>
      </c>
    </row>
    <row r="301" spans="1:6">
      <c r="A301" s="14">
        <v>45681</v>
      </c>
      <c r="B301" s="15">
        <v>496.96</v>
      </c>
      <c r="C301">
        <v>759695</v>
      </c>
      <c r="D301" s="15">
        <v>495</v>
      </c>
      <c r="E301" s="15">
        <v>497.29</v>
      </c>
      <c r="F301" s="15">
        <v>494.60480000000001</v>
      </c>
    </row>
    <row r="302" spans="1:6">
      <c r="A302" s="14">
        <v>45680</v>
      </c>
      <c r="B302" s="15">
        <v>497.28</v>
      </c>
      <c r="C302">
        <v>913142</v>
      </c>
      <c r="D302" s="15">
        <v>503.52</v>
      </c>
      <c r="E302" s="15">
        <v>506</v>
      </c>
      <c r="F302" s="15">
        <v>493.98</v>
      </c>
    </row>
    <row r="303" spans="1:6">
      <c r="A303" s="14">
        <v>45679</v>
      </c>
      <c r="B303" s="15">
        <v>499.34</v>
      </c>
      <c r="C303">
        <v>1325048</v>
      </c>
      <c r="D303" s="15">
        <v>503.24</v>
      </c>
      <c r="E303" s="15">
        <v>505.53</v>
      </c>
      <c r="F303" s="15">
        <v>495.18</v>
      </c>
    </row>
    <row r="304" spans="1:6">
      <c r="A304" s="14">
        <v>45678</v>
      </c>
      <c r="B304" s="15">
        <v>506.29</v>
      </c>
      <c r="C304">
        <v>1615890</v>
      </c>
      <c r="D304" s="15">
        <v>495</v>
      </c>
      <c r="E304" s="15">
        <v>509.54989999999998</v>
      </c>
      <c r="F304" s="15">
        <v>494.72</v>
      </c>
    </row>
    <row r="305" spans="1:6">
      <c r="A305" s="14">
        <v>45674</v>
      </c>
      <c r="B305" s="15">
        <v>490.32</v>
      </c>
      <c r="C305">
        <v>1337574</v>
      </c>
      <c r="D305" s="15">
        <v>487.54</v>
      </c>
      <c r="E305" s="15">
        <v>492.04500000000002</v>
      </c>
      <c r="F305" s="15">
        <v>484.19479999999999</v>
      </c>
    </row>
    <row r="306" spans="1:6">
      <c r="A306" s="14">
        <v>45673</v>
      </c>
      <c r="B306" s="15">
        <v>486.86</v>
      </c>
      <c r="C306">
        <v>956516</v>
      </c>
      <c r="D306" s="15">
        <v>481.8</v>
      </c>
      <c r="E306" s="15">
        <v>486.99990000000003</v>
      </c>
      <c r="F306" s="15">
        <v>481.5</v>
      </c>
    </row>
    <row r="307" spans="1:6">
      <c r="A307" s="14">
        <v>45672</v>
      </c>
      <c r="B307" s="15">
        <v>483.97</v>
      </c>
      <c r="C307">
        <v>882406</v>
      </c>
      <c r="D307" s="15">
        <v>487.76</v>
      </c>
      <c r="E307" s="15">
        <v>487.76</v>
      </c>
      <c r="F307" s="15">
        <v>480.37</v>
      </c>
    </row>
    <row r="308" spans="1:6">
      <c r="A308" s="14">
        <v>45671</v>
      </c>
      <c r="B308" s="15">
        <v>484.46</v>
      </c>
      <c r="C308">
        <v>1162107</v>
      </c>
      <c r="D308" s="15">
        <v>485</v>
      </c>
      <c r="E308" s="15">
        <v>485.20119999999997</v>
      </c>
      <c r="F308" s="15">
        <v>477.97</v>
      </c>
    </row>
    <row r="309" spans="1:6">
      <c r="A309" s="14">
        <v>45670</v>
      </c>
      <c r="B309" s="15">
        <v>483.16</v>
      </c>
      <c r="C309">
        <v>1435205</v>
      </c>
      <c r="D309" s="15">
        <v>469</v>
      </c>
      <c r="E309" s="15">
        <v>484.81990000000002</v>
      </c>
      <c r="F309" s="15">
        <v>468.8</v>
      </c>
    </row>
    <row r="310" spans="1:6">
      <c r="A310" s="14">
        <v>45667</v>
      </c>
      <c r="B310" s="15">
        <v>468.05</v>
      </c>
      <c r="C310">
        <v>1127790</v>
      </c>
      <c r="D310" s="15">
        <v>468</v>
      </c>
      <c r="E310" s="15">
        <v>471.59</v>
      </c>
      <c r="F310" s="15">
        <v>465.73</v>
      </c>
    </row>
    <row r="311" spans="1:6">
      <c r="A311" s="14">
        <v>45665</v>
      </c>
      <c r="B311" s="15">
        <v>468.85</v>
      </c>
      <c r="C311">
        <v>998673</v>
      </c>
      <c r="D311" s="15">
        <v>463.5</v>
      </c>
      <c r="E311" s="15">
        <v>469.22</v>
      </c>
      <c r="F311" s="15">
        <v>461.24</v>
      </c>
    </row>
    <row r="312" spans="1:6">
      <c r="A312" s="14">
        <v>45664</v>
      </c>
      <c r="B312" s="15">
        <v>463.96</v>
      </c>
      <c r="C312">
        <v>1276844</v>
      </c>
      <c r="D312" s="15">
        <v>465.72</v>
      </c>
      <c r="E312" s="15">
        <v>473.41500000000002</v>
      </c>
      <c r="F312" s="15">
        <v>462.94</v>
      </c>
    </row>
    <row r="313" spans="1:6">
      <c r="A313" s="14">
        <v>45663</v>
      </c>
      <c r="B313" s="15">
        <v>466</v>
      </c>
      <c r="C313">
        <v>1698606</v>
      </c>
      <c r="D313" s="15">
        <v>478.75</v>
      </c>
      <c r="E313" s="15">
        <v>480</v>
      </c>
      <c r="F313" s="15">
        <v>465.86</v>
      </c>
    </row>
    <row r="314" spans="1:6">
      <c r="A314" s="14">
        <v>45660</v>
      </c>
      <c r="B314" s="15">
        <v>481.82</v>
      </c>
      <c r="C314">
        <v>817601</v>
      </c>
      <c r="D314" s="15">
        <v>481.42</v>
      </c>
      <c r="E314" s="15">
        <v>483.92239999999998</v>
      </c>
      <c r="F314" s="15">
        <v>480.91</v>
      </c>
    </row>
    <row r="315" spans="1:6">
      <c r="A315" s="14">
        <v>45659</v>
      </c>
      <c r="B315" s="15">
        <v>482.25</v>
      </c>
      <c r="C315">
        <v>953946</v>
      </c>
      <c r="D315" s="15">
        <v>485.94</v>
      </c>
      <c r="E315" s="15">
        <v>489.72</v>
      </c>
      <c r="F315" s="15">
        <v>481.42009999999999</v>
      </c>
    </row>
    <row r="316" spans="1:6">
      <c r="A316" s="14">
        <v>45657</v>
      </c>
      <c r="B316" s="15">
        <v>485.94</v>
      </c>
      <c r="C316">
        <v>731985</v>
      </c>
      <c r="D316" s="15">
        <v>484.38</v>
      </c>
      <c r="E316" s="15">
        <v>486.53</v>
      </c>
      <c r="F316" s="15">
        <v>482</v>
      </c>
    </row>
    <row r="317" spans="1:6">
      <c r="A317" s="14">
        <v>45656</v>
      </c>
      <c r="B317" s="15">
        <v>483.37</v>
      </c>
      <c r="C317">
        <v>887811</v>
      </c>
      <c r="D317" s="15">
        <v>486</v>
      </c>
      <c r="E317" s="15">
        <v>486.55</v>
      </c>
      <c r="F317" s="15">
        <v>481.85</v>
      </c>
    </row>
    <row r="318" spans="1:6">
      <c r="A318" s="14">
        <v>45653</v>
      </c>
      <c r="B318" s="15">
        <v>488.97</v>
      </c>
      <c r="C318">
        <v>820791</v>
      </c>
      <c r="D318" s="15">
        <v>488.38</v>
      </c>
      <c r="E318" s="15">
        <v>493.4</v>
      </c>
      <c r="F318" s="15">
        <v>486.38</v>
      </c>
    </row>
    <row r="319" spans="1:6">
      <c r="A319" s="14">
        <v>45652</v>
      </c>
      <c r="B319" s="15">
        <v>489.98</v>
      </c>
      <c r="C319">
        <v>662456</v>
      </c>
      <c r="D319" s="15">
        <v>488</v>
      </c>
      <c r="E319" s="15">
        <v>493.4699</v>
      </c>
      <c r="F319" s="15">
        <v>486.27</v>
      </c>
    </row>
    <row r="320" spans="1:6">
      <c r="A320" s="14">
        <v>45650</v>
      </c>
      <c r="B320" s="15">
        <v>488.13</v>
      </c>
      <c r="C320">
        <v>375892</v>
      </c>
      <c r="D320" s="15">
        <v>486.06</v>
      </c>
      <c r="E320" s="15">
        <v>488.73</v>
      </c>
      <c r="F320" s="15">
        <v>484.01</v>
      </c>
    </row>
    <row r="321" spans="1:6">
      <c r="A321" s="14">
        <v>45649</v>
      </c>
      <c r="B321" s="15">
        <v>486.49</v>
      </c>
      <c r="C321">
        <v>1053854</v>
      </c>
      <c r="D321" s="15">
        <v>487.43</v>
      </c>
      <c r="E321" s="15">
        <v>488.85340000000002</v>
      </c>
      <c r="F321" s="15">
        <v>481.83</v>
      </c>
    </row>
    <row r="322" spans="1:6">
      <c r="A322" s="14">
        <v>45646</v>
      </c>
      <c r="B322" s="15">
        <v>489.02</v>
      </c>
      <c r="C322">
        <v>3973490</v>
      </c>
      <c r="D322" s="15">
        <v>479.45</v>
      </c>
      <c r="E322" s="15">
        <v>489.02</v>
      </c>
      <c r="F322" s="15">
        <v>477.77</v>
      </c>
    </row>
    <row r="323" spans="1:6">
      <c r="A323" s="14">
        <v>45645</v>
      </c>
      <c r="B323" s="15">
        <v>479.66</v>
      </c>
      <c r="C323">
        <v>1250426</v>
      </c>
      <c r="D323" s="15">
        <v>480</v>
      </c>
      <c r="E323" s="15">
        <v>484</v>
      </c>
      <c r="F323" s="15">
        <v>477.30500000000001</v>
      </c>
    </row>
    <row r="324" spans="1:6">
      <c r="A324" s="14">
        <v>45644</v>
      </c>
      <c r="B324" s="15">
        <v>482.94</v>
      </c>
      <c r="C324">
        <v>1424702</v>
      </c>
      <c r="D324" s="15">
        <v>489.5</v>
      </c>
      <c r="E324" s="15">
        <v>490.24</v>
      </c>
      <c r="F324" s="15">
        <v>482.41</v>
      </c>
    </row>
    <row r="325" spans="1:6">
      <c r="A325" s="14">
        <v>45643</v>
      </c>
      <c r="B325" s="15">
        <v>490.61</v>
      </c>
      <c r="C325">
        <v>1354504</v>
      </c>
      <c r="D325" s="15">
        <v>489.05500000000001</v>
      </c>
      <c r="E325" s="15">
        <v>493</v>
      </c>
      <c r="F325" s="15">
        <v>487.76</v>
      </c>
    </row>
    <row r="326" spans="1:6">
      <c r="A326" s="14">
        <v>45642</v>
      </c>
      <c r="B326" s="15">
        <v>491.65</v>
      </c>
      <c r="C326">
        <v>1483720</v>
      </c>
      <c r="D326" s="15">
        <v>494.8</v>
      </c>
      <c r="E326" s="15">
        <v>494.8</v>
      </c>
      <c r="F326" s="15">
        <v>490.15</v>
      </c>
    </row>
    <row r="327" spans="1:6">
      <c r="A327" s="14">
        <v>45639</v>
      </c>
      <c r="B327" s="15">
        <v>494.65</v>
      </c>
      <c r="C327">
        <v>990249</v>
      </c>
      <c r="D327" s="15">
        <v>495.57</v>
      </c>
      <c r="E327" s="15">
        <v>499.22219999999999</v>
      </c>
      <c r="F327" s="15">
        <v>492.18</v>
      </c>
    </row>
    <row r="328" spans="1:6">
      <c r="A328" s="14">
        <v>45638</v>
      </c>
      <c r="B328" s="15">
        <v>496.58</v>
      </c>
      <c r="C328">
        <v>1863009</v>
      </c>
      <c r="D328" s="15">
        <v>500</v>
      </c>
      <c r="E328" s="15">
        <v>501.09500000000003</v>
      </c>
      <c r="F328" s="15">
        <v>488.71</v>
      </c>
    </row>
    <row r="329" spans="1:6">
      <c r="A329" s="14">
        <v>45637</v>
      </c>
      <c r="B329" s="15">
        <v>504.24</v>
      </c>
      <c r="C329">
        <v>1307967</v>
      </c>
      <c r="D329" s="15">
        <v>513.79999999999995</v>
      </c>
      <c r="E329" s="15">
        <v>514</v>
      </c>
      <c r="F329" s="15">
        <v>503.30500000000001</v>
      </c>
    </row>
    <row r="330" spans="1:6">
      <c r="A330" s="14">
        <v>45636</v>
      </c>
      <c r="B330" s="15">
        <v>512.94000000000005</v>
      </c>
      <c r="C330">
        <v>1178870</v>
      </c>
      <c r="D330" s="15">
        <v>509.16</v>
      </c>
      <c r="E330" s="15">
        <v>514.60990000000004</v>
      </c>
      <c r="F330" s="15">
        <v>508.1</v>
      </c>
    </row>
    <row r="331" spans="1:6">
      <c r="A331" s="14">
        <v>45635</v>
      </c>
      <c r="B331" s="15">
        <v>510.01</v>
      </c>
      <c r="C331">
        <v>1170477</v>
      </c>
      <c r="D331" s="15">
        <v>511.19</v>
      </c>
      <c r="E331" s="15">
        <v>516.36080000000004</v>
      </c>
      <c r="F331" s="15">
        <v>508.55</v>
      </c>
    </row>
    <row r="332" spans="1:6">
      <c r="A332" s="14">
        <v>45632</v>
      </c>
      <c r="B332" s="15">
        <v>513.03</v>
      </c>
      <c r="C332">
        <v>1285011</v>
      </c>
      <c r="D332" s="15">
        <v>515.72</v>
      </c>
      <c r="E332" s="15">
        <v>517.44000000000005</v>
      </c>
      <c r="F332" s="15">
        <v>509.6</v>
      </c>
    </row>
    <row r="333" spans="1:6">
      <c r="A333" s="14">
        <v>45631</v>
      </c>
      <c r="B333" s="15">
        <v>517.48</v>
      </c>
      <c r="C333">
        <v>1113691</v>
      </c>
      <c r="D333" s="15">
        <v>517.41999999999996</v>
      </c>
      <c r="E333" s="15">
        <v>520.55999999999995</v>
      </c>
      <c r="F333" s="15">
        <v>514.01</v>
      </c>
    </row>
    <row r="334" spans="1:6">
      <c r="A334" s="14">
        <v>45630</v>
      </c>
      <c r="B334" s="15">
        <v>517.5</v>
      </c>
      <c r="C334">
        <v>1543010</v>
      </c>
      <c r="D334" s="15">
        <v>516.13</v>
      </c>
      <c r="E334" s="15">
        <v>519.82600000000002</v>
      </c>
      <c r="F334" s="15">
        <v>513.14</v>
      </c>
    </row>
    <row r="335" spans="1:6">
      <c r="A335" s="14">
        <v>45629</v>
      </c>
      <c r="B335" s="15">
        <v>517</v>
      </c>
      <c r="C335">
        <v>1188389</v>
      </c>
      <c r="D335" s="15">
        <v>520.14</v>
      </c>
      <c r="E335" s="15">
        <v>521.5</v>
      </c>
      <c r="F335" s="15">
        <v>516.25009999999997</v>
      </c>
    </row>
    <row r="336" spans="1:6">
      <c r="A336" s="14">
        <v>45628</v>
      </c>
      <c r="B336" s="15">
        <v>520.34</v>
      </c>
      <c r="C336">
        <v>1115967</v>
      </c>
      <c r="D336" s="15">
        <v>525.25</v>
      </c>
      <c r="E336" s="15">
        <v>526.78499999999997</v>
      </c>
      <c r="F336" s="15">
        <v>519.29999999999995</v>
      </c>
    </row>
    <row r="337" spans="1:6">
      <c r="A337" s="14">
        <v>45625</v>
      </c>
      <c r="B337" s="15">
        <v>529.41</v>
      </c>
      <c r="C337">
        <v>658246</v>
      </c>
      <c r="D337" s="15">
        <v>527.77</v>
      </c>
      <c r="E337" s="15">
        <v>529.48</v>
      </c>
      <c r="F337" s="15">
        <v>524.59</v>
      </c>
    </row>
    <row r="338" spans="1:6">
      <c r="A338" s="14">
        <v>45623</v>
      </c>
      <c r="B338" s="15">
        <v>525.75</v>
      </c>
      <c r="C338">
        <v>890394</v>
      </c>
      <c r="D338" s="15">
        <v>523.54</v>
      </c>
      <c r="E338" s="15">
        <v>529.99</v>
      </c>
      <c r="F338" s="15">
        <v>523.16999999999996</v>
      </c>
    </row>
    <row r="339" spans="1:6">
      <c r="A339" s="14">
        <v>45622</v>
      </c>
      <c r="B339" s="15">
        <v>521.45000000000005</v>
      </c>
      <c r="C339">
        <v>1345788</v>
      </c>
      <c r="D339" s="15">
        <v>519.39</v>
      </c>
      <c r="E339" s="15">
        <v>524.05999999999995</v>
      </c>
      <c r="F339" s="15">
        <v>519.39</v>
      </c>
    </row>
    <row r="340" spans="1:6">
      <c r="A340" s="14">
        <v>45621</v>
      </c>
      <c r="B340" s="15">
        <v>521.89</v>
      </c>
      <c r="C340">
        <v>3613491</v>
      </c>
      <c r="D340" s="15">
        <v>532.98</v>
      </c>
      <c r="E340" s="15">
        <v>534.16</v>
      </c>
      <c r="F340" s="15">
        <v>514.9</v>
      </c>
    </row>
    <row r="341" spans="1:6">
      <c r="A341" s="14">
        <v>45618</v>
      </c>
      <c r="B341" s="15">
        <v>542.22</v>
      </c>
      <c r="C341">
        <v>1311155</v>
      </c>
      <c r="D341" s="15">
        <v>545</v>
      </c>
      <c r="E341" s="15">
        <v>546</v>
      </c>
      <c r="F341" s="15">
        <v>539.91999999999996</v>
      </c>
    </row>
    <row r="342" spans="1:6">
      <c r="A342" s="14">
        <v>45617</v>
      </c>
      <c r="B342" s="15">
        <v>542.01</v>
      </c>
      <c r="C342">
        <v>1321954</v>
      </c>
      <c r="D342" s="15">
        <v>535.14</v>
      </c>
      <c r="E342" s="15">
        <v>544.67999999999995</v>
      </c>
      <c r="F342" s="15">
        <v>533.71500000000003</v>
      </c>
    </row>
    <row r="343" spans="1:6">
      <c r="A343" s="14">
        <v>45616</v>
      </c>
      <c r="B343" s="15">
        <v>534.73</v>
      </c>
      <c r="C343">
        <v>994374</v>
      </c>
      <c r="D343" s="15">
        <v>534.17999999999995</v>
      </c>
      <c r="E343" s="15">
        <v>535.23</v>
      </c>
      <c r="F343" s="15">
        <v>529.20000000000005</v>
      </c>
    </row>
    <row r="344" spans="1:6">
      <c r="A344" s="14">
        <v>45615</v>
      </c>
      <c r="B344" s="15">
        <v>533.26</v>
      </c>
      <c r="C344">
        <v>936050</v>
      </c>
      <c r="D344" s="15">
        <v>537.08000000000004</v>
      </c>
      <c r="E344" s="15">
        <v>539.32000000000005</v>
      </c>
      <c r="F344" s="15">
        <v>531.21</v>
      </c>
    </row>
    <row r="345" spans="1:6">
      <c r="A345" s="14">
        <v>45614</v>
      </c>
      <c r="B345" s="15">
        <v>530.96</v>
      </c>
      <c r="C345">
        <v>1298755</v>
      </c>
      <c r="D345" s="15">
        <v>536.4</v>
      </c>
      <c r="E345" s="15">
        <v>537.98</v>
      </c>
      <c r="F345" s="15">
        <v>528.73800000000006</v>
      </c>
    </row>
    <row r="346" spans="1:6">
      <c r="A346" s="14">
        <v>45611</v>
      </c>
      <c r="B346" s="15">
        <v>534.83000000000004</v>
      </c>
      <c r="C346">
        <v>1757312</v>
      </c>
      <c r="D346" s="15">
        <v>537.87</v>
      </c>
      <c r="E346" s="15">
        <v>542.54</v>
      </c>
      <c r="F346" s="15">
        <v>531.42370000000005</v>
      </c>
    </row>
    <row r="347" spans="1:6">
      <c r="A347" s="14">
        <v>45610</v>
      </c>
      <c r="B347" s="15">
        <v>538.99</v>
      </c>
      <c r="C347">
        <v>1972732</v>
      </c>
      <c r="D347" s="15">
        <v>561.35</v>
      </c>
      <c r="E347" s="15">
        <v>561.35</v>
      </c>
      <c r="F347" s="15">
        <v>533.78499999999997</v>
      </c>
    </row>
    <row r="348" spans="1:6">
      <c r="A348" s="14">
        <v>45609</v>
      </c>
      <c r="B348" s="15">
        <v>557.73</v>
      </c>
      <c r="C348">
        <v>1118648</v>
      </c>
      <c r="D348" s="15">
        <v>564</v>
      </c>
      <c r="E348" s="15">
        <v>565</v>
      </c>
      <c r="F348" s="15">
        <v>556.33010000000002</v>
      </c>
    </row>
    <row r="349" spans="1:6">
      <c r="A349" s="14">
        <v>45608</v>
      </c>
      <c r="B349" s="15">
        <v>565.96</v>
      </c>
      <c r="C349">
        <v>1133912</v>
      </c>
      <c r="D349" s="15">
        <v>574.32000000000005</v>
      </c>
      <c r="E349" s="15">
        <v>576.42999999999995</v>
      </c>
      <c r="F349" s="15">
        <v>564.79999999999995</v>
      </c>
    </row>
    <row r="350" spans="1:6">
      <c r="A350" s="14">
        <v>45607</v>
      </c>
      <c r="B350" s="15">
        <v>570.58000000000004</v>
      </c>
      <c r="C350">
        <v>1171364</v>
      </c>
      <c r="D350" s="15">
        <v>570.22</v>
      </c>
      <c r="E350" s="15">
        <v>576.1499</v>
      </c>
      <c r="F350" s="15">
        <v>569.79999999999995</v>
      </c>
    </row>
    <row r="351" spans="1:6">
      <c r="A351" s="14">
        <v>45604</v>
      </c>
      <c r="B351" s="15">
        <v>564.55999999999995</v>
      </c>
      <c r="C351">
        <v>1166089</v>
      </c>
      <c r="D351" s="15">
        <v>555.47</v>
      </c>
      <c r="E351" s="15">
        <v>566.80989999999997</v>
      </c>
      <c r="F351" s="15">
        <v>554.72</v>
      </c>
    </row>
    <row r="352" spans="1:6">
      <c r="A352" s="14">
        <v>45603</v>
      </c>
      <c r="B352" s="15">
        <v>551.84</v>
      </c>
      <c r="C352">
        <v>818596</v>
      </c>
      <c r="D352" s="15">
        <v>555</v>
      </c>
      <c r="E352" s="15">
        <v>556.99990000000003</v>
      </c>
      <c r="F352" s="15">
        <v>549.66999999999996</v>
      </c>
    </row>
    <row r="353" spans="1:6">
      <c r="A353" s="14">
        <v>45602</v>
      </c>
      <c r="B353" s="15">
        <v>551.82000000000005</v>
      </c>
      <c r="C353">
        <v>1751305</v>
      </c>
      <c r="D353" s="15">
        <v>561.4</v>
      </c>
      <c r="E353" s="15">
        <v>561.4</v>
      </c>
      <c r="F353" s="15">
        <v>540.00009999999997</v>
      </c>
    </row>
    <row r="354" spans="1:6">
      <c r="A354" s="14">
        <v>45601</v>
      </c>
      <c r="B354" s="15">
        <v>546.75</v>
      </c>
      <c r="C354">
        <v>610142</v>
      </c>
      <c r="D354" s="15">
        <v>545</v>
      </c>
      <c r="E354" s="15">
        <v>547.16999999999996</v>
      </c>
      <c r="F354" s="15">
        <v>542</v>
      </c>
    </row>
    <row r="355" spans="1:6">
      <c r="A355" s="14">
        <v>45600</v>
      </c>
      <c r="B355" s="15">
        <v>543.1</v>
      </c>
      <c r="C355">
        <v>827556</v>
      </c>
      <c r="D355" s="15">
        <v>545.70000000000005</v>
      </c>
      <c r="E355" s="15">
        <v>548.80999999999995</v>
      </c>
      <c r="F355" s="15">
        <v>540.41</v>
      </c>
    </row>
    <row r="356" spans="1:6">
      <c r="A356" s="14">
        <v>45597</v>
      </c>
      <c r="B356" s="15">
        <v>545.35</v>
      </c>
      <c r="C356">
        <v>792756</v>
      </c>
      <c r="D356" s="15">
        <v>548</v>
      </c>
      <c r="E356" s="15">
        <v>549.33000000000004</v>
      </c>
      <c r="F356" s="15">
        <v>544.62</v>
      </c>
    </row>
    <row r="357" spans="1:6">
      <c r="A357" s="14">
        <v>45596</v>
      </c>
      <c r="B357" s="15">
        <v>546.04999999999995</v>
      </c>
      <c r="C357">
        <v>1245472</v>
      </c>
      <c r="D357" s="15">
        <v>547.04</v>
      </c>
      <c r="E357" s="15">
        <v>551.67989999999998</v>
      </c>
      <c r="F357" s="15">
        <v>542.67499999999995</v>
      </c>
    </row>
    <row r="358" spans="1:6">
      <c r="A358" s="14">
        <v>45595</v>
      </c>
      <c r="B358" s="15">
        <v>545.94000000000005</v>
      </c>
      <c r="C358">
        <v>1005163</v>
      </c>
      <c r="D358" s="15">
        <v>546.9</v>
      </c>
      <c r="E358" s="15">
        <v>551.26</v>
      </c>
      <c r="F358" s="15">
        <v>543.20000000000005</v>
      </c>
    </row>
    <row r="359" spans="1:6">
      <c r="A359" s="14">
        <v>45594</v>
      </c>
      <c r="B359" s="15">
        <v>546.79999999999995</v>
      </c>
      <c r="C359">
        <v>1041740</v>
      </c>
      <c r="D359" s="15">
        <v>552.79999999999995</v>
      </c>
      <c r="E359" s="15">
        <v>553.4</v>
      </c>
      <c r="F359" s="15">
        <v>546.41</v>
      </c>
    </row>
    <row r="360" spans="1:6">
      <c r="A360" s="14">
        <v>45593</v>
      </c>
      <c r="B360" s="15">
        <v>555.16999999999996</v>
      </c>
      <c r="C360">
        <v>1278667</v>
      </c>
      <c r="D360" s="15">
        <v>563</v>
      </c>
      <c r="E360" s="15">
        <v>563.15499999999997</v>
      </c>
      <c r="F360" s="15">
        <v>554.495</v>
      </c>
    </row>
    <row r="361" spans="1:6">
      <c r="A361" s="14">
        <v>45590</v>
      </c>
      <c r="B361" s="15">
        <v>562.29</v>
      </c>
      <c r="C361">
        <v>1077563</v>
      </c>
      <c r="D361" s="15">
        <v>566.70000000000005</v>
      </c>
      <c r="E361" s="15">
        <v>569.97990000000004</v>
      </c>
      <c r="F361" s="15">
        <v>561.1</v>
      </c>
    </row>
    <row r="362" spans="1:6">
      <c r="A362" s="14">
        <v>45589</v>
      </c>
      <c r="B362" s="15">
        <v>564.21</v>
      </c>
      <c r="C362">
        <v>1102782</v>
      </c>
      <c r="D362" s="15">
        <v>570.73</v>
      </c>
      <c r="E362" s="15">
        <v>573.92999999999995</v>
      </c>
      <c r="F362" s="15">
        <v>564.17999999999995</v>
      </c>
    </row>
    <row r="363" spans="1:6">
      <c r="A363" s="14">
        <v>45588</v>
      </c>
      <c r="B363" s="15">
        <v>571.1</v>
      </c>
      <c r="C363">
        <v>1402177</v>
      </c>
      <c r="D363" s="15">
        <v>577.02</v>
      </c>
      <c r="E363" s="15">
        <v>582.17999999999995</v>
      </c>
      <c r="F363" s="15">
        <v>571</v>
      </c>
    </row>
    <row r="364" spans="1:6">
      <c r="A364" s="14">
        <v>45587</v>
      </c>
      <c r="B364" s="15">
        <v>576.98</v>
      </c>
      <c r="C364">
        <v>2259193</v>
      </c>
      <c r="D364" s="15">
        <v>606.9</v>
      </c>
      <c r="E364" s="15">
        <v>608.34</v>
      </c>
      <c r="F364" s="15">
        <v>574.00009999999997</v>
      </c>
    </row>
    <row r="365" spans="1:6">
      <c r="A365" s="14">
        <v>45586</v>
      </c>
      <c r="B365" s="15">
        <v>614.61</v>
      </c>
      <c r="C365">
        <v>1017480</v>
      </c>
      <c r="D365" s="15">
        <v>615.64</v>
      </c>
      <c r="E365" s="15">
        <v>618.95000000000005</v>
      </c>
      <c r="F365" s="15">
        <v>611.36</v>
      </c>
    </row>
    <row r="366" spans="1:6">
      <c r="A366" s="14">
        <v>45583</v>
      </c>
      <c r="B366" s="15">
        <v>611.80999999999995</v>
      </c>
      <c r="C366">
        <v>864086</v>
      </c>
      <c r="D366" s="15">
        <v>611.39</v>
      </c>
      <c r="E366" s="15">
        <v>613.36990000000003</v>
      </c>
      <c r="F366" s="15">
        <v>608.49</v>
      </c>
    </row>
    <row r="367" spans="1:6">
      <c r="A367" s="14">
        <v>45582</v>
      </c>
      <c r="B367" s="15">
        <v>609.62</v>
      </c>
      <c r="C367">
        <v>617493</v>
      </c>
      <c r="D367" s="15">
        <v>612.83000000000004</v>
      </c>
      <c r="E367" s="15">
        <v>614.47990000000004</v>
      </c>
      <c r="F367" s="15">
        <v>607.24</v>
      </c>
    </row>
    <row r="368" spans="1:6">
      <c r="A368" s="14">
        <v>45581</v>
      </c>
      <c r="B368" s="15">
        <v>612.83000000000004</v>
      </c>
      <c r="C368">
        <v>549404</v>
      </c>
      <c r="D368" s="15">
        <v>603</v>
      </c>
      <c r="E368" s="15">
        <v>613.01</v>
      </c>
      <c r="F368" s="15">
        <v>602.62</v>
      </c>
    </row>
    <row r="369" spans="1:6">
      <c r="A369" s="14">
        <v>45580</v>
      </c>
      <c r="B369" s="15">
        <v>605</v>
      </c>
      <c r="C369">
        <v>849839</v>
      </c>
      <c r="D369" s="15">
        <v>612.5</v>
      </c>
      <c r="E369" s="15">
        <v>614.62</v>
      </c>
      <c r="F369" s="15">
        <v>603.72</v>
      </c>
    </row>
    <row r="370" spans="1:6">
      <c r="A370" s="14">
        <v>45579</v>
      </c>
      <c r="B370" s="15">
        <v>610.87</v>
      </c>
      <c r="C370">
        <v>562291</v>
      </c>
      <c r="D370" s="15">
        <v>606</v>
      </c>
      <c r="E370" s="15">
        <v>611.99</v>
      </c>
      <c r="F370" s="15">
        <v>603.77520000000004</v>
      </c>
    </row>
    <row r="371" spans="1:6">
      <c r="A371" s="14">
        <v>45576</v>
      </c>
      <c r="B371" s="15">
        <v>604.16999999999996</v>
      </c>
      <c r="C371">
        <v>526025</v>
      </c>
      <c r="D371" s="15">
        <v>600.58000000000004</v>
      </c>
      <c r="E371" s="15">
        <v>604.54999999999995</v>
      </c>
      <c r="F371" s="15">
        <v>600.08709999999996</v>
      </c>
    </row>
    <row r="372" spans="1:6">
      <c r="A372" s="14">
        <v>45575</v>
      </c>
      <c r="B372" s="15">
        <v>597.49</v>
      </c>
      <c r="C372">
        <v>853770</v>
      </c>
      <c r="D372" s="15">
        <v>606.11</v>
      </c>
      <c r="E372" s="15">
        <v>607.29</v>
      </c>
      <c r="F372" s="15">
        <v>596.22</v>
      </c>
    </row>
    <row r="373" spans="1:6">
      <c r="A373" s="14">
        <v>45574</v>
      </c>
      <c r="B373" s="15">
        <v>605.11</v>
      </c>
      <c r="C373">
        <v>543837</v>
      </c>
      <c r="D373" s="15">
        <v>606.71</v>
      </c>
      <c r="E373" s="15">
        <v>607.14</v>
      </c>
      <c r="F373" s="15">
        <v>603.02</v>
      </c>
    </row>
    <row r="374" spans="1:6">
      <c r="A374" s="14">
        <v>45573</v>
      </c>
      <c r="B374" s="15">
        <v>608.04999999999995</v>
      </c>
      <c r="C374">
        <v>571794</v>
      </c>
      <c r="D374" s="15">
        <v>607.22</v>
      </c>
      <c r="E374" s="15">
        <v>610.74990000000003</v>
      </c>
      <c r="F374" s="15">
        <v>603.09</v>
      </c>
    </row>
    <row r="375" spans="1:6">
      <c r="A375" s="14">
        <v>45572</v>
      </c>
      <c r="B375" s="15">
        <v>605.54</v>
      </c>
      <c r="C375">
        <v>1102382</v>
      </c>
      <c r="D375" s="15">
        <v>607</v>
      </c>
      <c r="E375" s="15">
        <v>611.59</v>
      </c>
      <c r="F375" s="15">
        <v>604</v>
      </c>
    </row>
    <row r="376" spans="1:6">
      <c r="A376" s="14">
        <v>45569</v>
      </c>
      <c r="B376" s="15">
        <v>605.13</v>
      </c>
      <c r="C376">
        <v>560051</v>
      </c>
      <c r="D376" s="15">
        <v>603.66</v>
      </c>
      <c r="E376" s="15">
        <v>606.29</v>
      </c>
      <c r="F376" s="15">
        <v>599.32000000000005</v>
      </c>
    </row>
    <row r="377" spans="1:6">
      <c r="A377" s="14">
        <v>45568</v>
      </c>
      <c r="B377" s="15">
        <v>605.82000000000005</v>
      </c>
      <c r="C377">
        <v>856577</v>
      </c>
      <c r="D377" s="15">
        <v>604.44000000000005</v>
      </c>
      <c r="E377" s="15">
        <v>609</v>
      </c>
      <c r="F377" s="15">
        <v>601.00009999999997</v>
      </c>
    </row>
    <row r="378" spans="1:6">
      <c r="A378" s="14">
        <v>45567</v>
      </c>
      <c r="B378" s="15">
        <v>603.20000000000005</v>
      </c>
      <c r="C378">
        <v>1192488</v>
      </c>
      <c r="D378" s="15">
        <v>604.94000000000005</v>
      </c>
      <c r="E378" s="15">
        <v>610</v>
      </c>
      <c r="F378" s="15">
        <v>601.42250000000001</v>
      </c>
    </row>
    <row r="379" spans="1:6">
      <c r="A379" s="14">
        <v>45566</v>
      </c>
      <c r="B379" s="15">
        <v>605.86</v>
      </c>
      <c r="C379">
        <v>2356212</v>
      </c>
      <c r="D379" s="15">
        <v>586.12</v>
      </c>
      <c r="E379" s="15">
        <v>611.49</v>
      </c>
      <c r="F379" s="15">
        <v>581.91</v>
      </c>
    </row>
    <row r="380" spans="1:6">
      <c r="A380" s="14">
        <v>45565</v>
      </c>
      <c r="B380" s="15">
        <v>584.55999999999995</v>
      </c>
      <c r="C380">
        <v>975501</v>
      </c>
      <c r="D380" s="15">
        <v>584.14</v>
      </c>
      <c r="E380" s="15">
        <v>584.95000000000005</v>
      </c>
      <c r="F380" s="15">
        <v>579.21</v>
      </c>
    </row>
    <row r="381" spans="1:6">
      <c r="A381" s="14">
        <v>45562</v>
      </c>
      <c r="B381" s="15">
        <v>582.36</v>
      </c>
      <c r="C381">
        <v>848122</v>
      </c>
      <c r="D381" s="15">
        <v>577.65</v>
      </c>
      <c r="E381" s="15">
        <v>584.07339999999999</v>
      </c>
      <c r="F381" s="15">
        <v>575.33000000000004</v>
      </c>
    </row>
    <row r="382" spans="1:6">
      <c r="A382" s="14">
        <v>45561</v>
      </c>
      <c r="B382" s="15">
        <v>577.4</v>
      </c>
      <c r="C382">
        <v>746294</v>
      </c>
      <c r="D382" s="15">
        <v>575</v>
      </c>
      <c r="E382" s="15">
        <v>582.53</v>
      </c>
      <c r="F382" s="15">
        <v>574.44000000000005</v>
      </c>
    </row>
    <row r="383" spans="1:6">
      <c r="A383" s="14">
        <v>45560</v>
      </c>
      <c r="B383" s="15">
        <v>577.94000000000005</v>
      </c>
      <c r="C383">
        <v>844517</v>
      </c>
      <c r="D383" s="15">
        <v>581.55999999999995</v>
      </c>
      <c r="E383" s="15">
        <v>583.75</v>
      </c>
      <c r="F383" s="15">
        <v>576.86479999999995</v>
      </c>
    </row>
    <row r="384" spans="1:6">
      <c r="A384" s="14">
        <v>45559</v>
      </c>
      <c r="B384" s="15">
        <v>578.63</v>
      </c>
      <c r="C384">
        <v>690123</v>
      </c>
      <c r="D384" s="15">
        <v>578.92999999999995</v>
      </c>
      <c r="E384" s="15">
        <v>581.16</v>
      </c>
      <c r="F384" s="15">
        <v>576.15</v>
      </c>
    </row>
    <row r="385" spans="1:6">
      <c r="A385" s="14">
        <v>45558</v>
      </c>
      <c r="B385" s="15">
        <v>580.51</v>
      </c>
      <c r="C385">
        <v>884699</v>
      </c>
      <c r="D385" s="15">
        <v>571.5</v>
      </c>
      <c r="E385" s="15">
        <v>581.75</v>
      </c>
      <c r="F385" s="15">
        <v>570.82000000000005</v>
      </c>
    </row>
    <row r="386" spans="1:6">
      <c r="A386" s="14">
        <v>45555</v>
      </c>
      <c r="B386" s="15">
        <v>571.91999999999996</v>
      </c>
      <c r="C386">
        <v>3794353</v>
      </c>
      <c r="D386" s="15">
        <v>563.08000000000004</v>
      </c>
      <c r="E386" s="15">
        <v>573.5</v>
      </c>
      <c r="F386" s="15">
        <v>562.94000000000005</v>
      </c>
    </row>
    <row r="387" spans="1:6">
      <c r="A387" s="14">
        <v>45554</v>
      </c>
      <c r="B387" s="15">
        <v>565.17999999999995</v>
      </c>
      <c r="C387">
        <v>917669</v>
      </c>
      <c r="D387" s="15">
        <v>566.47</v>
      </c>
      <c r="E387" s="15">
        <v>567.52499999999998</v>
      </c>
      <c r="F387" s="15">
        <v>562.16290000000004</v>
      </c>
    </row>
    <row r="388" spans="1:6">
      <c r="A388" s="14">
        <v>45553</v>
      </c>
      <c r="B388" s="15">
        <v>565.49</v>
      </c>
      <c r="C388">
        <v>731817</v>
      </c>
      <c r="D388" s="15">
        <v>566.32000000000005</v>
      </c>
      <c r="E388" s="15">
        <v>569.54</v>
      </c>
      <c r="F388" s="15">
        <v>562.28</v>
      </c>
    </row>
    <row r="389" spans="1:6">
      <c r="A389" s="14">
        <v>45552</v>
      </c>
      <c r="B389" s="15">
        <v>567.01</v>
      </c>
      <c r="C389">
        <v>739890</v>
      </c>
      <c r="D389" s="15">
        <v>566.66</v>
      </c>
      <c r="E389" s="15">
        <v>568.11</v>
      </c>
      <c r="F389" s="15">
        <v>563.6001</v>
      </c>
    </row>
    <row r="390" spans="1:6">
      <c r="A390" s="14">
        <v>45551</v>
      </c>
      <c r="B390" s="15">
        <v>572.91999999999996</v>
      </c>
      <c r="C390">
        <v>597813</v>
      </c>
      <c r="D390" s="15">
        <v>574.41</v>
      </c>
      <c r="E390" s="15">
        <v>577</v>
      </c>
      <c r="F390" s="15">
        <v>568.99009999999998</v>
      </c>
    </row>
    <row r="391" spans="1:6">
      <c r="A391" s="14">
        <v>45548</v>
      </c>
      <c r="B391" s="15">
        <v>569.91</v>
      </c>
      <c r="C391">
        <v>638809</v>
      </c>
      <c r="D391" s="15">
        <v>567</v>
      </c>
      <c r="E391" s="15">
        <v>572.45540000000005</v>
      </c>
      <c r="F391" s="15">
        <v>564.53</v>
      </c>
    </row>
    <row r="392" spans="1:6">
      <c r="A392" s="14">
        <v>45547</v>
      </c>
      <c r="B392" s="15">
        <v>568.27</v>
      </c>
      <c r="C392">
        <v>739418</v>
      </c>
      <c r="D392" s="15">
        <v>565</v>
      </c>
      <c r="E392" s="15">
        <v>568.97</v>
      </c>
      <c r="F392" s="15">
        <v>563.9</v>
      </c>
    </row>
    <row r="393" spans="1:6">
      <c r="A393" s="14">
        <v>45546</v>
      </c>
      <c r="B393" s="15">
        <v>566.96</v>
      </c>
      <c r="C393">
        <v>809242</v>
      </c>
      <c r="D393" s="15">
        <v>571.20000000000005</v>
      </c>
      <c r="E393" s="15">
        <v>572.41</v>
      </c>
      <c r="F393" s="15">
        <v>561.07010000000002</v>
      </c>
    </row>
    <row r="394" spans="1:6">
      <c r="A394" s="14">
        <v>45545</v>
      </c>
      <c r="B394" s="15">
        <v>572.19000000000005</v>
      </c>
      <c r="C394">
        <v>756528</v>
      </c>
      <c r="D394" s="15">
        <v>577.55999999999995</v>
      </c>
      <c r="E394" s="15">
        <v>577.85249999999996</v>
      </c>
      <c r="F394" s="15">
        <v>570.41999999999996</v>
      </c>
    </row>
    <row r="395" spans="1:6">
      <c r="A395" s="14">
        <v>45544</v>
      </c>
      <c r="B395" s="15">
        <v>576.57000000000005</v>
      </c>
      <c r="C395">
        <v>810168</v>
      </c>
      <c r="D395" s="15">
        <v>567.51</v>
      </c>
      <c r="E395" s="15">
        <v>578</v>
      </c>
      <c r="F395" s="15">
        <v>567.48</v>
      </c>
    </row>
    <row r="396" spans="1:6">
      <c r="A396" s="14">
        <v>45541</v>
      </c>
      <c r="B396" s="15">
        <v>566.63</v>
      </c>
      <c r="C396">
        <v>976688</v>
      </c>
      <c r="D396" s="15">
        <v>569.04999999999995</v>
      </c>
      <c r="E396" s="15">
        <v>572.11</v>
      </c>
      <c r="F396" s="15">
        <v>564.95000000000005</v>
      </c>
    </row>
    <row r="397" spans="1:6">
      <c r="A397" s="14">
        <v>45540</v>
      </c>
      <c r="B397" s="15">
        <v>568.59</v>
      </c>
      <c r="C397">
        <v>841029</v>
      </c>
      <c r="D397" s="15">
        <v>575.20000000000005</v>
      </c>
      <c r="E397" s="15">
        <v>575.91999999999996</v>
      </c>
      <c r="F397" s="15">
        <v>564.41</v>
      </c>
    </row>
    <row r="398" spans="1:6">
      <c r="A398" s="14">
        <v>45539</v>
      </c>
      <c r="B398" s="15">
        <v>574.78</v>
      </c>
      <c r="C398">
        <v>941774</v>
      </c>
      <c r="D398" s="15">
        <v>569.34</v>
      </c>
      <c r="E398" s="15">
        <v>578.73</v>
      </c>
      <c r="F398" s="15">
        <v>568.72</v>
      </c>
    </row>
    <row r="399" spans="1:6">
      <c r="A399" s="14">
        <v>45538</v>
      </c>
      <c r="B399" s="15">
        <v>567.22</v>
      </c>
      <c r="C399">
        <v>1267110</v>
      </c>
      <c r="D399" s="15">
        <v>567.33000000000004</v>
      </c>
      <c r="E399" s="15">
        <v>572</v>
      </c>
      <c r="F399" s="15">
        <v>565.19000000000005</v>
      </c>
    </row>
    <row r="400" spans="1:6">
      <c r="A400" s="14">
        <v>45534</v>
      </c>
      <c r="B400" s="15">
        <v>568.1</v>
      </c>
      <c r="C400">
        <v>1082809</v>
      </c>
      <c r="D400" s="15">
        <v>564.97</v>
      </c>
      <c r="E400" s="15">
        <v>569.09</v>
      </c>
      <c r="F400" s="15">
        <v>562.54999999999995</v>
      </c>
    </row>
    <row r="401" spans="1:6">
      <c r="A401" s="14">
        <v>45533</v>
      </c>
      <c r="B401" s="15">
        <v>566.85</v>
      </c>
      <c r="C401">
        <v>662462</v>
      </c>
      <c r="D401" s="15">
        <v>564</v>
      </c>
      <c r="E401" s="15">
        <v>568.57000000000005</v>
      </c>
      <c r="F401" s="15">
        <v>563</v>
      </c>
    </row>
    <row r="402" spans="1:6">
      <c r="A402" s="14">
        <v>45532</v>
      </c>
      <c r="B402" s="15">
        <v>563.98</v>
      </c>
      <c r="C402">
        <v>829310</v>
      </c>
      <c r="D402" s="15">
        <v>562.20000000000005</v>
      </c>
      <c r="E402" s="15">
        <v>568.73</v>
      </c>
      <c r="F402" s="15">
        <v>561.78</v>
      </c>
    </row>
    <row r="403" spans="1:6">
      <c r="A403" s="14">
        <v>45531</v>
      </c>
      <c r="B403" s="15">
        <v>560.41</v>
      </c>
      <c r="C403">
        <v>749831</v>
      </c>
      <c r="D403" s="15">
        <v>559.45000000000005</v>
      </c>
      <c r="E403" s="15">
        <v>562.19010000000003</v>
      </c>
      <c r="F403" s="15">
        <v>557.02</v>
      </c>
    </row>
    <row r="404" spans="1:6">
      <c r="A404" s="14">
        <v>45530</v>
      </c>
      <c r="B404" s="15">
        <v>558.1</v>
      </c>
      <c r="C404">
        <v>795360</v>
      </c>
      <c r="D404" s="15">
        <v>556.11</v>
      </c>
      <c r="E404" s="15">
        <v>560.14</v>
      </c>
      <c r="F404" s="15">
        <v>556.11</v>
      </c>
    </row>
    <row r="405" spans="1:6">
      <c r="A405" s="14">
        <v>45527</v>
      </c>
      <c r="B405" s="15">
        <v>555.01</v>
      </c>
      <c r="C405">
        <v>870355</v>
      </c>
      <c r="D405" s="15">
        <v>558</v>
      </c>
      <c r="E405" s="15">
        <v>558.87</v>
      </c>
      <c r="F405" s="15">
        <v>552.78</v>
      </c>
    </row>
    <row r="406" spans="1:6">
      <c r="A406" s="14">
        <v>45526</v>
      </c>
      <c r="B406" s="15">
        <v>557.03</v>
      </c>
      <c r="C406">
        <v>774578</v>
      </c>
      <c r="D406" s="15">
        <v>554.17999999999995</v>
      </c>
      <c r="E406" s="15">
        <v>558.18010000000004</v>
      </c>
      <c r="F406" s="15">
        <v>553.27009999999996</v>
      </c>
    </row>
    <row r="407" spans="1:6">
      <c r="A407" s="14">
        <v>45525</v>
      </c>
      <c r="B407" s="15">
        <v>553.76</v>
      </c>
      <c r="C407">
        <v>883062</v>
      </c>
      <c r="D407" s="15">
        <v>558.38</v>
      </c>
      <c r="E407" s="15">
        <v>559.98990000000003</v>
      </c>
      <c r="F407" s="15">
        <v>553.30999999999995</v>
      </c>
    </row>
    <row r="408" spans="1:6">
      <c r="A408" s="14">
        <v>45524</v>
      </c>
      <c r="B408" s="15">
        <v>557.01</v>
      </c>
      <c r="C408">
        <v>972254</v>
      </c>
      <c r="D408" s="15">
        <v>557.97</v>
      </c>
      <c r="E408" s="15">
        <v>558.9</v>
      </c>
      <c r="F408" s="15">
        <v>550.96</v>
      </c>
    </row>
    <row r="409" spans="1:6">
      <c r="A409" s="14">
        <v>45523</v>
      </c>
      <c r="B409" s="15">
        <v>558.39</v>
      </c>
      <c r="C409">
        <v>709735</v>
      </c>
      <c r="D409" s="15">
        <v>555.32000000000005</v>
      </c>
      <c r="E409" s="15">
        <v>562.76</v>
      </c>
      <c r="F409" s="15">
        <v>555.25</v>
      </c>
    </row>
    <row r="410" spans="1:6">
      <c r="A410" s="14">
        <v>45520</v>
      </c>
      <c r="B410" s="15">
        <v>560.13</v>
      </c>
      <c r="C410">
        <v>912022</v>
      </c>
      <c r="D410" s="15">
        <v>561.29999999999995</v>
      </c>
      <c r="E410" s="15">
        <v>562.42499999999995</v>
      </c>
      <c r="F410" s="15">
        <v>557</v>
      </c>
    </row>
    <row r="411" spans="1:6">
      <c r="A411" s="14">
        <v>45519</v>
      </c>
      <c r="B411" s="15">
        <v>560.29</v>
      </c>
      <c r="C411">
        <v>974590</v>
      </c>
      <c r="D411" s="15">
        <v>561.79999999999995</v>
      </c>
      <c r="E411" s="15">
        <v>564.08000000000004</v>
      </c>
      <c r="F411" s="15">
        <v>558.83000000000004</v>
      </c>
    </row>
    <row r="412" spans="1:6">
      <c r="A412" s="14">
        <v>45518</v>
      </c>
      <c r="B412" s="15">
        <v>563.22</v>
      </c>
      <c r="C412">
        <v>796727</v>
      </c>
      <c r="D412" s="15">
        <v>558.08000000000004</v>
      </c>
      <c r="E412" s="15">
        <v>564.22</v>
      </c>
      <c r="F412" s="15">
        <v>557</v>
      </c>
    </row>
    <row r="413" spans="1:6">
      <c r="A413" s="14">
        <v>45517</v>
      </c>
      <c r="B413" s="15">
        <v>559.41999999999996</v>
      </c>
      <c r="C413">
        <v>793610</v>
      </c>
      <c r="D413" s="15">
        <v>556.9</v>
      </c>
      <c r="E413" s="15">
        <v>559.69000000000005</v>
      </c>
      <c r="F413" s="15">
        <v>552.30999999999995</v>
      </c>
    </row>
    <row r="414" spans="1:6">
      <c r="A414" s="14">
        <v>45516</v>
      </c>
      <c r="B414" s="15">
        <v>556.91</v>
      </c>
      <c r="C414">
        <v>793920</v>
      </c>
      <c r="D414" s="15">
        <v>551.07000000000005</v>
      </c>
      <c r="E414" s="15">
        <v>557.55999999999995</v>
      </c>
      <c r="F414" s="15">
        <v>550.4</v>
      </c>
    </row>
    <row r="415" spans="1:6">
      <c r="A415" s="14">
        <v>45513</v>
      </c>
      <c r="B415" s="15">
        <v>551.58000000000004</v>
      </c>
      <c r="C415">
        <v>825286</v>
      </c>
      <c r="D415" s="15">
        <v>552.16</v>
      </c>
      <c r="E415" s="15">
        <v>553.61069999999995</v>
      </c>
      <c r="F415" s="15">
        <v>548.12950000000001</v>
      </c>
    </row>
    <row r="416" spans="1:6">
      <c r="A416" s="14">
        <v>45512</v>
      </c>
      <c r="B416" s="15">
        <v>551.62</v>
      </c>
      <c r="C416">
        <v>846337</v>
      </c>
      <c r="D416" s="15">
        <v>545.51</v>
      </c>
      <c r="E416" s="15">
        <v>553.68499999999995</v>
      </c>
      <c r="F416" s="15">
        <v>543.69000000000005</v>
      </c>
    </row>
    <row r="417" spans="1:6">
      <c r="A417" s="14">
        <v>45511</v>
      </c>
      <c r="B417" s="15">
        <v>548.51</v>
      </c>
      <c r="C417">
        <v>1306584</v>
      </c>
      <c r="D417" s="15">
        <v>539.87</v>
      </c>
      <c r="E417" s="15">
        <v>552.16999999999996</v>
      </c>
      <c r="F417" s="15">
        <v>536.73739999999998</v>
      </c>
    </row>
    <row r="418" spans="1:6">
      <c r="A418" s="14">
        <v>45510</v>
      </c>
      <c r="B418" s="15">
        <v>541.55999999999995</v>
      </c>
      <c r="C418">
        <v>1033745</v>
      </c>
      <c r="D418" s="15">
        <v>545.98</v>
      </c>
      <c r="E418" s="15">
        <v>549.48</v>
      </c>
      <c r="F418" s="15">
        <v>541.14</v>
      </c>
    </row>
    <row r="419" spans="1:6">
      <c r="A419" s="14">
        <v>45509</v>
      </c>
      <c r="B419" s="15">
        <v>545.38</v>
      </c>
      <c r="C419">
        <v>1683773</v>
      </c>
      <c r="D419" s="15">
        <v>553.16</v>
      </c>
      <c r="E419" s="15">
        <v>562.6</v>
      </c>
      <c r="F419" s="15">
        <v>538.24</v>
      </c>
    </row>
    <row r="420" spans="1:6">
      <c r="A420" s="14">
        <v>45506</v>
      </c>
      <c r="B420" s="15">
        <v>548.77</v>
      </c>
      <c r="C420">
        <v>1484756</v>
      </c>
      <c r="D420" s="15">
        <v>551.12</v>
      </c>
      <c r="E420" s="15">
        <v>561.12</v>
      </c>
      <c r="F420" s="15">
        <v>541.39</v>
      </c>
    </row>
    <row r="421" spans="1:6">
      <c r="A421" s="14">
        <v>45505</v>
      </c>
      <c r="B421" s="15">
        <v>548.86</v>
      </c>
      <c r="C421">
        <v>1271748</v>
      </c>
      <c r="D421" s="15">
        <v>544.04</v>
      </c>
      <c r="E421" s="15">
        <v>549.12</v>
      </c>
      <c r="F421" s="15">
        <v>540.69000000000005</v>
      </c>
    </row>
    <row r="422" spans="1:6">
      <c r="A422" s="14">
        <v>45504</v>
      </c>
      <c r="B422" s="15">
        <v>541.91999999999996</v>
      </c>
      <c r="C422">
        <v>1481529</v>
      </c>
      <c r="D422" s="15">
        <v>543</v>
      </c>
      <c r="E422" s="15">
        <v>547</v>
      </c>
      <c r="F422" s="15">
        <v>538.17999999999995</v>
      </c>
    </row>
    <row r="423" spans="1:6">
      <c r="A423" s="14">
        <v>45503</v>
      </c>
      <c r="B423" s="15">
        <v>537.66</v>
      </c>
      <c r="C423">
        <v>1234234</v>
      </c>
      <c r="D423" s="15">
        <v>527.95000000000005</v>
      </c>
      <c r="E423" s="15">
        <v>538.46</v>
      </c>
      <c r="F423" s="15">
        <v>525.03</v>
      </c>
    </row>
    <row r="424" spans="1:6">
      <c r="A424" s="14">
        <v>45502</v>
      </c>
      <c r="B424" s="15">
        <v>527.64</v>
      </c>
      <c r="C424">
        <v>961345</v>
      </c>
      <c r="D424" s="15">
        <v>523</v>
      </c>
      <c r="E424" s="15">
        <v>529.46</v>
      </c>
      <c r="F424" s="15">
        <v>519.26</v>
      </c>
    </row>
    <row r="425" spans="1:6">
      <c r="A425" s="14">
        <v>45499</v>
      </c>
      <c r="B425" s="15">
        <v>524.79999999999995</v>
      </c>
      <c r="C425">
        <v>1141310</v>
      </c>
      <c r="D425" s="15">
        <v>522.29</v>
      </c>
      <c r="E425" s="15">
        <v>528.64</v>
      </c>
      <c r="F425" s="15">
        <v>520.01099999999997</v>
      </c>
    </row>
    <row r="426" spans="1:6">
      <c r="A426" s="14">
        <v>45498</v>
      </c>
      <c r="B426" s="15">
        <v>521.4</v>
      </c>
      <c r="C426">
        <v>1923901</v>
      </c>
      <c r="D426" s="15">
        <v>515</v>
      </c>
      <c r="E426" s="15">
        <v>526.69000000000005</v>
      </c>
      <c r="F426" s="15">
        <v>512.87</v>
      </c>
    </row>
    <row r="427" spans="1:6">
      <c r="A427" s="14">
        <v>45497</v>
      </c>
      <c r="B427" s="15">
        <v>515.20000000000005</v>
      </c>
      <c r="C427">
        <v>2580066</v>
      </c>
      <c r="D427" s="15">
        <v>505</v>
      </c>
      <c r="E427" s="15">
        <v>519.59</v>
      </c>
      <c r="F427" s="15">
        <v>501.41</v>
      </c>
    </row>
    <row r="428" spans="1:6">
      <c r="A428" s="14">
        <v>45496</v>
      </c>
      <c r="B428" s="15">
        <v>501.29</v>
      </c>
      <c r="C428">
        <v>2579132</v>
      </c>
      <c r="D428" s="15">
        <v>488.84</v>
      </c>
      <c r="E428" s="15">
        <v>501.77</v>
      </c>
      <c r="F428" s="15">
        <v>482.86</v>
      </c>
    </row>
    <row r="429" spans="1:6">
      <c r="A429" s="14">
        <v>45495</v>
      </c>
      <c r="B429" s="15">
        <v>474.59</v>
      </c>
      <c r="C429">
        <v>881562</v>
      </c>
      <c r="D429" s="15">
        <v>475</v>
      </c>
      <c r="E429" s="15">
        <v>476.13</v>
      </c>
      <c r="F429" s="15">
        <v>472.85</v>
      </c>
    </row>
    <row r="430" spans="1:6">
      <c r="A430" s="14">
        <v>45492</v>
      </c>
      <c r="B430" s="15">
        <v>474.92</v>
      </c>
      <c r="C430">
        <v>889361</v>
      </c>
      <c r="D430" s="15">
        <v>479.54</v>
      </c>
      <c r="E430" s="15">
        <v>479.54</v>
      </c>
      <c r="F430" s="15">
        <v>472.8143</v>
      </c>
    </row>
    <row r="431" spans="1:6">
      <c r="A431" s="14">
        <v>45491</v>
      </c>
      <c r="B431" s="15">
        <v>476</v>
      </c>
      <c r="C431">
        <v>981061</v>
      </c>
      <c r="D431" s="15">
        <v>474.5</v>
      </c>
      <c r="E431" s="15">
        <v>480.86</v>
      </c>
      <c r="F431" s="15">
        <v>473.01499999999999</v>
      </c>
    </row>
    <row r="432" spans="1:6">
      <c r="A432" s="14">
        <v>45490</v>
      </c>
      <c r="B432" s="15">
        <v>476.07</v>
      </c>
      <c r="C432">
        <v>1123060</v>
      </c>
      <c r="D432" s="15">
        <v>470</v>
      </c>
      <c r="E432" s="15">
        <v>476.77499999999998</v>
      </c>
      <c r="F432" s="15">
        <v>469.7045</v>
      </c>
    </row>
    <row r="433" spans="1:6">
      <c r="A433" s="14">
        <v>45489</v>
      </c>
      <c r="B433" s="15">
        <v>468.58</v>
      </c>
      <c r="C433">
        <v>736547</v>
      </c>
      <c r="D433" s="15">
        <v>463.75</v>
      </c>
      <c r="E433" s="15">
        <v>469.19</v>
      </c>
      <c r="F433" s="15">
        <v>463.75</v>
      </c>
    </row>
    <row r="434" spans="1:6">
      <c r="A434" s="14">
        <v>45488</v>
      </c>
      <c r="B434" s="15">
        <v>463.88</v>
      </c>
      <c r="C434">
        <v>783092</v>
      </c>
      <c r="D434" s="15">
        <v>466.71</v>
      </c>
      <c r="E434" s="15">
        <v>467.25</v>
      </c>
      <c r="F434" s="15">
        <v>462.78</v>
      </c>
    </row>
    <row r="435" spans="1:6">
      <c r="A435" s="14">
        <v>45485</v>
      </c>
      <c r="B435" s="15">
        <v>463.73</v>
      </c>
      <c r="C435">
        <v>579436</v>
      </c>
      <c r="D435" s="15">
        <v>462.36</v>
      </c>
      <c r="E435" s="15">
        <v>464.9</v>
      </c>
      <c r="F435" s="15">
        <v>459.53</v>
      </c>
    </row>
    <row r="436" spans="1:6">
      <c r="A436" s="14">
        <v>45484</v>
      </c>
      <c r="B436" s="15">
        <v>460.38</v>
      </c>
      <c r="C436">
        <v>1132976</v>
      </c>
      <c r="D436" s="15">
        <v>459.92</v>
      </c>
      <c r="E436" s="15">
        <v>465.77</v>
      </c>
      <c r="F436" s="15">
        <v>456.11</v>
      </c>
    </row>
    <row r="437" spans="1:6">
      <c r="A437" s="14">
        <v>45483</v>
      </c>
      <c r="B437" s="15">
        <v>461.01</v>
      </c>
      <c r="C437">
        <v>655973</v>
      </c>
      <c r="D437" s="15">
        <v>460.37</v>
      </c>
      <c r="E437" s="15">
        <v>461.39</v>
      </c>
      <c r="F437" s="15">
        <v>457.25</v>
      </c>
    </row>
    <row r="438" spans="1:6">
      <c r="A438" s="14">
        <v>45482</v>
      </c>
      <c r="B438" s="15">
        <v>460.3</v>
      </c>
      <c r="C438">
        <v>537209</v>
      </c>
      <c r="D438" s="15">
        <v>461.7</v>
      </c>
      <c r="E438" s="15">
        <v>462.61989999999997</v>
      </c>
      <c r="F438" s="15">
        <v>459.76</v>
      </c>
    </row>
    <row r="439" spans="1:6">
      <c r="A439" s="14">
        <v>45481</v>
      </c>
      <c r="B439" s="15">
        <v>461.76</v>
      </c>
      <c r="C439">
        <v>447867</v>
      </c>
      <c r="D439" s="15">
        <v>462.68</v>
      </c>
      <c r="E439" s="15">
        <v>464.57</v>
      </c>
      <c r="F439" s="15">
        <v>461.12</v>
      </c>
    </row>
    <row r="440" spans="1:6">
      <c r="A440" s="14">
        <v>45478</v>
      </c>
      <c r="B440" s="15">
        <v>462.16</v>
      </c>
      <c r="C440">
        <v>631595</v>
      </c>
      <c r="D440" s="15">
        <v>464.98</v>
      </c>
      <c r="E440" s="15">
        <v>465</v>
      </c>
      <c r="F440" s="15">
        <v>459.69</v>
      </c>
    </row>
    <row r="441" spans="1:6">
      <c r="A441" s="14">
        <v>45476</v>
      </c>
      <c r="B441" s="15">
        <v>466.03</v>
      </c>
      <c r="C441">
        <v>313283</v>
      </c>
      <c r="D441" s="15">
        <v>465.49</v>
      </c>
      <c r="E441" s="15">
        <v>466.47</v>
      </c>
      <c r="F441" s="15">
        <v>464.12979999999999</v>
      </c>
    </row>
    <row r="442" spans="1:6">
      <c r="A442" s="14">
        <v>45475</v>
      </c>
      <c r="B442" s="15">
        <v>465.7</v>
      </c>
      <c r="C442">
        <v>502492</v>
      </c>
      <c r="D442" s="15">
        <v>465.6</v>
      </c>
      <c r="E442" s="15">
        <v>466.67</v>
      </c>
      <c r="F442" s="15">
        <v>464.02010000000001</v>
      </c>
    </row>
    <row r="443" spans="1:6">
      <c r="A443" s="14">
        <v>45474</v>
      </c>
      <c r="B443" s="15">
        <v>466.44</v>
      </c>
      <c r="C443">
        <v>562562</v>
      </c>
      <c r="D443" s="15">
        <v>470.77</v>
      </c>
      <c r="E443" s="15">
        <v>471.68</v>
      </c>
      <c r="F443" s="15">
        <v>464.76</v>
      </c>
    </row>
    <row r="444" spans="1:6">
      <c r="A444" s="14">
        <v>45471</v>
      </c>
      <c r="B444" s="15">
        <v>467.1</v>
      </c>
      <c r="C444">
        <v>3472549</v>
      </c>
      <c r="D444" s="15">
        <v>470.05</v>
      </c>
      <c r="E444" s="15">
        <v>471.74990000000003</v>
      </c>
      <c r="F444" s="15">
        <v>464.87</v>
      </c>
    </row>
    <row r="445" spans="1:6">
      <c r="A445" s="14">
        <v>45470</v>
      </c>
      <c r="B445" s="15">
        <v>467.13</v>
      </c>
      <c r="C445">
        <v>871215</v>
      </c>
      <c r="D445" s="15">
        <v>468.88</v>
      </c>
      <c r="E445" s="15">
        <v>468.88</v>
      </c>
      <c r="F445" s="15">
        <v>465.30500000000001</v>
      </c>
    </row>
    <row r="446" spans="1:6">
      <c r="A446" s="14">
        <v>45469</v>
      </c>
      <c r="B446" s="15">
        <v>466.99</v>
      </c>
      <c r="C446">
        <v>932061</v>
      </c>
      <c r="D446" s="15">
        <v>467</v>
      </c>
      <c r="E446" s="15">
        <v>468.1</v>
      </c>
      <c r="F446" s="15">
        <v>463.72</v>
      </c>
    </row>
    <row r="447" spans="1:6">
      <c r="A447" s="14">
        <v>45468</v>
      </c>
      <c r="B447" s="15">
        <v>468.07</v>
      </c>
      <c r="C447">
        <v>715816</v>
      </c>
      <c r="D447" s="15">
        <v>470.82</v>
      </c>
      <c r="E447" s="15">
        <v>471.62</v>
      </c>
      <c r="F447" s="15">
        <v>466.66</v>
      </c>
    </row>
    <row r="448" spans="1:6">
      <c r="A448" s="14">
        <v>45467</v>
      </c>
      <c r="B448" s="15">
        <v>471.51</v>
      </c>
      <c r="C448">
        <v>1031607</v>
      </c>
      <c r="D448" s="15">
        <v>468.96</v>
      </c>
      <c r="E448" s="15">
        <v>475.69</v>
      </c>
      <c r="F448" s="15">
        <v>467.82</v>
      </c>
    </row>
    <row r="449" spans="1:6">
      <c r="A449" s="14">
        <v>45464</v>
      </c>
      <c r="B449" s="15">
        <v>467.6</v>
      </c>
      <c r="C449">
        <v>3365244</v>
      </c>
      <c r="D449" s="15">
        <v>467.15</v>
      </c>
      <c r="E449" s="15">
        <v>469.8</v>
      </c>
      <c r="F449" s="15">
        <v>463.65</v>
      </c>
    </row>
    <row r="450" spans="1:6">
      <c r="A450" s="14">
        <v>45463</v>
      </c>
      <c r="B450" s="15">
        <v>466.34</v>
      </c>
      <c r="C450">
        <v>1041412</v>
      </c>
      <c r="D450" s="15">
        <v>460</v>
      </c>
      <c r="E450" s="15">
        <v>467.48989999999998</v>
      </c>
      <c r="F450" s="15">
        <v>459.16</v>
      </c>
    </row>
    <row r="451" spans="1:6">
      <c r="A451" s="14">
        <v>45461</v>
      </c>
      <c r="B451" s="15">
        <v>460</v>
      </c>
      <c r="C451">
        <v>658084</v>
      </c>
      <c r="D451" s="15">
        <v>459.8</v>
      </c>
      <c r="E451" s="15">
        <v>460.7</v>
      </c>
      <c r="F451" s="15">
        <v>457.39</v>
      </c>
    </row>
    <row r="452" spans="1:6">
      <c r="A452" s="14">
        <v>45460</v>
      </c>
      <c r="B452" s="15">
        <v>459.01</v>
      </c>
      <c r="C452">
        <v>669784</v>
      </c>
      <c r="D452" s="15">
        <v>457.75</v>
      </c>
      <c r="E452" s="15">
        <v>459.19</v>
      </c>
      <c r="F452" s="15">
        <v>456.30500000000001</v>
      </c>
    </row>
    <row r="453" spans="1:6">
      <c r="A453" s="14">
        <v>45457</v>
      </c>
      <c r="B453" s="15">
        <v>458.34</v>
      </c>
      <c r="C453">
        <v>702880</v>
      </c>
      <c r="D453" s="15">
        <v>456.5</v>
      </c>
      <c r="E453" s="15">
        <v>458.56</v>
      </c>
      <c r="F453" s="15">
        <v>454.44</v>
      </c>
    </row>
    <row r="454" spans="1:6">
      <c r="A454" s="14">
        <v>45456</v>
      </c>
      <c r="B454" s="15">
        <v>458.56</v>
      </c>
      <c r="C454">
        <v>742025</v>
      </c>
      <c r="D454" s="15">
        <v>458.64</v>
      </c>
      <c r="E454" s="15">
        <v>459.75</v>
      </c>
      <c r="F454" s="15">
        <v>456.01</v>
      </c>
    </row>
    <row r="455" spans="1:6">
      <c r="A455" s="14">
        <v>45455</v>
      </c>
      <c r="B455" s="15">
        <v>459.11</v>
      </c>
      <c r="C455">
        <v>1026596</v>
      </c>
      <c r="D455" s="15">
        <v>462.3</v>
      </c>
      <c r="E455" s="15">
        <v>463.23</v>
      </c>
      <c r="F455" s="15">
        <v>457.66500000000002</v>
      </c>
    </row>
    <row r="456" spans="1:6">
      <c r="A456" s="14">
        <v>45454</v>
      </c>
      <c r="B456" s="15">
        <v>462.8</v>
      </c>
      <c r="C456">
        <v>908416</v>
      </c>
      <c r="D456" s="15">
        <v>465.68</v>
      </c>
      <c r="E456" s="15">
        <v>466.58339999999998</v>
      </c>
      <c r="F456" s="15">
        <v>462.57499999999999</v>
      </c>
    </row>
    <row r="457" spans="1:6">
      <c r="A457" s="14">
        <v>45453</v>
      </c>
      <c r="B457" s="15">
        <v>467.46</v>
      </c>
      <c r="C457">
        <v>900460</v>
      </c>
      <c r="D457" s="15">
        <v>470.75</v>
      </c>
      <c r="E457" s="15">
        <v>470.75</v>
      </c>
      <c r="F457" s="15">
        <v>465.755</v>
      </c>
    </row>
    <row r="458" spans="1:6">
      <c r="A458" s="14">
        <v>45450</v>
      </c>
      <c r="B458" s="15">
        <v>470.13</v>
      </c>
      <c r="C458">
        <v>1042800</v>
      </c>
      <c r="D458" s="15">
        <v>468.81</v>
      </c>
      <c r="E458" s="15">
        <v>475.29</v>
      </c>
      <c r="F458" s="15">
        <v>468.62</v>
      </c>
    </row>
    <row r="459" spans="1:6">
      <c r="A459" s="14">
        <v>45449</v>
      </c>
      <c r="B459" s="15">
        <v>468.62</v>
      </c>
      <c r="C459">
        <v>768313</v>
      </c>
      <c r="D459" s="15">
        <v>465.23</v>
      </c>
      <c r="E459" s="15">
        <v>469.79</v>
      </c>
      <c r="F459" s="15">
        <v>464.35</v>
      </c>
    </row>
    <row r="460" spans="1:6">
      <c r="A460" s="14">
        <v>45448</v>
      </c>
      <c r="B460" s="15">
        <v>465.23</v>
      </c>
      <c r="C460">
        <v>915412</v>
      </c>
      <c r="D460" s="15">
        <v>468.42</v>
      </c>
      <c r="E460" s="15">
        <v>468.85</v>
      </c>
      <c r="F460" s="15">
        <v>463.61799999999999</v>
      </c>
    </row>
    <row r="461" spans="1:6">
      <c r="A461" s="14">
        <v>45447</v>
      </c>
      <c r="B461" s="15">
        <v>468.89</v>
      </c>
      <c r="C461">
        <v>845778</v>
      </c>
      <c r="D461" s="15">
        <v>467.51</v>
      </c>
      <c r="E461" s="15">
        <v>470.16</v>
      </c>
      <c r="F461" s="15">
        <v>466.16</v>
      </c>
    </row>
    <row r="462" spans="1:6">
      <c r="A462" s="14">
        <v>45446</v>
      </c>
      <c r="B462" s="15">
        <v>467.6</v>
      </c>
      <c r="C462">
        <v>990132</v>
      </c>
      <c r="D462" s="15">
        <v>466</v>
      </c>
      <c r="E462" s="15">
        <v>470.52</v>
      </c>
      <c r="F462" s="15">
        <v>465.01</v>
      </c>
    </row>
    <row r="463" spans="1:6">
      <c r="A463" s="14">
        <v>45443</v>
      </c>
      <c r="B463" s="15">
        <v>470.34</v>
      </c>
      <c r="C463">
        <v>1651560</v>
      </c>
      <c r="D463" s="15">
        <v>460.9</v>
      </c>
      <c r="E463" s="15">
        <v>470.36</v>
      </c>
      <c r="F463" s="15">
        <v>459.49</v>
      </c>
    </row>
    <row r="464" spans="1:6">
      <c r="A464" s="14">
        <v>45442</v>
      </c>
      <c r="B464" s="15">
        <v>460.94</v>
      </c>
      <c r="C464">
        <v>1173703</v>
      </c>
      <c r="D464" s="15">
        <v>455</v>
      </c>
      <c r="E464" s="15">
        <v>462.94</v>
      </c>
      <c r="F464" s="15">
        <v>455</v>
      </c>
    </row>
    <row r="465" spans="1:6">
      <c r="A465" s="14">
        <v>45441</v>
      </c>
      <c r="B465" s="15">
        <v>452.72</v>
      </c>
      <c r="C465">
        <v>1267964</v>
      </c>
      <c r="D465" s="15">
        <v>455.98</v>
      </c>
      <c r="E465" s="15">
        <v>456</v>
      </c>
      <c r="F465" s="15">
        <v>451.8</v>
      </c>
    </row>
    <row r="466" spans="1:6">
      <c r="A466" s="14">
        <v>45440</v>
      </c>
      <c r="B466" s="15">
        <v>458.48</v>
      </c>
      <c r="C466">
        <v>1150758</v>
      </c>
      <c r="D466" s="15">
        <v>465.61</v>
      </c>
      <c r="E466" s="15">
        <v>466</v>
      </c>
      <c r="F466" s="15">
        <v>457.25</v>
      </c>
    </row>
    <row r="467" spans="1:6">
      <c r="A467" s="14">
        <v>45436</v>
      </c>
      <c r="B467" s="15">
        <v>467.35</v>
      </c>
      <c r="C467">
        <v>513802</v>
      </c>
      <c r="D467" s="15">
        <v>467.67</v>
      </c>
      <c r="E467" s="15">
        <v>468.66</v>
      </c>
      <c r="F467" s="15">
        <v>465.47</v>
      </c>
    </row>
    <row r="468" spans="1:6">
      <c r="A468" s="14">
        <v>45435</v>
      </c>
      <c r="B468" s="15">
        <v>467.08</v>
      </c>
      <c r="C468">
        <v>866955</v>
      </c>
      <c r="D468" s="15">
        <v>468.09</v>
      </c>
      <c r="E468" s="15">
        <v>469.68</v>
      </c>
      <c r="F468" s="15">
        <v>466.23</v>
      </c>
    </row>
    <row r="469" spans="1:6">
      <c r="A469" s="14">
        <v>45434</v>
      </c>
      <c r="B469" s="15">
        <v>469.71</v>
      </c>
      <c r="C469">
        <v>548809</v>
      </c>
      <c r="D469" s="15">
        <v>467.47</v>
      </c>
      <c r="E469" s="15">
        <v>469.9</v>
      </c>
      <c r="F469" s="15">
        <v>466.78</v>
      </c>
    </row>
    <row r="470" spans="1:6">
      <c r="A470" s="14">
        <v>45433</v>
      </c>
      <c r="B470" s="15">
        <v>468.31</v>
      </c>
      <c r="C470">
        <v>558976</v>
      </c>
      <c r="D470" s="15">
        <v>468</v>
      </c>
      <c r="E470" s="15">
        <v>469.12</v>
      </c>
      <c r="F470" s="15">
        <v>466.84</v>
      </c>
    </row>
    <row r="471" spans="1:6">
      <c r="A471" s="14">
        <v>45432</v>
      </c>
      <c r="B471" s="15">
        <v>467.08</v>
      </c>
      <c r="C471">
        <v>735291</v>
      </c>
      <c r="D471" s="15">
        <v>467.77</v>
      </c>
      <c r="E471" s="15">
        <v>468.77</v>
      </c>
      <c r="F471" s="15">
        <v>464.92</v>
      </c>
    </row>
    <row r="472" spans="1:6">
      <c r="A472" s="14">
        <v>45429</v>
      </c>
      <c r="B472" s="15">
        <v>466.2</v>
      </c>
      <c r="C472">
        <v>677219</v>
      </c>
      <c r="D472" s="15">
        <v>465.84</v>
      </c>
      <c r="E472" s="15">
        <v>467</v>
      </c>
      <c r="F472" s="15">
        <v>463.15</v>
      </c>
    </row>
    <row r="473" spans="1:6">
      <c r="A473" s="14">
        <v>45428</v>
      </c>
      <c r="B473" s="15">
        <v>464.83</v>
      </c>
      <c r="C473">
        <v>1130786</v>
      </c>
      <c r="D473" s="15">
        <v>463.6</v>
      </c>
      <c r="E473" s="15">
        <v>468.32</v>
      </c>
      <c r="F473" s="15">
        <v>453</v>
      </c>
    </row>
    <row r="474" spans="1:6">
      <c r="A474" s="14">
        <v>45427</v>
      </c>
      <c r="B474" s="15">
        <v>464.08</v>
      </c>
      <c r="C474">
        <v>804062</v>
      </c>
      <c r="D474" s="15">
        <v>466.28</v>
      </c>
      <c r="E474" s="15">
        <v>467.4</v>
      </c>
      <c r="F474" s="15">
        <v>463.51</v>
      </c>
    </row>
    <row r="475" spans="1:6">
      <c r="A475" s="14">
        <v>45426</v>
      </c>
      <c r="B475" s="15">
        <v>467.18</v>
      </c>
      <c r="C475">
        <v>565691</v>
      </c>
      <c r="D475" s="15">
        <v>471.11</v>
      </c>
      <c r="E475" s="15">
        <v>471.11</v>
      </c>
      <c r="F475" s="15">
        <v>466.8</v>
      </c>
    </row>
    <row r="476" spans="1:6">
      <c r="A476" s="14">
        <v>45425</v>
      </c>
      <c r="B476" s="15">
        <v>470.56</v>
      </c>
      <c r="C476">
        <v>634358</v>
      </c>
      <c r="D476" s="15">
        <v>469.88</v>
      </c>
      <c r="E476" s="15">
        <v>472.34500000000003</v>
      </c>
      <c r="F476" s="15">
        <v>469.5</v>
      </c>
    </row>
    <row r="477" spans="1:6">
      <c r="A477" s="14">
        <v>45422</v>
      </c>
      <c r="B477" s="15">
        <v>468.88</v>
      </c>
      <c r="C477">
        <v>482564</v>
      </c>
      <c r="D477" s="15">
        <v>469</v>
      </c>
      <c r="E477" s="15">
        <v>470.62</v>
      </c>
      <c r="F477" s="15">
        <v>467.97500000000002</v>
      </c>
    </row>
    <row r="478" spans="1:6">
      <c r="A478" s="14">
        <v>45421</v>
      </c>
      <c r="B478" s="15">
        <v>468.39</v>
      </c>
      <c r="C478">
        <v>595046</v>
      </c>
      <c r="D478" s="15">
        <v>466.08</v>
      </c>
      <c r="E478" s="15">
        <v>468.76</v>
      </c>
      <c r="F478" s="15">
        <v>465.21010000000001</v>
      </c>
    </row>
    <row r="479" spans="1:6">
      <c r="A479" s="14">
        <v>45420</v>
      </c>
      <c r="B479" s="15">
        <v>466.16</v>
      </c>
      <c r="C479">
        <v>599051</v>
      </c>
      <c r="D479" s="15">
        <v>467.5</v>
      </c>
      <c r="E479" s="15">
        <v>468</v>
      </c>
      <c r="F479" s="15">
        <v>463.78</v>
      </c>
    </row>
    <row r="480" spans="1:6">
      <c r="A480" s="14">
        <v>45419</v>
      </c>
      <c r="B480" s="15">
        <v>466.68</v>
      </c>
      <c r="C480">
        <v>723436</v>
      </c>
      <c r="D480" s="15">
        <v>464</v>
      </c>
      <c r="E480" s="15">
        <v>466.81</v>
      </c>
      <c r="F480" s="15">
        <v>463.16</v>
      </c>
    </row>
    <row r="481" spans="1:6">
      <c r="A481" s="14">
        <v>45418</v>
      </c>
      <c r="B481" s="15">
        <v>462.78</v>
      </c>
      <c r="C481">
        <v>796391</v>
      </c>
      <c r="D481" s="15">
        <v>463.16</v>
      </c>
      <c r="E481" s="15">
        <v>463.49990000000003</v>
      </c>
      <c r="F481" s="15">
        <v>460.18</v>
      </c>
    </row>
    <row r="482" spans="1:6">
      <c r="A482" s="14">
        <v>45415</v>
      </c>
      <c r="B482" s="15">
        <v>461.91</v>
      </c>
      <c r="C482">
        <v>910781</v>
      </c>
      <c r="D482" s="15">
        <v>462.93</v>
      </c>
      <c r="E482" s="15">
        <v>462.93</v>
      </c>
      <c r="F482" s="15">
        <v>457.17009999999999</v>
      </c>
    </row>
    <row r="483" spans="1:6">
      <c r="A483" s="14">
        <v>45414</v>
      </c>
      <c r="B483" s="15">
        <v>463.2</v>
      </c>
      <c r="C483">
        <v>1011394</v>
      </c>
      <c r="D483" s="15">
        <v>461.1</v>
      </c>
      <c r="E483" s="15">
        <v>463.6</v>
      </c>
      <c r="F483" s="15">
        <v>459</v>
      </c>
    </row>
    <row r="484" spans="1:6">
      <c r="A484" s="14">
        <v>45413</v>
      </c>
      <c r="B484" s="15">
        <v>461.73</v>
      </c>
      <c r="C484">
        <v>995050</v>
      </c>
      <c r="D484" s="15">
        <v>462.61</v>
      </c>
      <c r="E484" s="15">
        <v>465.4</v>
      </c>
      <c r="F484" s="15">
        <v>460.56</v>
      </c>
    </row>
    <row r="485" spans="1:6">
      <c r="A485" s="14">
        <v>45412</v>
      </c>
      <c r="B485" s="15">
        <v>464.93</v>
      </c>
      <c r="C485">
        <v>711757</v>
      </c>
      <c r="D485" s="15">
        <v>467.08</v>
      </c>
      <c r="E485" s="15">
        <v>467.97500000000002</v>
      </c>
      <c r="F485" s="15">
        <v>463.61500000000001</v>
      </c>
    </row>
    <row r="486" spans="1:6">
      <c r="A486" s="14">
        <v>45411</v>
      </c>
      <c r="B486" s="15">
        <v>467.55</v>
      </c>
      <c r="C486">
        <v>951555</v>
      </c>
      <c r="D486" s="15">
        <v>461.99</v>
      </c>
      <c r="E486" s="15">
        <v>467.65</v>
      </c>
      <c r="F486" s="15">
        <v>461.95499999999998</v>
      </c>
    </row>
    <row r="487" spans="1:6">
      <c r="A487" s="14">
        <v>45408</v>
      </c>
      <c r="B487" s="15">
        <v>461.29</v>
      </c>
      <c r="C487">
        <v>857964</v>
      </c>
      <c r="D487" s="15">
        <v>463.9</v>
      </c>
      <c r="E487" s="15">
        <v>466</v>
      </c>
      <c r="F487" s="15">
        <v>459.17</v>
      </c>
    </row>
    <row r="488" spans="1:6">
      <c r="A488" s="14">
        <v>45407</v>
      </c>
      <c r="B488" s="15">
        <v>464.78</v>
      </c>
      <c r="C488">
        <v>927710</v>
      </c>
      <c r="D488" s="15">
        <v>457.95</v>
      </c>
      <c r="E488" s="15">
        <v>465.6</v>
      </c>
      <c r="F488" s="15">
        <v>457.52629999999999</v>
      </c>
    </row>
    <row r="489" spans="1:6">
      <c r="A489" s="14">
        <v>45406</v>
      </c>
      <c r="B489" s="15">
        <v>459.14</v>
      </c>
      <c r="C489">
        <v>1018853</v>
      </c>
      <c r="D489" s="15">
        <v>462.7</v>
      </c>
      <c r="E489" s="15">
        <v>463.69</v>
      </c>
      <c r="F489" s="15">
        <v>456.06</v>
      </c>
    </row>
    <row r="490" spans="1:6">
      <c r="A490" s="14">
        <v>45405</v>
      </c>
      <c r="B490" s="15">
        <v>460.08</v>
      </c>
      <c r="C490">
        <v>1789487</v>
      </c>
      <c r="D490" s="15">
        <v>466.11</v>
      </c>
      <c r="E490" s="15">
        <v>473.54</v>
      </c>
      <c r="F490" s="15">
        <v>457.66</v>
      </c>
    </row>
    <row r="491" spans="1:6">
      <c r="A491" s="14">
        <v>45404</v>
      </c>
      <c r="B491" s="15">
        <v>461.33</v>
      </c>
      <c r="C491">
        <v>1820925</v>
      </c>
      <c r="D491" s="15">
        <v>465.23</v>
      </c>
      <c r="E491" s="15">
        <v>469.54</v>
      </c>
      <c r="F491" s="15">
        <v>460.41</v>
      </c>
    </row>
    <row r="492" spans="1:6">
      <c r="A492" s="14">
        <v>45401</v>
      </c>
      <c r="B492" s="15">
        <v>463.87</v>
      </c>
      <c r="C492">
        <v>1388020</v>
      </c>
      <c r="D492" s="15">
        <v>457.8</v>
      </c>
      <c r="E492" s="15">
        <v>465.36</v>
      </c>
      <c r="F492" s="15">
        <v>457.28</v>
      </c>
    </row>
    <row r="493" spans="1:6">
      <c r="A493" s="14">
        <v>45400</v>
      </c>
      <c r="B493" s="15">
        <v>456.09</v>
      </c>
      <c r="C493">
        <v>715044</v>
      </c>
      <c r="D493" s="15">
        <v>454.84</v>
      </c>
      <c r="E493" s="15">
        <v>458.05</v>
      </c>
      <c r="F493" s="15">
        <v>454.26749999999998</v>
      </c>
    </row>
    <row r="494" spans="1:6">
      <c r="A494" s="14">
        <v>45399</v>
      </c>
      <c r="B494" s="15">
        <v>456.05</v>
      </c>
      <c r="C494">
        <v>848290</v>
      </c>
      <c r="D494" s="15">
        <v>456.71</v>
      </c>
      <c r="E494" s="15">
        <v>457.24</v>
      </c>
      <c r="F494" s="15">
        <v>451.73009999999999</v>
      </c>
    </row>
    <row r="495" spans="1:6">
      <c r="A495" s="14">
        <v>45398</v>
      </c>
      <c r="B495" s="15">
        <v>454.31</v>
      </c>
      <c r="C495">
        <v>1452309</v>
      </c>
      <c r="D495" s="15">
        <v>454.71</v>
      </c>
      <c r="E495" s="15">
        <v>458.85</v>
      </c>
      <c r="F495" s="15">
        <v>453.62509999999997</v>
      </c>
    </row>
    <row r="496" spans="1:6">
      <c r="A496" s="14">
        <v>45397</v>
      </c>
      <c r="B496" s="15">
        <v>453.08</v>
      </c>
      <c r="C496">
        <v>2442119</v>
      </c>
      <c r="D496" s="15">
        <v>458.99</v>
      </c>
      <c r="E496" s="15">
        <v>459.30009999999999</v>
      </c>
      <c r="F496" s="15">
        <v>451.63</v>
      </c>
    </row>
    <row r="497" spans="1:6">
      <c r="A497" s="14">
        <v>45394</v>
      </c>
      <c r="B497" s="15">
        <v>450.4</v>
      </c>
      <c r="C497">
        <v>1251154</v>
      </c>
      <c r="D497" s="15">
        <v>454.11</v>
      </c>
      <c r="E497" s="15">
        <v>457.97989999999999</v>
      </c>
      <c r="F497" s="15">
        <v>450.11</v>
      </c>
    </row>
    <row r="498" spans="1:6">
      <c r="A498" s="14">
        <v>45393</v>
      </c>
      <c r="B498" s="15">
        <v>452.32</v>
      </c>
      <c r="C498">
        <v>942782</v>
      </c>
      <c r="D498" s="15">
        <v>451.5</v>
      </c>
      <c r="E498" s="15">
        <v>453.75</v>
      </c>
      <c r="F498" s="15">
        <v>448.94499999999999</v>
      </c>
    </row>
    <row r="499" spans="1:6">
      <c r="A499" s="14">
        <v>45392</v>
      </c>
      <c r="B499" s="15">
        <v>451.71</v>
      </c>
      <c r="C499">
        <v>1247755</v>
      </c>
      <c r="D499" s="15">
        <v>444.69</v>
      </c>
      <c r="E499" s="15">
        <v>452.61</v>
      </c>
      <c r="F499" s="15">
        <v>442.83499999999998</v>
      </c>
    </row>
    <row r="500" spans="1:6">
      <c r="A500" s="14">
        <v>45391</v>
      </c>
      <c r="B500" s="15">
        <v>447.57</v>
      </c>
      <c r="C500">
        <v>842962</v>
      </c>
      <c r="D500" s="15">
        <v>448.69</v>
      </c>
      <c r="E500" s="15">
        <v>452.06</v>
      </c>
      <c r="F500" s="15">
        <v>446.18</v>
      </c>
    </row>
    <row r="501" spans="1:6">
      <c r="A501" s="14">
        <v>45390</v>
      </c>
      <c r="B501" s="15">
        <v>452.38</v>
      </c>
      <c r="C501">
        <v>751180</v>
      </c>
      <c r="D501" s="15">
        <v>456</v>
      </c>
      <c r="E501" s="15">
        <v>457</v>
      </c>
      <c r="F501" s="15">
        <v>452.27</v>
      </c>
    </row>
    <row r="502" spans="1:6">
      <c r="A502" s="14">
        <v>45387</v>
      </c>
      <c r="B502" s="15">
        <v>455.38</v>
      </c>
      <c r="C502">
        <v>892120</v>
      </c>
      <c r="D502" s="15">
        <v>452.41</v>
      </c>
      <c r="E502" s="15">
        <v>455.57319999999999</v>
      </c>
      <c r="F502" s="15">
        <v>449.85</v>
      </c>
    </row>
    <row r="503" spans="1:6">
      <c r="A503" s="14">
        <v>45386</v>
      </c>
      <c r="B503" s="15">
        <v>454.04</v>
      </c>
      <c r="C503">
        <v>1398347</v>
      </c>
      <c r="D503" s="15">
        <v>450.26</v>
      </c>
      <c r="E503" s="15">
        <v>455.98</v>
      </c>
      <c r="F503" s="15">
        <v>447.14499999999998</v>
      </c>
    </row>
    <row r="504" spans="1:6">
      <c r="A504" s="14">
        <v>45385</v>
      </c>
      <c r="B504" s="15">
        <v>447.9</v>
      </c>
      <c r="C504">
        <v>758767</v>
      </c>
      <c r="D504" s="15">
        <v>452.92</v>
      </c>
      <c r="E504" s="15">
        <v>454.14690000000002</v>
      </c>
      <c r="F504" s="15">
        <v>447.59</v>
      </c>
    </row>
    <row r="505" spans="1:6">
      <c r="A505" s="14">
        <v>45384</v>
      </c>
      <c r="B505" s="15">
        <v>453.24</v>
      </c>
      <c r="C505">
        <v>837966</v>
      </c>
      <c r="D505" s="15">
        <v>453.63</v>
      </c>
      <c r="E505" s="15">
        <v>455.69</v>
      </c>
      <c r="F505" s="15">
        <v>452.56</v>
      </c>
    </row>
    <row r="506" spans="1:6">
      <c r="A506" s="14">
        <v>45383</v>
      </c>
      <c r="B506" s="15">
        <v>452.79</v>
      </c>
      <c r="C506">
        <v>717234</v>
      </c>
      <c r="D506" s="15">
        <v>454.14</v>
      </c>
      <c r="E506" s="15">
        <v>455.36</v>
      </c>
      <c r="F506" s="15">
        <v>451.22</v>
      </c>
    </row>
    <row r="507" spans="1:6">
      <c r="A507" s="14">
        <v>45379</v>
      </c>
      <c r="B507" s="15">
        <v>454.87</v>
      </c>
      <c r="C507">
        <v>1119541</v>
      </c>
      <c r="D507" s="15">
        <v>456.8</v>
      </c>
      <c r="E507" s="15">
        <v>457.11</v>
      </c>
      <c r="F507" s="15">
        <v>453.95</v>
      </c>
    </row>
    <row r="508" spans="1:6">
      <c r="A508" s="14">
        <v>45378</v>
      </c>
      <c r="B508" s="15">
        <v>456.78</v>
      </c>
      <c r="C508">
        <v>1277694</v>
      </c>
      <c r="D508" s="15">
        <v>447.88</v>
      </c>
      <c r="E508" s="15">
        <v>457.11</v>
      </c>
      <c r="F508" s="15">
        <v>447.86</v>
      </c>
    </row>
    <row r="509" spans="1:6">
      <c r="A509" s="14">
        <v>45377</v>
      </c>
      <c r="B509" s="15">
        <v>445.99</v>
      </c>
      <c r="C509">
        <v>766716</v>
      </c>
      <c r="D509" s="15">
        <v>446.5</v>
      </c>
      <c r="E509" s="15">
        <v>448.62</v>
      </c>
      <c r="F509" s="15">
        <v>445.85500000000002</v>
      </c>
    </row>
    <row r="510" spans="1:6">
      <c r="A510" s="14">
        <v>45376</v>
      </c>
      <c r="B510" s="15">
        <v>446.31</v>
      </c>
      <c r="C510">
        <v>775124</v>
      </c>
      <c r="D510" s="15">
        <v>447.86</v>
      </c>
      <c r="E510" s="15">
        <v>448.55</v>
      </c>
      <c r="F510" s="15">
        <v>444.81299999999999</v>
      </c>
    </row>
    <row r="511" spans="1:6">
      <c r="A511" s="14">
        <v>45373</v>
      </c>
      <c r="B511" s="15">
        <v>445.88</v>
      </c>
      <c r="C511">
        <v>1008295</v>
      </c>
      <c r="D511" s="15">
        <v>444.5</v>
      </c>
      <c r="E511" s="15">
        <v>446.25</v>
      </c>
      <c r="F511" s="15">
        <v>443.67</v>
      </c>
    </row>
    <row r="512" spans="1:6">
      <c r="A512" s="14">
        <v>45372</v>
      </c>
      <c r="B512" s="15">
        <v>443.16</v>
      </c>
      <c r="C512">
        <v>912244</v>
      </c>
      <c r="D512" s="15">
        <v>441.36</v>
      </c>
      <c r="E512" s="15">
        <v>443.89</v>
      </c>
      <c r="F512" s="15">
        <v>439.33010000000002</v>
      </c>
    </row>
    <row r="513" spans="1:6">
      <c r="A513" s="14">
        <v>45371</v>
      </c>
      <c r="B513" s="15">
        <v>440.41</v>
      </c>
      <c r="C513">
        <v>844995</v>
      </c>
      <c r="D513" s="15">
        <v>437.03</v>
      </c>
      <c r="E513" s="15">
        <v>440.95800000000003</v>
      </c>
      <c r="F513" s="15">
        <v>436.56</v>
      </c>
    </row>
    <row r="514" spans="1:6">
      <c r="A514" s="14">
        <v>45370</v>
      </c>
      <c r="B514" s="15">
        <v>437.19</v>
      </c>
      <c r="C514">
        <v>898856</v>
      </c>
      <c r="D514" s="15">
        <v>435.25</v>
      </c>
      <c r="E514" s="15">
        <v>437.29</v>
      </c>
      <c r="F514" s="15">
        <v>433.98</v>
      </c>
    </row>
    <row r="515" spans="1:6">
      <c r="A515" s="14">
        <v>45369</v>
      </c>
      <c r="B515" s="15">
        <v>433.2</v>
      </c>
      <c r="C515">
        <v>965427</v>
      </c>
      <c r="D515" s="15">
        <v>435.82</v>
      </c>
      <c r="E515" s="15">
        <v>436.09</v>
      </c>
      <c r="F515" s="15">
        <v>431.68</v>
      </c>
    </row>
    <row r="516" spans="1:6">
      <c r="A516" s="14">
        <v>45366</v>
      </c>
      <c r="B516" s="15">
        <v>435.82</v>
      </c>
      <c r="C516">
        <v>5151336</v>
      </c>
      <c r="D516" s="15">
        <v>433.15</v>
      </c>
      <c r="E516" s="15">
        <v>438.21</v>
      </c>
      <c r="F516" s="15">
        <v>433.15</v>
      </c>
    </row>
    <row r="517" spans="1:6">
      <c r="A517" s="14">
        <v>45365</v>
      </c>
      <c r="B517" s="15">
        <v>435.77</v>
      </c>
      <c r="C517">
        <v>1153598</v>
      </c>
      <c r="D517" s="15">
        <v>436.36</v>
      </c>
      <c r="E517" s="15">
        <v>437.61</v>
      </c>
      <c r="F517" s="15">
        <v>433.3</v>
      </c>
    </row>
    <row r="518" spans="1:6">
      <c r="A518" s="14">
        <v>45364</v>
      </c>
      <c r="B518" s="15">
        <v>434.6</v>
      </c>
      <c r="C518">
        <v>987112</v>
      </c>
      <c r="D518" s="15">
        <v>435.71</v>
      </c>
      <c r="E518" s="15">
        <v>437.79</v>
      </c>
      <c r="F518" s="15">
        <v>433.74</v>
      </c>
    </row>
    <row r="519" spans="1:6">
      <c r="A519" s="14">
        <v>45363</v>
      </c>
      <c r="B519" s="15">
        <v>434.91</v>
      </c>
      <c r="C519">
        <v>825086</v>
      </c>
      <c r="D519" s="15">
        <v>432.92</v>
      </c>
      <c r="E519" s="15">
        <v>435.77499999999998</v>
      </c>
      <c r="F519" s="15">
        <v>432.35</v>
      </c>
    </row>
    <row r="520" spans="1:6">
      <c r="A520" s="14">
        <v>45362</v>
      </c>
      <c r="B520" s="15">
        <v>434.75</v>
      </c>
      <c r="C520">
        <v>950995</v>
      </c>
      <c r="D520" s="15">
        <v>434.31</v>
      </c>
      <c r="E520" s="15">
        <v>436.01</v>
      </c>
      <c r="F520" s="15">
        <v>432.6</v>
      </c>
    </row>
    <row r="521" spans="1:6">
      <c r="A521" s="14">
        <v>45359</v>
      </c>
      <c r="B521" s="15">
        <v>432.9</v>
      </c>
      <c r="C521">
        <v>763168</v>
      </c>
      <c r="D521" s="15">
        <v>428.5</v>
      </c>
      <c r="E521" s="15">
        <v>432.98</v>
      </c>
      <c r="F521" s="15">
        <v>427.57</v>
      </c>
    </row>
    <row r="522" spans="1:6">
      <c r="A522" s="14">
        <v>45358</v>
      </c>
      <c r="B522" s="15">
        <v>429.99</v>
      </c>
      <c r="C522">
        <v>1086001</v>
      </c>
      <c r="D522" s="15">
        <v>434</v>
      </c>
      <c r="E522" s="15">
        <v>435.58</v>
      </c>
      <c r="F522" s="15">
        <v>429.48</v>
      </c>
    </row>
    <row r="523" spans="1:6">
      <c r="A523" s="14">
        <v>45357</v>
      </c>
      <c r="B523" s="15">
        <v>433.48</v>
      </c>
      <c r="C523">
        <v>775393</v>
      </c>
      <c r="D523" s="15">
        <v>431.98</v>
      </c>
      <c r="E523" s="15">
        <v>433.81</v>
      </c>
      <c r="F523" s="15">
        <v>430.91500000000002</v>
      </c>
    </row>
    <row r="524" spans="1:6">
      <c r="A524" s="14">
        <v>45356</v>
      </c>
      <c r="B524" s="15">
        <v>431.98</v>
      </c>
      <c r="C524">
        <v>1038169</v>
      </c>
      <c r="D524" s="15">
        <v>433.74</v>
      </c>
      <c r="E524" s="15">
        <v>436.01</v>
      </c>
      <c r="F524" s="15">
        <v>429.76</v>
      </c>
    </row>
    <row r="525" spans="1:6">
      <c r="A525" s="14">
        <v>45355</v>
      </c>
      <c r="B525" s="15">
        <v>431.94</v>
      </c>
      <c r="C525">
        <v>1271868</v>
      </c>
      <c r="D525" s="15">
        <v>428.57</v>
      </c>
      <c r="E525" s="15">
        <v>433.88</v>
      </c>
      <c r="F525" s="15">
        <v>426.95</v>
      </c>
    </row>
    <row r="526" spans="1:6">
      <c r="A526" s="14">
        <v>45352</v>
      </c>
      <c r="B526" s="15">
        <v>426.46</v>
      </c>
      <c r="C526">
        <v>1059046</v>
      </c>
      <c r="D526" s="15">
        <v>427.9</v>
      </c>
      <c r="E526" s="15">
        <v>428.91</v>
      </c>
      <c r="F526" s="15">
        <v>424.00009999999997</v>
      </c>
    </row>
    <row r="527" spans="1:6">
      <c r="A527" s="14">
        <v>45351</v>
      </c>
      <c r="B527" s="15">
        <v>428.24</v>
      </c>
      <c r="C527">
        <v>1503319</v>
      </c>
      <c r="D527" s="15">
        <v>429.33</v>
      </c>
      <c r="E527" s="15">
        <v>430.75</v>
      </c>
      <c r="F527" s="15">
        <v>427.56</v>
      </c>
    </row>
    <row r="528" spans="1:6">
      <c r="A528" s="14">
        <v>45350</v>
      </c>
      <c r="B528" s="15">
        <v>432.48</v>
      </c>
      <c r="C528">
        <v>1029529</v>
      </c>
      <c r="D528" s="15">
        <v>431.88</v>
      </c>
      <c r="E528" s="15">
        <v>435.02</v>
      </c>
      <c r="F528" s="15">
        <v>430.84010000000001</v>
      </c>
    </row>
    <row r="529" spans="1:6">
      <c r="A529" s="14">
        <v>45349</v>
      </c>
      <c r="B529" s="15">
        <v>430.43</v>
      </c>
      <c r="C529">
        <v>886991</v>
      </c>
      <c r="D529" s="15">
        <v>428.68</v>
      </c>
      <c r="E529" s="15">
        <v>431.23</v>
      </c>
      <c r="F529" s="15">
        <v>426.5</v>
      </c>
    </row>
    <row r="530" spans="1:6">
      <c r="A530" s="14">
        <v>45348</v>
      </c>
      <c r="B530" s="15">
        <v>429.18</v>
      </c>
      <c r="C530">
        <v>980642</v>
      </c>
      <c r="D530" s="15">
        <v>431.5</v>
      </c>
      <c r="E530" s="15">
        <v>432.45</v>
      </c>
      <c r="F530" s="15">
        <v>426.79</v>
      </c>
    </row>
    <row r="531" spans="1:6">
      <c r="A531" s="14">
        <v>45345</v>
      </c>
      <c r="B531" s="15">
        <v>431.12</v>
      </c>
      <c r="C531">
        <v>842229</v>
      </c>
      <c r="D531" s="15">
        <v>428.87</v>
      </c>
      <c r="E531" s="15">
        <v>431.43</v>
      </c>
      <c r="F531" s="15">
        <v>428.2</v>
      </c>
    </row>
    <row r="532" spans="1:6">
      <c r="A532" s="14">
        <v>45344</v>
      </c>
      <c r="B532" s="15">
        <v>428.89</v>
      </c>
      <c r="C532">
        <v>1236978</v>
      </c>
      <c r="D532" s="15">
        <v>425.09</v>
      </c>
      <c r="E532" s="15">
        <v>429.48</v>
      </c>
      <c r="F532" s="15">
        <v>423.83249999999998</v>
      </c>
    </row>
    <row r="533" spans="1:6">
      <c r="A533" s="14">
        <v>45343</v>
      </c>
      <c r="B533" s="15">
        <v>427.55</v>
      </c>
      <c r="C533">
        <v>970022</v>
      </c>
      <c r="D533" s="15">
        <v>426.21</v>
      </c>
      <c r="E533" s="15">
        <v>428.22</v>
      </c>
      <c r="F533" s="15">
        <v>424.37</v>
      </c>
    </row>
    <row r="534" spans="1:6">
      <c r="A534" s="14">
        <v>45342</v>
      </c>
      <c r="B534" s="15">
        <v>424.27</v>
      </c>
      <c r="C534">
        <v>1364125</v>
      </c>
      <c r="D534" s="15">
        <v>425.19</v>
      </c>
      <c r="E534" s="15">
        <v>428.29</v>
      </c>
      <c r="F534" s="15">
        <v>423.77010000000001</v>
      </c>
    </row>
    <row r="535" spans="1:6">
      <c r="A535" s="14">
        <v>45338</v>
      </c>
      <c r="B535" s="15">
        <v>424.07</v>
      </c>
      <c r="C535">
        <v>805983</v>
      </c>
      <c r="D535" s="15">
        <v>423.12</v>
      </c>
      <c r="E535" s="15">
        <v>425.16</v>
      </c>
      <c r="F535" s="15">
        <v>422.54</v>
      </c>
    </row>
    <row r="536" spans="1:6">
      <c r="A536" s="14">
        <v>45337</v>
      </c>
      <c r="B536" s="15">
        <v>423.12</v>
      </c>
      <c r="C536">
        <v>1136780</v>
      </c>
      <c r="D536" s="15">
        <v>418.58</v>
      </c>
      <c r="E536" s="15">
        <v>423.35</v>
      </c>
      <c r="F536" s="15">
        <v>418.58</v>
      </c>
    </row>
    <row r="537" spans="1:6">
      <c r="A537" s="14">
        <v>45336</v>
      </c>
      <c r="B537" s="15">
        <v>418.19</v>
      </c>
      <c r="C537">
        <v>2503797</v>
      </c>
      <c r="D537" s="15">
        <v>427.68</v>
      </c>
      <c r="E537" s="15">
        <v>428.5</v>
      </c>
      <c r="F537" s="15">
        <v>413.92</v>
      </c>
    </row>
    <row r="538" spans="1:6">
      <c r="A538" s="14">
        <v>45335</v>
      </c>
      <c r="B538" s="15">
        <v>426.52</v>
      </c>
      <c r="C538">
        <v>1089533</v>
      </c>
      <c r="D538" s="15">
        <v>429.34</v>
      </c>
      <c r="E538" s="15">
        <v>431.9</v>
      </c>
      <c r="F538" s="15">
        <v>423.24</v>
      </c>
    </row>
    <row r="539" spans="1:6">
      <c r="A539" s="14">
        <v>45334</v>
      </c>
      <c r="B539" s="15">
        <v>428.07</v>
      </c>
      <c r="C539">
        <v>1007277</v>
      </c>
      <c r="D539" s="15">
        <v>426.75</v>
      </c>
      <c r="E539" s="15">
        <v>430.55</v>
      </c>
      <c r="F539" s="15">
        <v>426</v>
      </c>
    </row>
    <row r="540" spans="1:6">
      <c r="A540" s="14">
        <v>45331</v>
      </c>
      <c r="B540" s="15">
        <v>426.5</v>
      </c>
      <c r="C540">
        <v>1038785</v>
      </c>
      <c r="D540" s="15">
        <v>427.53</v>
      </c>
      <c r="E540" s="15">
        <v>427.66500000000002</v>
      </c>
      <c r="F540" s="15">
        <v>424.47</v>
      </c>
    </row>
    <row r="541" spans="1:6">
      <c r="A541" s="14">
        <v>45330</v>
      </c>
      <c r="B541" s="15">
        <v>427</v>
      </c>
      <c r="C541">
        <v>972223</v>
      </c>
      <c r="D541" s="15">
        <v>429.36</v>
      </c>
      <c r="E541" s="15">
        <v>429.7516</v>
      </c>
      <c r="F541" s="15">
        <v>425.73</v>
      </c>
    </row>
    <row r="542" spans="1:6">
      <c r="A542" s="14">
        <v>45329</v>
      </c>
      <c r="B542" s="15">
        <v>430.1</v>
      </c>
      <c r="C542">
        <v>980872</v>
      </c>
      <c r="D542" s="15">
        <v>426.54</v>
      </c>
      <c r="E542" s="15">
        <v>430.29</v>
      </c>
      <c r="F542" s="15">
        <v>426.54</v>
      </c>
    </row>
    <row r="543" spans="1:6">
      <c r="A543" s="14">
        <v>45328</v>
      </c>
      <c r="B543" s="15">
        <v>426.95</v>
      </c>
      <c r="C543">
        <v>1065843</v>
      </c>
      <c r="D543" s="15">
        <v>421.98</v>
      </c>
      <c r="E543" s="15">
        <v>429.02</v>
      </c>
      <c r="F543" s="15">
        <v>420.36</v>
      </c>
    </row>
    <row r="544" spans="1:6">
      <c r="A544" s="14">
        <v>45327</v>
      </c>
      <c r="B544" s="15">
        <v>421.7</v>
      </c>
      <c r="C544">
        <v>1379621</v>
      </c>
      <c r="D544" s="15">
        <v>424</v>
      </c>
      <c r="E544" s="15">
        <v>424.37</v>
      </c>
      <c r="F544" s="15">
        <v>419.83</v>
      </c>
    </row>
    <row r="545" spans="1:6">
      <c r="A545" s="14">
        <v>45324</v>
      </c>
      <c r="B545" s="15">
        <v>425.97</v>
      </c>
      <c r="C545">
        <v>973880</v>
      </c>
      <c r="D545" s="15">
        <v>428.14</v>
      </c>
      <c r="E545" s="15">
        <v>428.89499999999998</v>
      </c>
      <c r="F545" s="15">
        <v>424.38</v>
      </c>
    </row>
    <row r="546" spans="1:6">
      <c r="A546" s="14">
        <v>45323</v>
      </c>
      <c r="B546" s="15">
        <v>429.77</v>
      </c>
      <c r="C546">
        <v>1175196</v>
      </c>
      <c r="D546" s="15">
        <v>430.23</v>
      </c>
      <c r="E546" s="15">
        <v>431.77</v>
      </c>
      <c r="F546" s="15">
        <v>426.7</v>
      </c>
    </row>
    <row r="547" spans="1:6">
      <c r="A547" s="14">
        <v>45322</v>
      </c>
      <c r="B547" s="15">
        <v>429.41</v>
      </c>
      <c r="C547">
        <v>1120062</v>
      </c>
      <c r="D547" s="15">
        <v>432.35</v>
      </c>
      <c r="E547" s="15">
        <v>433.72</v>
      </c>
      <c r="F547" s="15">
        <v>429.05739999999997</v>
      </c>
    </row>
    <row r="548" spans="1:6">
      <c r="A548" s="14">
        <v>45321</v>
      </c>
      <c r="B548" s="15">
        <v>431.68</v>
      </c>
      <c r="C548">
        <v>1016375</v>
      </c>
      <c r="D548" s="15">
        <v>431.27</v>
      </c>
      <c r="E548" s="15">
        <v>431.85</v>
      </c>
      <c r="F548" s="15">
        <v>427.77499999999998</v>
      </c>
    </row>
    <row r="549" spans="1:6">
      <c r="A549" s="14">
        <v>45320</v>
      </c>
      <c r="B549" s="15">
        <v>428.01</v>
      </c>
      <c r="C549">
        <v>1903320</v>
      </c>
      <c r="D549" s="15">
        <v>431</v>
      </c>
      <c r="E549" s="15">
        <v>432.03</v>
      </c>
      <c r="F549" s="15">
        <v>425.57</v>
      </c>
    </row>
    <row r="550" spans="1:6">
      <c r="A550" s="14">
        <v>45317</v>
      </c>
      <c r="B550" s="15">
        <v>429.91</v>
      </c>
      <c r="C550">
        <v>1260544</v>
      </c>
      <c r="D550" s="15">
        <v>431.97</v>
      </c>
      <c r="E550" s="15">
        <v>433.42259999999999</v>
      </c>
      <c r="F550" s="15">
        <v>426.71</v>
      </c>
    </row>
    <row r="551" spans="1:6">
      <c r="A551" s="14">
        <v>45316</v>
      </c>
      <c r="B551" s="15">
        <v>431.04</v>
      </c>
      <c r="C551">
        <v>1813860</v>
      </c>
      <c r="D551" s="15">
        <v>430</v>
      </c>
      <c r="E551" s="15">
        <v>433.9427</v>
      </c>
      <c r="F551" s="15">
        <v>425.75</v>
      </c>
    </row>
    <row r="552" spans="1:6">
      <c r="A552" s="14">
        <v>45315</v>
      </c>
      <c r="B552" s="15">
        <v>431.65</v>
      </c>
      <c r="C552">
        <v>1768872</v>
      </c>
      <c r="D552" s="15">
        <v>439.52</v>
      </c>
      <c r="E552" s="15">
        <v>443.2</v>
      </c>
      <c r="F552" s="15">
        <v>431.54500000000002</v>
      </c>
    </row>
    <row r="553" spans="1:6">
      <c r="A553" s="14">
        <v>45314</v>
      </c>
      <c r="B553" s="15">
        <v>439.67</v>
      </c>
      <c r="C553">
        <v>3613453</v>
      </c>
      <c r="D553" s="15">
        <v>458.59</v>
      </c>
      <c r="E553" s="15">
        <v>459</v>
      </c>
      <c r="F553" s="15">
        <v>433.89</v>
      </c>
    </row>
    <row r="554" spans="1:6">
      <c r="A554" s="14">
        <v>45313</v>
      </c>
      <c r="B554" s="15">
        <v>458.76</v>
      </c>
      <c r="C554">
        <v>1216791</v>
      </c>
      <c r="D554" s="15">
        <v>457.59</v>
      </c>
      <c r="E554" s="15">
        <v>460.82499999999999</v>
      </c>
      <c r="F554" s="15">
        <v>455.44</v>
      </c>
    </row>
    <row r="555" spans="1:6">
      <c r="A555" s="14">
        <v>45310</v>
      </c>
      <c r="B555" s="15">
        <v>457.76</v>
      </c>
      <c r="C555">
        <v>866575</v>
      </c>
      <c r="D555" s="15">
        <v>460.56</v>
      </c>
      <c r="E555" s="15">
        <v>460.85</v>
      </c>
      <c r="F555" s="15">
        <v>455.96</v>
      </c>
    </row>
    <row r="556" spans="1:6">
      <c r="A556" s="14">
        <v>45309</v>
      </c>
      <c r="B556" s="15">
        <v>459.57</v>
      </c>
      <c r="C556">
        <v>780470</v>
      </c>
      <c r="D556" s="15">
        <v>456.1</v>
      </c>
      <c r="E556" s="15">
        <v>459.98</v>
      </c>
      <c r="F556" s="15">
        <v>453.54</v>
      </c>
    </row>
    <row r="557" spans="1:6">
      <c r="A557" s="14">
        <v>45308</v>
      </c>
      <c r="B557" s="15">
        <v>456.47</v>
      </c>
      <c r="C557">
        <v>920830</v>
      </c>
      <c r="D557" s="15">
        <v>457.67</v>
      </c>
      <c r="E557" s="15">
        <v>462.79</v>
      </c>
      <c r="F557" s="15">
        <v>455.08</v>
      </c>
    </row>
    <row r="558" spans="1:6">
      <c r="A558" s="14">
        <v>45307</v>
      </c>
      <c r="B558" s="15">
        <v>457.84</v>
      </c>
      <c r="C558">
        <v>814920</v>
      </c>
      <c r="D558" s="15">
        <v>466.27</v>
      </c>
      <c r="E558" s="15">
        <v>466.27</v>
      </c>
      <c r="F558" s="15">
        <v>456.36</v>
      </c>
    </row>
    <row r="559" spans="1:6">
      <c r="A559" s="14">
        <v>45303</v>
      </c>
      <c r="B559" s="15">
        <v>463.18</v>
      </c>
      <c r="C559">
        <v>966475</v>
      </c>
      <c r="D559" s="15">
        <v>457.37</v>
      </c>
      <c r="E559" s="15">
        <v>463.38</v>
      </c>
      <c r="F559" s="15">
        <v>456.53</v>
      </c>
    </row>
    <row r="560" spans="1:6">
      <c r="A560" s="14">
        <v>45302</v>
      </c>
      <c r="B560" s="15">
        <v>453.13</v>
      </c>
      <c r="C560">
        <v>784784</v>
      </c>
      <c r="D560" s="15">
        <v>456.56</v>
      </c>
      <c r="E560" s="15">
        <v>457.8</v>
      </c>
      <c r="F560" s="15">
        <v>449.36</v>
      </c>
    </row>
    <row r="561" spans="1:6">
      <c r="A561" s="14">
        <v>45301</v>
      </c>
      <c r="B561" s="15">
        <v>455.4</v>
      </c>
      <c r="C561">
        <v>666085</v>
      </c>
      <c r="D561" s="15">
        <v>456.2</v>
      </c>
      <c r="E561" s="15">
        <v>459.65499999999997</v>
      </c>
      <c r="F561" s="15">
        <v>454.78</v>
      </c>
    </row>
    <row r="562" spans="1:6">
      <c r="A562" s="14">
        <v>45300</v>
      </c>
      <c r="B562" s="15">
        <v>456.29</v>
      </c>
      <c r="C562">
        <v>733045</v>
      </c>
      <c r="D562" s="15">
        <v>458.55</v>
      </c>
      <c r="E562" s="15">
        <v>458.61</v>
      </c>
      <c r="F562" s="15">
        <v>453.27</v>
      </c>
    </row>
    <row r="563" spans="1:6">
      <c r="A563" s="14">
        <v>45299</v>
      </c>
      <c r="B563" s="15">
        <v>458.6</v>
      </c>
      <c r="C563">
        <v>716216</v>
      </c>
      <c r="D563" s="15">
        <v>454.41</v>
      </c>
      <c r="E563" s="15">
        <v>458.69</v>
      </c>
      <c r="F563" s="15">
        <v>453.5301</v>
      </c>
    </row>
    <row r="564" spans="1:6">
      <c r="A564" s="14">
        <v>45296</v>
      </c>
      <c r="B564" s="15">
        <v>456.5</v>
      </c>
      <c r="C564">
        <v>705324</v>
      </c>
      <c r="D564" s="15">
        <v>460.04</v>
      </c>
      <c r="E564" s="15">
        <v>460.11</v>
      </c>
      <c r="F564" s="15">
        <v>453.27</v>
      </c>
    </row>
    <row r="565" spans="1:6">
      <c r="A565" s="14">
        <v>45295</v>
      </c>
      <c r="B565" s="15">
        <v>457.87</v>
      </c>
      <c r="C565">
        <v>1087809</v>
      </c>
      <c r="D565" s="15">
        <v>462.31</v>
      </c>
      <c r="E565" s="15">
        <v>463.95</v>
      </c>
      <c r="F565" s="15">
        <v>457.77</v>
      </c>
    </row>
    <row r="566" spans="1:6">
      <c r="A566" s="14">
        <v>45294</v>
      </c>
      <c r="B566" s="15">
        <v>459.12</v>
      </c>
      <c r="C566">
        <v>1174302</v>
      </c>
      <c r="D566" s="15">
        <v>458.79</v>
      </c>
      <c r="E566" s="15">
        <v>464.1</v>
      </c>
      <c r="F566" s="15">
        <v>457.80500000000001</v>
      </c>
    </row>
    <row r="567" spans="1:6">
      <c r="A567" s="14">
        <v>45293</v>
      </c>
      <c r="B567" s="15">
        <v>456.12</v>
      </c>
      <c r="C567">
        <v>1206678</v>
      </c>
      <c r="D567" s="15">
        <v>454.3</v>
      </c>
      <c r="E567" s="15">
        <v>462.05</v>
      </c>
      <c r="F567" s="15">
        <v>454.3</v>
      </c>
    </row>
    <row r="568" spans="1:6">
      <c r="A568" s="14">
        <v>45289</v>
      </c>
      <c r="B568" s="15">
        <v>453.24</v>
      </c>
      <c r="C568">
        <v>832537</v>
      </c>
      <c r="D568" s="15">
        <v>452</v>
      </c>
      <c r="E568" s="15">
        <v>453.5</v>
      </c>
      <c r="F568" s="15">
        <v>451.14800000000002</v>
      </c>
    </row>
    <row r="569" spans="1:6">
      <c r="A569" s="14">
        <v>45288</v>
      </c>
      <c r="B569" s="15">
        <v>451.23</v>
      </c>
      <c r="C569">
        <v>741854</v>
      </c>
      <c r="D569" s="15">
        <v>448.97</v>
      </c>
      <c r="E569" s="15">
        <v>451.82499999999999</v>
      </c>
      <c r="F569" s="15">
        <v>448.46</v>
      </c>
    </row>
    <row r="570" spans="1:6">
      <c r="A570" s="14">
        <v>45287</v>
      </c>
      <c r="B570" s="15">
        <v>448.97</v>
      </c>
      <c r="C570">
        <v>699955</v>
      </c>
      <c r="D570" s="15">
        <v>448.55</v>
      </c>
      <c r="E570" s="15">
        <v>451.01850000000002</v>
      </c>
      <c r="F570" s="15">
        <v>448.41</v>
      </c>
    </row>
    <row r="571" spans="1:6">
      <c r="A571" s="14">
        <v>45286</v>
      </c>
      <c r="B571" s="15">
        <v>450.18</v>
      </c>
      <c r="C571">
        <v>516985</v>
      </c>
      <c r="D571" s="15">
        <v>448.15</v>
      </c>
      <c r="E571" s="15">
        <v>451.44</v>
      </c>
      <c r="F571" s="15">
        <v>447.82</v>
      </c>
    </row>
    <row r="572" spans="1:6">
      <c r="A572" s="14">
        <v>45282</v>
      </c>
      <c r="B572" s="15">
        <v>448.22</v>
      </c>
      <c r="C572">
        <v>623775</v>
      </c>
      <c r="D572" s="15">
        <v>450</v>
      </c>
      <c r="E572" s="15">
        <v>451.74</v>
      </c>
      <c r="F572" s="15">
        <v>448.11</v>
      </c>
    </row>
    <row r="573" spans="1:6">
      <c r="A573" s="14">
        <v>45281</v>
      </c>
      <c r="B573" s="15">
        <v>448.02</v>
      </c>
      <c r="C573">
        <v>637239</v>
      </c>
      <c r="D573" s="15">
        <v>444.24</v>
      </c>
      <c r="E573" s="15">
        <v>448.1</v>
      </c>
      <c r="F573" s="15">
        <v>444.21499999999997</v>
      </c>
    </row>
    <row r="574" spans="1:6">
      <c r="A574" s="14">
        <v>45280</v>
      </c>
      <c r="B574" s="15">
        <v>442.6</v>
      </c>
      <c r="C574">
        <v>1306864</v>
      </c>
      <c r="D574" s="15">
        <v>448.04</v>
      </c>
      <c r="E574" s="15">
        <v>448.54989999999998</v>
      </c>
      <c r="F574" s="15">
        <v>442.57</v>
      </c>
    </row>
    <row r="575" spans="1:6">
      <c r="A575" s="14">
        <v>45279</v>
      </c>
      <c r="B575" s="15">
        <v>447.79</v>
      </c>
      <c r="C575">
        <v>695031</v>
      </c>
      <c r="D575" s="15">
        <v>447.68</v>
      </c>
      <c r="E575" s="15">
        <v>448.59</v>
      </c>
      <c r="F575" s="15">
        <v>446.15</v>
      </c>
    </row>
    <row r="576" spans="1:6">
      <c r="A576" s="14">
        <v>45278</v>
      </c>
      <c r="B576" s="15">
        <v>446.91</v>
      </c>
      <c r="C576">
        <v>1197385</v>
      </c>
      <c r="D576" s="15">
        <v>442.71</v>
      </c>
      <c r="E576" s="15">
        <v>447.26</v>
      </c>
      <c r="F576" s="15">
        <v>442.27</v>
      </c>
    </row>
    <row r="577" spans="1:6">
      <c r="A577" s="14">
        <v>45275</v>
      </c>
      <c r="B577" s="15">
        <v>441.81</v>
      </c>
      <c r="C577">
        <v>3973469</v>
      </c>
      <c r="D577" s="15">
        <v>441</v>
      </c>
      <c r="E577" s="15">
        <v>444.54500000000002</v>
      </c>
      <c r="F577" s="15">
        <v>438.71</v>
      </c>
    </row>
    <row r="578" spans="1:6">
      <c r="A578" s="14">
        <v>45274</v>
      </c>
      <c r="B578" s="15">
        <v>445.27</v>
      </c>
      <c r="C578">
        <v>1891203</v>
      </c>
      <c r="D578" s="15">
        <v>450.51</v>
      </c>
      <c r="E578" s="15">
        <v>450.87</v>
      </c>
      <c r="F578" s="15">
        <v>441.44</v>
      </c>
    </row>
    <row r="579" spans="1:6">
      <c r="A579" s="14">
        <v>45273</v>
      </c>
      <c r="B579" s="15">
        <v>451.44</v>
      </c>
      <c r="C579">
        <v>1300265</v>
      </c>
      <c r="D579" s="15">
        <v>452.95</v>
      </c>
      <c r="E579" s="15">
        <v>454.19</v>
      </c>
      <c r="F579" s="15">
        <v>450.5</v>
      </c>
    </row>
    <row r="580" spans="1:6">
      <c r="A580" s="14">
        <v>45272</v>
      </c>
      <c r="B580" s="15">
        <v>451.63</v>
      </c>
      <c r="C580">
        <v>1008242</v>
      </c>
      <c r="D580" s="15">
        <v>451.68</v>
      </c>
      <c r="E580" s="15">
        <v>453.75</v>
      </c>
      <c r="F580" s="15">
        <v>450.37</v>
      </c>
    </row>
    <row r="581" spans="1:6">
      <c r="A581" s="14">
        <v>45271</v>
      </c>
      <c r="B581" s="15">
        <v>451.26</v>
      </c>
      <c r="C581">
        <v>1021581</v>
      </c>
      <c r="D581" s="15">
        <v>451.88</v>
      </c>
      <c r="E581" s="15">
        <v>453.26</v>
      </c>
      <c r="F581" s="15">
        <v>449.51</v>
      </c>
    </row>
    <row r="582" spans="1:6">
      <c r="A582" s="14">
        <v>45268</v>
      </c>
      <c r="B582" s="15">
        <v>448.02</v>
      </c>
      <c r="C582">
        <v>761176</v>
      </c>
      <c r="D582" s="15">
        <v>448.57</v>
      </c>
      <c r="E582" s="15">
        <v>450.53</v>
      </c>
      <c r="F582" s="15">
        <v>447.45949999999999</v>
      </c>
    </row>
    <row r="583" spans="1:6">
      <c r="A583" s="14">
        <v>45267</v>
      </c>
      <c r="B583" s="15">
        <v>447.11</v>
      </c>
      <c r="C583">
        <v>861191</v>
      </c>
      <c r="D583" s="15">
        <v>450.42</v>
      </c>
      <c r="E583" s="15">
        <v>451.39</v>
      </c>
      <c r="F583" s="15">
        <v>446.29</v>
      </c>
    </row>
    <row r="584" spans="1:6">
      <c r="A584" s="14">
        <v>45266</v>
      </c>
      <c r="B584" s="15">
        <v>449.41</v>
      </c>
      <c r="C584">
        <v>864227</v>
      </c>
      <c r="D584" s="15">
        <v>445.5</v>
      </c>
      <c r="E584" s="15">
        <v>450.44</v>
      </c>
      <c r="F584" s="15">
        <v>445.5</v>
      </c>
    </row>
    <row r="585" spans="1:6">
      <c r="A585" s="14">
        <v>45265</v>
      </c>
      <c r="B585" s="15">
        <v>446.24</v>
      </c>
      <c r="C585">
        <v>1055774</v>
      </c>
      <c r="D585" s="15">
        <v>450.29</v>
      </c>
      <c r="E585" s="15">
        <v>450.64370000000002</v>
      </c>
      <c r="F585" s="15">
        <v>445.9</v>
      </c>
    </row>
    <row r="586" spans="1:6">
      <c r="A586" s="14">
        <v>45264</v>
      </c>
      <c r="B586" s="15">
        <v>450.69</v>
      </c>
      <c r="C586">
        <v>1265775</v>
      </c>
      <c r="D586" s="15">
        <v>447.37</v>
      </c>
      <c r="E586" s="15">
        <v>450.96</v>
      </c>
      <c r="F586" s="15">
        <v>446.11</v>
      </c>
    </row>
    <row r="587" spans="1:6">
      <c r="A587" s="14">
        <v>45261</v>
      </c>
      <c r="B587" s="15">
        <v>449.41</v>
      </c>
      <c r="C587">
        <v>856928</v>
      </c>
      <c r="D587" s="15">
        <v>448.4</v>
      </c>
      <c r="E587" s="15">
        <v>450.66</v>
      </c>
      <c r="F587" s="15">
        <v>448.15</v>
      </c>
    </row>
    <row r="588" spans="1:6">
      <c r="A588" s="14">
        <v>45260</v>
      </c>
      <c r="B588" s="15">
        <v>447.77</v>
      </c>
      <c r="C588">
        <v>1514694</v>
      </c>
      <c r="D588" s="15">
        <v>443</v>
      </c>
      <c r="E588" s="15">
        <v>447.86</v>
      </c>
      <c r="F588" s="15">
        <v>442.51</v>
      </c>
    </row>
    <row r="589" spans="1:6">
      <c r="A589" s="14">
        <v>45259</v>
      </c>
      <c r="B589" s="15">
        <v>445.01</v>
      </c>
      <c r="C589">
        <v>1272912</v>
      </c>
      <c r="D589" s="15">
        <v>449.54</v>
      </c>
      <c r="E589" s="15">
        <v>449.54</v>
      </c>
      <c r="F589" s="15">
        <v>443.91</v>
      </c>
    </row>
    <row r="590" spans="1:6">
      <c r="A590" s="14">
        <v>45258</v>
      </c>
      <c r="B590" s="15">
        <v>448.27</v>
      </c>
      <c r="C590">
        <v>1124950</v>
      </c>
      <c r="D590" s="15">
        <v>447.86</v>
      </c>
      <c r="E590" s="15">
        <v>450.88</v>
      </c>
      <c r="F590" s="15">
        <v>446</v>
      </c>
    </row>
    <row r="591" spans="1:6">
      <c r="A591" s="14">
        <v>45257</v>
      </c>
      <c r="B591" s="15">
        <v>445.49</v>
      </c>
      <c r="C591">
        <v>1497004</v>
      </c>
      <c r="D591" s="15">
        <v>451.86</v>
      </c>
      <c r="E591" s="15">
        <v>452.82990000000001</v>
      </c>
      <c r="F591" s="15">
        <v>445.43</v>
      </c>
    </row>
    <row r="592" spans="1:6">
      <c r="A592" s="14">
        <v>45254</v>
      </c>
      <c r="B592" s="15">
        <v>452.01</v>
      </c>
      <c r="C592">
        <v>326644</v>
      </c>
      <c r="D592" s="15">
        <v>451.69</v>
      </c>
      <c r="E592" s="15">
        <v>452.59</v>
      </c>
      <c r="F592" s="15">
        <v>449.74</v>
      </c>
    </row>
    <row r="593" spans="1:6">
      <c r="A593" s="14">
        <v>45252</v>
      </c>
      <c r="B593" s="15">
        <v>450.4</v>
      </c>
      <c r="C593">
        <v>833765</v>
      </c>
      <c r="D593" s="15">
        <v>447.5</v>
      </c>
      <c r="E593" s="15">
        <v>451.7</v>
      </c>
      <c r="F593" s="15">
        <v>447.5</v>
      </c>
    </row>
    <row r="594" spans="1:6">
      <c r="A594" s="14">
        <v>45251</v>
      </c>
      <c r="B594" s="15">
        <v>448.15</v>
      </c>
      <c r="C594">
        <v>1177877</v>
      </c>
      <c r="D594" s="15">
        <v>445</v>
      </c>
      <c r="E594" s="15">
        <v>448.57</v>
      </c>
      <c r="F594" s="15">
        <v>444.15499999999997</v>
      </c>
    </row>
    <row r="595" spans="1:6">
      <c r="A595" s="14">
        <v>45250</v>
      </c>
      <c r="B595" s="15">
        <v>443.81</v>
      </c>
      <c r="C595">
        <v>982113</v>
      </c>
      <c r="D595" s="15">
        <v>444.03</v>
      </c>
      <c r="E595" s="15">
        <v>445.59</v>
      </c>
      <c r="F595" s="15">
        <v>440.76</v>
      </c>
    </row>
    <row r="596" spans="1:6">
      <c r="A596" s="14">
        <v>45247</v>
      </c>
      <c r="B596" s="15">
        <v>444.68</v>
      </c>
      <c r="C596">
        <v>898624</v>
      </c>
      <c r="D596" s="15">
        <v>446.64</v>
      </c>
      <c r="E596" s="15">
        <v>447.23</v>
      </c>
      <c r="F596" s="15">
        <v>444.22</v>
      </c>
    </row>
    <row r="597" spans="1:6">
      <c r="A597" s="14">
        <v>45246</v>
      </c>
      <c r="B597" s="15">
        <v>445.59</v>
      </c>
      <c r="C597">
        <v>912979</v>
      </c>
      <c r="D597" s="15">
        <v>445.8</v>
      </c>
      <c r="E597" s="15">
        <v>447.67</v>
      </c>
      <c r="F597" s="15">
        <v>443.55</v>
      </c>
    </row>
    <row r="598" spans="1:6">
      <c r="A598" s="14">
        <v>45245</v>
      </c>
      <c r="B598" s="15">
        <v>445.14</v>
      </c>
      <c r="C598">
        <v>1098462</v>
      </c>
      <c r="D598" s="15">
        <v>443.47</v>
      </c>
      <c r="E598" s="15">
        <v>448.01</v>
      </c>
      <c r="F598" s="15">
        <v>443.47</v>
      </c>
    </row>
    <row r="599" spans="1:6">
      <c r="A599" s="14">
        <v>45244</v>
      </c>
      <c r="B599" s="15">
        <v>444.22</v>
      </c>
      <c r="C599">
        <v>1336811</v>
      </c>
      <c r="D599" s="15">
        <v>443</v>
      </c>
      <c r="E599" s="15">
        <v>446.73</v>
      </c>
      <c r="F599" s="15">
        <v>441.86</v>
      </c>
    </row>
    <row r="600" spans="1:6">
      <c r="A600" s="14">
        <v>45243</v>
      </c>
      <c r="B600" s="15">
        <v>445.03</v>
      </c>
      <c r="C600">
        <v>1003947</v>
      </c>
      <c r="D600" s="15">
        <v>445</v>
      </c>
      <c r="E600" s="15">
        <v>448.57</v>
      </c>
      <c r="F600" s="15">
        <v>443.29</v>
      </c>
    </row>
    <row r="601" spans="1:6">
      <c r="A601" s="14">
        <v>45240</v>
      </c>
      <c r="B601" s="15">
        <v>444.87</v>
      </c>
      <c r="C601">
        <v>1525619</v>
      </c>
      <c r="D601" s="15">
        <v>444.01</v>
      </c>
      <c r="E601" s="15">
        <v>445.83</v>
      </c>
      <c r="F601" s="15">
        <v>440.97</v>
      </c>
    </row>
    <row r="602" spans="1:6">
      <c r="A602" s="14">
        <v>45239</v>
      </c>
      <c r="B602" s="15">
        <v>442.46</v>
      </c>
      <c r="C602">
        <v>1775623</v>
      </c>
      <c r="D602" s="15">
        <v>445.41</v>
      </c>
      <c r="E602" s="15">
        <v>445.61</v>
      </c>
      <c r="F602" s="15">
        <v>439.67540000000002</v>
      </c>
    </row>
    <row r="603" spans="1:6">
      <c r="A603" s="14">
        <v>45238</v>
      </c>
      <c r="B603" s="15">
        <v>444.66</v>
      </c>
      <c r="C603">
        <v>1386408</v>
      </c>
      <c r="D603" s="15">
        <v>450.15</v>
      </c>
      <c r="E603" s="15">
        <v>451.7713</v>
      </c>
      <c r="F603" s="15">
        <v>444.03</v>
      </c>
    </row>
    <row r="604" spans="1:6">
      <c r="A604" s="14">
        <v>45237</v>
      </c>
      <c r="B604" s="15">
        <v>450.15</v>
      </c>
      <c r="C604">
        <v>1220143</v>
      </c>
      <c r="D604" s="15">
        <v>453.16</v>
      </c>
      <c r="E604" s="15">
        <v>453.16</v>
      </c>
      <c r="F604" s="15">
        <v>449.69</v>
      </c>
    </row>
    <row r="605" spans="1:6">
      <c r="A605" s="14">
        <v>45236</v>
      </c>
      <c r="B605" s="15">
        <v>451.16</v>
      </c>
      <c r="C605">
        <v>1440995</v>
      </c>
      <c r="D605" s="15">
        <v>454.84</v>
      </c>
      <c r="E605" s="15">
        <v>454.84</v>
      </c>
      <c r="F605" s="15">
        <v>450.64</v>
      </c>
    </row>
    <row r="606" spans="1:6">
      <c r="A606" s="14">
        <v>45233</v>
      </c>
      <c r="B606" s="15">
        <v>453.34</v>
      </c>
      <c r="C606">
        <v>1365625</v>
      </c>
      <c r="D606" s="15">
        <v>455.11</v>
      </c>
      <c r="E606" s="15">
        <v>457.76</v>
      </c>
      <c r="F606" s="15">
        <v>451.13</v>
      </c>
    </row>
    <row r="607" spans="1:6">
      <c r="A607" s="14">
        <v>45232</v>
      </c>
      <c r="B607" s="15">
        <v>458.04</v>
      </c>
      <c r="C607">
        <v>1242239</v>
      </c>
      <c r="D607" s="15">
        <v>450.75</v>
      </c>
      <c r="E607" s="15">
        <v>458.22399999999999</v>
      </c>
      <c r="F607" s="15">
        <v>450.75</v>
      </c>
    </row>
    <row r="608" spans="1:6">
      <c r="A608" s="14">
        <v>45231</v>
      </c>
      <c r="B608" s="15">
        <v>452.38</v>
      </c>
      <c r="C608">
        <v>1267032</v>
      </c>
      <c r="D608" s="15">
        <v>456.33</v>
      </c>
      <c r="E608" s="15">
        <v>456.7</v>
      </c>
      <c r="F608" s="15">
        <v>451.46</v>
      </c>
    </row>
    <row r="609" spans="1:6">
      <c r="A609" s="14">
        <v>45230</v>
      </c>
      <c r="B609" s="15">
        <v>454.64</v>
      </c>
      <c r="C609">
        <v>1418804</v>
      </c>
      <c r="D609" s="15">
        <v>447.3</v>
      </c>
      <c r="E609" s="15">
        <v>455.13</v>
      </c>
      <c r="F609" s="15">
        <v>445.41</v>
      </c>
    </row>
    <row r="610" spans="1:6">
      <c r="A610" s="14">
        <v>45229</v>
      </c>
      <c r="B610" s="15">
        <v>445.84</v>
      </c>
      <c r="C610">
        <v>948802</v>
      </c>
      <c r="D610" s="15">
        <v>444.42</v>
      </c>
      <c r="E610" s="15">
        <v>446.86</v>
      </c>
      <c r="F610" s="15">
        <v>442.8</v>
      </c>
    </row>
    <row r="611" spans="1:6">
      <c r="A611" s="14">
        <v>45226</v>
      </c>
      <c r="B611" s="15">
        <v>443.39</v>
      </c>
      <c r="C611">
        <v>1288649</v>
      </c>
      <c r="D611" s="15">
        <v>443.42</v>
      </c>
      <c r="E611" s="15">
        <v>447.65870000000001</v>
      </c>
      <c r="F611" s="15">
        <v>440.23500000000001</v>
      </c>
    </row>
    <row r="612" spans="1:6">
      <c r="A612" s="14">
        <v>45225</v>
      </c>
      <c r="B612" s="15">
        <v>445.97</v>
      </c>
      <c r="C612">
        <v>1432131</v>
      </c>
      <c r="D612" s="15">
        <v>448.01</v>
      </c>
      <c r="E612" s="15">
        <v>451.09</v>
      </c>
      <c r="F612" s="15">
        <v>443.68</v>
      </c>
    </row>
    <row r="613" spans="1:6">
      <c r="A613" s="14">
        <v>45224</v>
      </c>
      <c r="B613" s="15">
        <v>447.69</v>
      </c>
      <c r="C613">
        <v>1228868</v>
      </c>
      <c r="D613" s="15">
        <v>444.34</v>
      </c>
      <c r="E613" s="15">
        <v>449.38</v>
      </c>
      <c r="F613" s="15">
        <v>443.68</v>
      </c>
    </row>
    <row r="614" spans="1:6">
      <c r="A614" s="14">
        <v>45223</v>
      </c>
      <c r="B614" s="15">
        <v>440.9</v>
      </c>
      <c r="C614">
        <v>1367136</v>
      </c>
      <c r="D614" s="15">
        <v>449.13</v>
      </c>
      <c r="E614" s="15">
        <v>450.61</v>
      </c>
      <c r="F614" s="15">
        <v>440.34</v>
      </c>
    </row>
    <row r="615" spans="1:6">
      <c r="A615" s="14">
        <v>45222</v>
      </c>
      <c r="B615" s="15">
        <v>446.16</v>
      </c>
      <c r="C615">
        <v>1502365</v>
      </c>
      <c r="D615" s="15">
        <v>444.21</v>
      </c>
      <c r="E615" s="15">
        <v>452.06</v>
      </c>
      <c r="F615" s="15">
        <v>443.49</v>
      </c>
    </row>
    <row r="616" spans="1:6">
      <c r="A616" s="14">
        <v>45219</v>
      </c>
      <c r="B616" s="15">
        <v>444.17</v>
      </c>
      <c r="C616">
        <v>1715061</v>
      </c>
      <c r="D616" s="15">
        <v>451.37</v>
      </c>
      <c r="E616" s="15">
        <v>452.6</v>
      </c>
      <c r="F616" s="15">
        <v>444.01</v>
      </c>
    </row>
    <row r="617" spans="1:6">
      <c r="A617" s="14">
        <v>45218</v>
      </c>
      <c r="B617" s="15">
        <v>449.18</v>
      </c>
      <c r="C617">
        <v>2012401</v>
      </c>
      <c r="D617" s="15">
        <v>443.66</v>
      </c>
      <c r="E617" s="15">
        <v>449.67</v>
      </c>
      <c r="F617" s="15">
        <v>442.19150000000002</v>
      </c>
    </row>
    <row r="618" spans="1:6">
      <c r="A618" s="14">
        <v>45217</v>
      </c>
      <c r="B618" s="15">
        <v>446.07</v>
      </c>
      <c r="C618">
        <v>2024122</v>
      </c>
      <c r="D618" s="15">
        <v>443.31</v>
      </c>
      <c r="E618" s="15">
        <v>447.89</v>
      </c>
      <c r="F618" s="15">
        <v>440.26679999999999</v>
      </c>
    </row>
    <row r="619" spans="1:6">
      <c r="A619" s="14">
        <v>45216</v>
      </c>
      <c r="B619" s="15">
        <v>441.13</v>
      </c>
      <c r="C619">
        <v>3103947</v>
      </c>
      <c r="D619" s="15">
        <v>436.56</v>
      </c>
      <c r="E619" s="15">
        <v>452.79</v>
      </c>
      <c r="F619" s="15">
        <v>435.13</v>
      </c>
    </row>
    <row r="620" spans="1:6">
      <c r="A620" s="14">
        <v>45215</v>
      </c>
      <c r="B620" s="15">
        <v>440.41</v>
      </c>
      <c r="C620">
        <v>1931317</v>
      </c>
      <c r="D620" s="15">
        <v>439.42</v>
      </c>
      <c r="E620" s="15">
        <v>443.49950000000001</v>
      </c>
      <c r="F620" s="15">
        <v>434.39</v>
      </c>
    </row>
    <row r="621" spans="1:6">
      <c r="A621" s="14">
        <v>45212</v>
      </c>
      <c r="B621" s="15">
        <v>441.06</v>
      </c>
      <c r="C621">
        <v>1520907</v>
      </c>
      <c r="D621" s="15">
        <v>438.53</v>
      </c>
      <c r="E621" s="15">
        <v>443.12</v>
      </c>
      <c r="F621" s="15">
        <v>434.67</v>
      </c>
    </row>
    <row r="622" spans="1:6">
      <c r="A622" s="14">
        <v>45211</v>
      </c>
      <c r="B622" s="15">
        <v>434.14</v>
      </c>
      <c r="C622">
        <v>1122110</v>
      </c>
      <c r="D622" s="15">
        <v>438.05</v>
      </c>
      <c r="E622" s="15">
        <v>439.09</v>
      </c>
      <c r="F622" s="15">
        <v>430.10980000000001</v>
      </c>
    </row>
    <row r="623" spans="1:6">
      <c r="A623" s="14">
        <v>45210</v>
      </c>
      <c r="B623" s="15">
        <v>436.65</v>
      </c>
      <c r="C623">
        <v>1419534</v>
      </c>
      <c r="D623" s="15">
        <v>434.72</v>
      </c>
      <c r="E623" s="15">
        <v>438.8</v>
      </c>
      <c r="F623" s="15">
        <v>433.3</v>
      </c>
    </row>
    <row r="624" spans="1:6">
      <c r="A624" s="14">
        <v>45209</v>
      </c>
      <c r="B624" s="15">
        <v>435.1</v>
      </c>
      <c r="C624">
        <v>2626166</v>
      </c>
      <c r="D624" s="15">
        <v>441.52</v>
      </c>
      <c r="E624" s="15">
        <v>442.62</v>
      </c>
      <c r="F624" s="15">
        <v>432.53</v>
      </c>
    </row>
    <row r="625" spans="1:6">
      <c r="A625" s="14">
        <v>45208</v>
      </c>
      <c r="B625" s="15">
        <v>436.53</v>
      </c>
      <c r="C625">
        <v>5343747</v>
      </c>
      <c r="D625" s="15">
        <v>428.72</v>
      </c>
      <c r="E625" s="15">
        <v>436.6</v>
      </c>
      <c r="F625" s="15">
        <v>423.39</v>
      </c>
    </row>
    <row r="626" spans="1:6">
      <c r="A626" s="14">
        <v>45205</v>
      </c>
      <c r="B626" s="15">
        <v>400.73</v>
      </c>
      <c r="C626">
        <v>1135594</v>
      </c>
      <c r="D626" s="15">
        <v>395.4</v>
      </c>
      <c r="E626" s="15">
        <v>402.41500000000002</v>
      </c>
      <c r="F626" s="15">
        <v>393.77</v>
      </c>
    </row>
    <row r="627" spans="1:6">
      <c r="A627" s="14">
        <v>45204</v>
      </c>
      <c r="B627" s="15">
        <v>397.35</v>
      </c>
      <c r="C627">
        <v>1162794</v>
      </c>
      <c r="D627" s="15">
        <v>400.96</v>
      </c>
      <c r="E627" s="15">
        <v>401.42989999999998</v>
      </c>
      <c r="F627" s="15">
        <v>394.62</v>
      </c>
    </row>
    <row r="628" spans="1:6">
      <c r="A628" s="14">
        <v>45203</v>
      </c>
      <c r="B628" s="15">
        <v>401.33</v>
      </c>
      <c r="C628">
        <v>1243459</v>
      </c>
      <c r="D628" s="15">
        <v>400.66</v>
      </c>
      <c r="E628" s="15">
        <v>402</v>
      </c>
      <c r="F628" s="15">
        <v>397.10500000000002</v>
      </c>
    </row>
    <row r="629" spans="1:6">
      <c r="A629" s="14">
        <v>45202</v>
      </c>
      <c r="B629" s="15">
        <v>403.83</v>
      </c>
      <c r="C629">
        <v>899181</v>
      </c>
      <c r="D629" s="15">
        <v>407.39</v>
      </c>
      <c r="E629" s="15">
        <v>407.5</v>
      </c>
      <c r="F629" s="15">
        <v>402.59</v>
      </c>
    </row>
    <row r="630" spans="1:6">
      <c r="A630" s="14">
        <v>45201</v>
      </c>
      <c r="B630" s="15">
        <v>407.82</v>
      </c>
      <c r="C630">
        <v>733257</v>
      </c>
      <c r="D630" s="15">
        <v>408.96</v>
      </c>
      <c r="E630" s="15">
        <v>410.98989999999998</v>
      </c>
      <c r="F630" s="15">
        <v>405.89</v>
      </c>
    </row>
    <row r="631" spans="1:6">
      <c r="A631" s="14">
        <v>45198</v>
      </c>
      <c r="B631" s="15">
        <v>408.96</v>
      </c>
      <c r="C631">
        <v>764063</v>
      </c>
      <c r="D631" s="15">
        <v>410.96</v>
      </c>
      <c r="E631" s="15">
        <v>411.44690000000003</v>
      </c>
      <c r="F631" s="15">
        <v>407.59</v>
      </c>
    </row>
    <row r="632" spans="1:6">
      <c r="A632" s="14">
        <v>45197</v>
      </c>
      <c r="B632" s="15">
        <v>410.96</v>
      </c>
      <c r="C632">
        <v>819809</v>
      </c>
      <c r="D632" s="15">
        <v>409.9</v>
      </c>
      <c r="E632" s="15">
        <v>412.86</v>
      </c>
      <c r="F632" s="15">
        <v>408.815</v>
      </c>
    </row>
    <row r="633" spans="1:6">
      <c r="A633" s="14">
        <v>45196</v>
      </c>
      <c r="B633" s="15">
        <v>408.72</v>
      </c>
      <c r="C633">
        <v>1317558</v>
      </c>
      <c r="D633" s="15">
        <v>409.18</v>
      </c>
      <c r="E633" s="15">
        <v>410</v>
      </c>
      <c r="F633" s="15">
        <v>405.72</v>
      </c>
    </row>
    <row r="634" spans="1:6">
      <c r="A634" s="14">
        <v>45195</v>
      </c>
      <c r="B634" s="15">
        <v>408.75</v>
      </c>
      <c r="C634">
        <v>1107966</v>
      </c>
      <c r="D634" s="15">
        <v>410.63</v>
      </c>
      <c r="E634" s="15">
        <v>411.27</v>
      </c>
      <c r="F634" s="15">
        <v>407.74720000000002</v>
      </c>
    </row>
    <row r="635" spans="1:6">
      <c r="A635" s="14">
        <v>45194</v>
      </c>
      <c r="B635" s="15">
        <v>412.9</v>
      </c>
      <c r="C635">
        <v>748376</v>
      </c>
      <c r="D635" s="15">
        <v>413.23</v>
      </c>
      <c r="E635" s="15">
        <v>413.95</v>
      </c>
      <c r="F635" s="15">
        <v>411.51</v>
      </c>
    </row>
    <row r="636" spans="1:6">
      <c r="A636" s="14">
        <v>45191</v>
      </c>
      <c r="B636" s="15">
        <v>413.65</v>
      </c>
      <c r="C636">
        <v>1453371</v>
      </c>
      <c r="D636" s="15">
        <v>415.94</v>
      </c>
      <c r="E636" s="15">
        <v>417.5</v>
      </c>
      <c r="F636" s="15">
        <v>413.22500000000002</v>
      </c>
    </row>
    <row r="637" spans="1:6">
      <c r="A637" s="14">
        <v>45190</v>
      </c>
      <c r="B637" s="15">
        <v>417.54</v>
      </c>
      <c r="C637">
        <v>1669759</v>
      </c>
      <c r="D637" s="15">
        <v>425.73</v>
      </c>
      <c r="E637" s="15">
        <v>426.61</v>
      </c>
      <c r="F637" s="15">
        <v>417.19</v>
      </c>
    </row>
    <row r="638" spans="1:6">
      <c r="A638" s="14">
        <v>45189</v>
      </c>
      <c r="B638" s="15">
        <v>426.95</v>
      </c>
      <c r="C638">
        <v>1044263</v>
      </c>
      <c r="D638" s="15">
        <v>426.95</v>
      </c>
      <c r="E638" s="15">
        <v>430.85</v>
      </c>
      <c r="F638" s="15">
        <v>426.67</v>
      </c>
    </row>
    <row r="639" spans="1:6">
      <c r="A639" s="14">
        <v>45188</v>
      </c>
      <c r="B639" s="15">
        <v>425.31</v>
      </c>
      <c r="C639">
        <v>862437</v>
      </c>
      <c r="D639" s="15">
        <v>430.25</v>
      </c>
      <c r="E639" s="15">
        <v>431.07499999999999</v>
      </c>
      <c r="F639" s="15">
        <v>425.06</v>
      </c>
    </row>
    <row r="640" spans="1:6">
      <c r="A640" s="14">
        <v>45187</v>
      </c>
      <c r="B640" s="15">
        <v>429.86</v>
      </c>
      <c r="C640">
        <v>951207</v>
      </c>
      <c r="D640" s="15">
        <v>427.66</v>
      </c>
      <c r="E640" s="15">
        <v>431.45</v>
      </c>
      <c r="F640" s="15">
        <v>426.6</v>
      </c>
    </row>
    <row r="641" spans="1:6">
      <c r="A641" s="14">
        <v>45184</v>
      </c>
      <c r="B641" s="15">
        <v>424.05</v>
      </c>
      <c r="C641">
        <v>1681583</v>
      </c>
      <c r="D641" s="15">
        <v>423.91</v>
      </c>
      <c r="E641" s="15">
        <v>428.88</v>
      </c>
      <c r="F641" s="15">
        <v>423.71</v>
      </c>
    </row>
    <row r="642" spans="1:6">
      <c r="A642" s="14">
        <v>45183</v>
      </c>
      <c r="B642" s="15">
        <v>425.89</v>
      </c>
      <c r="C642">
        <v>992409</v>
      </c>
      <c r="D642" s="15">
        <v>420.73</v>
      </c>
      <c r="E642" s="15">
        <v>426.65499999999997</v>
      </c>
      <c r="F642" s="15">
        <v>420.73</v>
      </c>
    </row>
    <row r="643" spans="1:6">
      <c r="A643" s="14">
        <v>45182</v>
      </c>
      <c r="B643" s="15">
        <v>420.99</v>
      </c>
      <c r="C643">
        <v>971568</v>
      </c>
      <c r="D643" s="15">
        <v>419.82</v>
      </c>
      <c r="E643" s="15">
        <v>422.25</v>
      </c>
      <c r="F643" s="15">
        <v>418.58010000000002</v>
      </c>
    </row>
    <row r="644" spans="1:6">
      <c r="A644" s="14">
        <v>45181</v>
      </c>
      <c r="B644" s="15">
        <v>417.83</v>
      </c>
      <c r="C644">
        <v>1307739</v>
      </c>
      <c r="D644" s="15">
        <v>419.54</v>
      </c>
      <c r="E644" s="15">
        <v>420.11250000000001</v>
      </c>
      <c r="F644" s="15">
        <v>415.94</v>
      </c>
    </row>
    <row r="645" spans="1:6">
      <c r="A645" s="14">
        <v>45180</v>
      </c>
      <c r="B645" s="15">
        <v>420.66</v>
      </c>
      <c r="C645">
        <v>1618480</v>
      </c>
      <c r="D645" s="15">
        <v>422.22</v>
      </c>
      <c r="E645" s="15">
        <v>422.72500000000002</v>
      </c>
      <c r="F645" s="15">
        <v>416.51499999999999</v>
      </c>
    </row>
    <row r="646" spans="1:6">
      <c r="A646" s="14">
        <v>45177</v>
      </c>
      <c r="B646" s="15">
        <v>423.09</v>
      </c>
      <c r="C646">
        <v>1162522</v>
      </c>
      <c r="D646" s="15">
        <v>426.33</v>
      </c>
      <c r="E646" s="15">
        <v>426.44</v>
      </c>
      <c r="F646" s="15">
        <v>422.25</v>
      </c>
    </row>
    <row r="647" spans="1:6">
      <c r="A647" s="14">
        <v>45176</v>
      </c>
      <c r="B647" s="15">
        <v>425.94</v>
      </c>
      <c r="C647">
        <v>1195778</v>
      </c>
      <c r="D647" s="15">
        <v>424</v>
      </c>
      <c r="E647" s="15">
        <v>427.77499999999998</v>
      </c>
      <c r="F647" s="15">
        <v>422</v>
      </c>
    </row>
    <row r="648" spans="1:6">
      <c r="A648" s="14">
        <v>45175</v>
      </c>
      <c r="B648" s="15">
        <v>423.94</v>
      </c>
      <c r="C648">
        <v>2547965</v>
      </c>
      <c r="D648" s="15">
        <v>440.24</v>
      </c>
      <c r="E648" s="15">
        <v>441.34</v>
      </c>
      <c r="F648" s="15">
        <v>423.66</v>
      </c>
    </row>
    <row r="649" spans="1:6">
      <c r="A649" s="14">
        <v>45174</v>
      </c>
      <c r="B649" s="15">
        <v>445.19</v>
      </c>
      <c r="C649">
        <v>854110</v>
      </c>
      <c r="D649" s="15">
        <v>448</v>
      </c>
      <c r="E649" s="15">
        <v>448.33</v>
      </c>
      <c r="F649" s="15">
        <v>445.05</v>
      </c>
    </row>
    <row r="650" spans="1:6">
      <c r="A650" s="14">
        <v>45170</v>
      </c>
      <c r="B650" s="15">
        <v>448.18</v>
      </c>
      <c r="C650">
        <v>668746</v>
      </c>
      <c r="D650" s="15">
        <v>450.32</v>
      </c>
      <c r="E650" s="15">
        <v>451.89</v>
      </c>
      <c r="F650" s="15">
        <v>447.78</v>
      </c>
    </row>
    <row r="651" spans="1:6">
      <c r="A651" s="14">
        <v>45169</v>
      </c>
      <c r="B651" s="15">
        <v>448.35</v>
      </c>
      <c r="C651">
        <v>826499</v>
      </c>
      <c r="D651" s="15">
        <v>450.82</v>
      </c>
      <c r="E651" s="15">
        <v>453.62</v>
      </c>
      <c r="F651" s="15">
        <v>448.14</v>
      </c>
    </row>
    <row r="652" spans="1:6">
      <c r="A652" s="14">
        <v>45168</v>
      </c>
      <c r="B652" s="15">
        <v>452.41</v>
      </c>
      <c r="C652">
        <v>876092</v>
      </c>
      <c r="D652" s="15">
        <v>449.44</v>
      </c>
      <c r="E652" s="15">
        <v>455.92</v>
      </c>
      <c r="F652" s="15">
        <v>448.48500000000001</v>
      </c>
    </row>
    <row r="653" spans="1:6">
      <c r="A653" s="14">
        <v>45167</v>
      </c>
      <c r="B653" s="15">
        <v>448.4</v>
      </c>
      <c r="C653">
        <v>1053749</v>
      </c>
      <c r="D653" s="15">
        <v>452.32</v>
      </c>
      <c r="E653" s="15">
        <v>453.26</v>
      </c>
      <c r="F653" s="15">
        <v>444.49</v>
      </c>
    </row>
    <row r="654" spans="1:6">
      <c r="A654" s="14">
        <v>45166</v>
      </c>
      <c r="B654" s="15">
        <v>452.32</v>
      </c>
      <c r="C654">
        <v>641013</v>
      </c>
      <c r="D654" s="15">
        <v>450.81</v>
      </c>
      <c r="E654" s="15">
        <v>453.33</v>
      </c>
      <c r="F654" s="15">
        <v>450.27010000000001</v>
      </c>
    </row>
    <row r="655" spans="1:6">
      <c r="A655" s="14">
        <v>45163</v>
      </c>
      <c r="B655" s="15">
        <v>451.09</v>
      </c>
      <c r="C655">
        <v>785305</v>
      </c>
      <c r="D655" s="15">
        <v>455.26</v>
      </c>
      <c r="E655" s="15">
        <v>455.26</v>
      </c>
      <c r="F655" s="15">
        <v>449.06</v>
      </c>
    </row>
    <row r="656" spans="1:6">
      <c r="A656" s="14">
        <v>45162</v>
      </c>
      <c r="B656" s="15">
        <v>452.55</v>
      </c>
      <c r="C656">
        <v>697790</v>
      </c>
      <c r="D656" s="15">
        <v>453.26</v>
      </c>
      <c r="E656" s="15">
        <v>457.67</v>
      </c>
      <c r="F656" s="15">
        <v>452.44</v>
      </c>
    </row>
    <row r="657" spans="1:6">
      <c r="A657" s="14">
        <v>45161</v>
      </c>
      <c r="B657" s="15">
        <v>454.57</v>
      </c>
      <c r="C657">
        <v>1043311</v>
      </c>
      <c r="D657" s="15">
        <v>454.58</v>
      </c>
      <c r="E657" s="15">
        <v>454.89</v>
      </c>
      <c r="F657" s="15">
        <v>452.08499999999998</v>
      </c>
    </row>
    <row r="658" spans="1:6">
      <c r="A658" s="14">
        <v>45160</v>
      </c>
      <c r="B658" s="15">
        <v>452.94</v>
      </c>
      <c r="C658">
        <v>671893</v>
      </c>
      <c r="D658" s="15">
        <v>451.74</v>
      </c>
      <c r="E658" s="15">
        <v>453.89</v>
      </c>
      <c r="F658" s="15">
        <v>450.46</v>
      </c>
    </row>
    <row r="659" spans="1:6">
      <c r="A659" s="14">
        <v>45159</v>
      </c>
      <c r="B659" s="15">
        <v>451.49</v>
      </c>
      <c r="C659">
        <v>573502</v>
      </c>
      <c r="D659" s="15">
        <v>449.84</v>
      </c>
      <c r="E659" s="15">
        <v>453.03</v>
      </c>
      <c r="F659" s="15">
        <v>449</v>
      </c>
    </row>
    <row r="660" spans="1:6">
      <c r="A660" s="14">
        <v>45156</v>
      </c>
      <c r="B660" s="15">
        <v>450.06</v>
      </c>
      <c r="C660">
        <v>1075714</v>
      </c>
      <c r="D660" s="15">
        <v>445.42</v>
      </c>
      <c r="E660" s="15">
        <v>455.36500000000001</v>
      </c>
      <c r="F660" s="15">
        <v>445.38</v>
      </c>
    </row>
    <row r="661" spans="1:6">
      <c r="A661" s="14">
        <v>45155</v>
      </c>
      <c r="B661" s="15">
        <v>446.68</v>
      </c>
      <c r="C661">
        <v>635778</v>
      </c>
      <c r="D661" s="15">
        <v>446.64</v>
      </c>
      <c r="E661" s="15">
        <v>450.22</v>
      </c>
      <c r="F661" s="15">
        <v>446.435</v>
      </c>
    </row>
    <row r="662" spans="1:6">
      <c r="A662" s="14">
        <v>45154</v>
      </c>
      <c r="B662" s="15">
        <v>445.13</v>
      </c>
      <c r="C662">
        <v>821965</v>
      </c>
      <c r="D662" s="15">
        <v>442.86</v>
      </c>
      <c r="E662" s="15">
        <v>447.03</v>
      </c>
      <c r="F662" s="15">
        <v>442.3</v>
      </c>
    </row>
    <row r="663" spans="1:6">
      <c r="A663" s="14">
        <v>45153</v>
      </c>
      <c r="B663" s="15">
        <v>443.58</v>
      </c>
      <c r="C663">
        <v>725274</v>
      </c>
      <c r="D663" s="15">
        <v>448</v>
      </c>
      <c r="E663" s="15">
        <v>450</v>
      </c>
      <c r="F663" s="15">
        <v>443.28</v>
      </c>
    </row>
    <row r="664" spans="1:6">
      <c r="A664" s="14">
        <v>45152</v>
      </c>
      <c r="B664" s="15">
        <v>450.08</v>
      </c>
      <c r="C664">
        <v>752307</v>
      </c>
      <c r="D664" s="15">
        <v>454.59</v>
      </c>
      <c r="E664" s="15">
        <v>455.61</v>
      </c>
      <c r="F664" s="15">
        <v>449.66</v>
      </c>
    </row>
    <row r="665" spans="1:6">
      <c r="A665" s="14">
        <v>45149</v>
      </c>
      <c r="B665" s="15">
        <v>454.05</v>
      </c>
      <c r="C665">
        <v>690706</v>
      </c>
      <c r="D665" s="15">
        <v>451.18</v>
      </c>
      <c r="E665" s="15">
        <v>454.09</v>
      </c>
      <c r="F665" s="15">
        <v>450.52</v>
      </c>
    </row>
    <row r="666" spans="1:6">
      <c r="A666" s="14">
        <v>45148</v>
      </c>
      <c r="B666" s="15">
        <v>450.05</v>
      </c>
      <c r="C666">
        <v>688916</v>
      </c>
      <c r="D666" s="15">
        <v>452</v>
      </c>
      <c r="E666" s="15">
        <v>453.97</v>
      </c>
      <c r="F666" s="15">
        <v>449.26</v>
      </c>
    </row>
    <row r="667" spans="1:6">
      <c r="A667" s="14">
        <v>45147</v>
      </c>
      <c r="B667" s="15">
        <v>452.81</v>
      </c>
      <c r="C667">
        <v>1211810</v>
      </c>
      <c r="D667" s="15">
        <v>450.08</v>
      </c>
      <c r="E667" s="15">
        <v>454.05</v>
      </c>
      <c r="F667" s="15">
        <v>449.99</v>
      </c>
    </row>
    <row r="668" spans="1:6">
      <c r="A668" s="14">
        <v>45146</v>
      </c>
      <c r="B668" s="15">
        <v>449.47</v>
      </c>
      <c r="C668">
        <v>791637</v>
      </c>
      <c r="D668" s="15">
        <v>449</v>
      </c>
      <c r="E668" s="15">
        <v>450.51</v>
      </c>
      <c r="F668" s="15">
        <v>447.57</v>
      </c>
    </row>
    <row r="669" spans="1:6">
      <c r="A669" s="14">
        <v>45145</v>
      </c>
      <c r="B669" s="15">
        <v>449.78</v>
      </c>
      <c r="C669">
        <v>746803</v>
      </c>
      <c r="D669" s="15">
        <v>447.32</v>
      </c>
      <c r="E669" s="15">
        <v>450.47</v>
      </c>
      <c r="F669" s="15">
        <v>446.27600000000001</v>
      </c>
    </row>
    <row r="670" spans="1:6">
      <c r="A670" s="14">
        <v>45142</v>
      </c>
      <c r="B670" s="15">
        <v>445.72</v>
      </c>
      <c r="C670">
        <v>846951</v>
      </c>
      <c r="D670" s="15">
        <v>448.58</v>
      </c>
      <c r="E670" s="15">
        <v>450.29</v>
      </c>
      <c r="F670" s="15">
        <v>445.31</v>
      </c>
    </row>
    <row r="671" spans="1:6">
      <c r="A671" s="14">
        <v>45141</v>
      </c>
      <c r="B671" s="15">
        <v>447.92</v>
      </c>
      <c r="C671">
        <v>1240780</v>
      </c>
      <c r="D671" s="15">
        <v>447.32</v>
      </c>
      <c r="E671" s="15">
        <v>450.2</v>
      </c>
      <c r="F671" s="15">
        <v>445.98</v>
      </c>
    </row>
    <row r="672" spans="1:6">
      <c r="A672" s="14">
        <v>45140</v>
      </c>
      <c r="B672" s="15">
        <v>448.56</v>
      </c>
      <c r="C672">
        <v>905975</v>
      </c>
      <c r="D672" s="15">
        <v>451.28</v>
      </c>
      <c r="E672" s="15">
        <v>453.13</v>
      </c>
      <c r="F672" s="15">
        <v>447.91</v>
      </c>
    </row>
    <row r="673" spans="1:6">
      <c r="A673" s="14">
        <v>45139</v>
      </c>
      <c r="B673" s="15">
        <v>451.28</v>
      </c>
      <c r="C673">
        <v>1048012</v>
      </c>
      <c r="D673" s="15">
        <v>447.03</v>
      </c>
      <c r="E673" s="15">
        <v>453.12</v>
      </c>
      <c r="F673" s="15">
        <v>446.9</v>
      </c>
    </row>
    <row r="674" spans="1:6">
      <c r="A674" s="14">
        <v>45138</v>
      </c>
      <c r="B674" s="15">
        <v>446.37</v>
      </c>
      <c r="C674">
        <v>1806448</v>
      </c>
      <c r="D674" s="15">
        <v>449.71</v>
      </c>
      <c r="E674" s="15">
        <v>449.71</v>
      </c>
      <c r="F674" s="15">
        <v>444.63</v>
      </c>
    </row>
    <row r="675" spans="1:6">
      <c r="A675" s="14">
        <v>45135</v>
      </c>
      <c r="B675" s="15">
        <v>449</v>
      </c>
      <c r="C675">
        <v>1163175</v>
      </c>
      <c r="D675" s="15">
        <v>448</v>
      </c>
      <c r="E675" s="15">
        <v>450.65</v>
      </c>
      <c r="F675" s="15">
        <v>446.49</v>
      </c>
    </row>
    <row r="676" spans="1:6">
      <c r="A676" s="14">
        <v>45134</v>
      </c>
      <c r="B676" s="15">
        <v>448.64</v>
      </c>
      <c r="C676">
        <v>1603778</v>
      </c>
      <c r="D676" s="15">
        <v>451.5</v>
      </c>
      <c r="E676" s="15">
        <v>452.42</v>
      </c>
      <c r="F676" s="15">
        <v>445.32</v>
      </c>
    </row>
    <row r="677" spans="1:6">
      <c r="A677" s="14">
        <v>45133</v>
      </c>
      <c r="B677" s="15">
        <v>452.81</v>
      </c>
      <c r="C677">
        <v>1322292</v>
      </c>
      <c r="D677" s="15">
        <v>454.33</v>
      </c>
      <c r="E677" s="15">
        <v>457.05</v>
      </c>
      <c r="F677" s="15">
        <v>451.87</v>
      </c>
    </row>
    <row r="678" spans="1:6">
      <c r="A678" s="14">
        <v>45132</v>
      </c>
      <c r="B678" s="15">
        <v>454.15</v>
      </c>
      <c r="C678">
        <v>1207812</v>
      </c>
      <c r="D678" s="15">
        <v>452.43</v>
      </c>
      <c r="E678" s="15">
        <v>454.76</v>
      </c>
      <c r="F678" s="15">
        <v>447.42</v>
      </c>
    </row>
    <row r="679" spans="1:6">
      <c r="A679" s="14">
        <v>45131</v>
      </c>
      <c r="B679" s="15">
        <v>456.8</v>
      </c>
      <c r="C679">
        <v>892432</v>
      </c>
      <c r="D679" s="15">
        <v>456</v>
      </c>
      <c r="E679" s="15">
        <v>457.94499999999999</v>
      </c>
      <c r="F679" s="15">
        <v>454.03640000000001</v>
      </c>
    </row>
    <row r="680" spans="1:6">
      <c r="A680" s="14">
        <v>45128</v>
      </c>
      <c r="B680" s="15">
        <v>454.76</v>
      </c>
      <c r="C680">
        <v>934414</v>
      </c>
      <c r="D680" s="15">
        <v>454.81</v>
      </c>
      <c r="E680" s="15">
        <v>456.935</v>
      </c>
      <c r="F680" s="15">
        <v>453.35</v>
      </c>
    </row>
    <row r="681" spans="1:6">
      <c r="A681" s="14">
        <v>45127</v>
      </c>
      <c r="B681" s="15">
        <v>456.01</v>
      </c>
      <c r="C681">
        <v>1354029</v>
      </c>
      <c r="D681" s="15">
        <v>452.63</v>
      </c>
      <c r="E681" s="15">
        <v>458.2</v>
      </c>
      <c r="F681" s="15">
        <v>452.00009999999997</v>
      </c>
    </row>
    <row r="682" spans="1:6">
      <c r="A682" s="14">
        <v>45126</v>
      </c>
      <c r="B682" s="15">
        <v>451.51</v>
      </c>
      <c r="C682">
        <v>2141500</v>
      </c>
      <c r="D682" s="15">
        <v>457</v>
      </c>
      <c r="E682" s="15">
        <v>459.28320000000002</v>
      </c>
      <c r="F682" s="15">
        <v>448.11</v>
      </c>
    </row>
    <row r="683" spans="1:6">
      <c r="A683" s="14">
        <v>45125</v>
      </c>
      <c r="B683" s="15">
        <v>455.7</v>
      </c>
      <c r="C683">
        <v>3122613</v>
      </c>
      <c r="D683" s="15">
        <v>474.37</v>
      </c>
      <c r="E683" s="15">
        <v>479.5</v>
      </c>
      <c r="F683" s="15">
        <v>454.28410000000002</v>
      </c>
    </row>
    <row r="684" spans="1:6">
      <c r="A684" s="14">
        <v>45124</v>
      </c>
      <c r="B684" s="15">
        <v>469.97</v>
      </c>
      <c r="C684">
        <v>1890261</v>
      </c>
      <c r="D684" s="15">
        <v>466.29</v>
      </c>
      <c r="E684" s="15">
        <v>473.98989999999998</v>
      </c>
      <c r="F684" s="15">
        <v>465.62</v>
      </c>
    </row>
    <row r="685" spans="1:6">
      <c r="A685" s="14">
        <v>45121</v>
      </c>
      <c r="B685" s="15">
        <v>464.31</v>
      </c>
      <c r="C685">
        <v>933202</v>
      </c>
      <c r="D685" s="15">
        <v>466</v>
      </c>
      <c r="E685" s="15">
        <v>466.52</v>
      </c>
      <c r="F685" s="15">
        <v>462.36</v>
      </c>
    </row>
    <row r="686" spans="1:6">
      <c r="A686" s="14">
        <v>45120</v>
      </c>
      <c r="B686" s="15">
        <v>466.38</v>
      </c>
      <c r="C686">
        <v>821864</v>
      </c>
      <c r="D686" s="15">
        <v>461</v>
      </c>
      <c r="E686" s="15">
        <v>467.44</v>
      </c>
      <c r="F686" s="15">
        <v>460.33</v>
      </c>
    </row>
    <row r="687" spans="1:6">
      <c r="A687" s="14">
        <v>45119</v>
      </c>
      <c r="B687" s="15">
        <v>461.96</v>
      </c>
      <c r="C687">
        <v>1067254</v>
      </c>
      <c r="D687" s="15">
        <v>467.2</v>
      </c>
      <c r="E687" s="15">
        <v>467.22</v>
      </c>
      <c r="F687" s="15">
        <v>461.12</v>
      </c>
    </row>
    <row r="688" spans="1:6">
      <c r="A688" s="14">
        <v>45118</v>
      </c>
      <c r="B688" s="15">
        <v>466.29</v>
      </c>
      <c r="C688">
        <v>709253</v>
      </c>
      <c r="D688" s="15">
        <v>461.27</v>
      </c>
      <c r="E688" s="15">
        <v>467.1</v>
      </c>
      <c r="F688" s="15">
        <v>459.79</v>
      </c>
    </row>
    <row r="689" spans="1:6">
      <c r="A689" s="14">
        <v>45117</v>
      </c>
      <c r="B689" s="15">
        <v>460.38</v>
      </c>
      <c r="C689">
        <v>718374</v>
      </c>
      <c r="D689" s="15">
        <v>458.5</v>
      </c>
      <c r="E689" s="15">
        <v>462.59</v>
      </c>
      <c r="F689" s="15">
        <v>458.05</v>
      </c>
    </row>
    <row r="690" spans="1:6">
      <c r="A690" s="14">
        <v>45114</v>
      </c>
      <c r="B690" s="15">
        <v>458.71</v>
      </c>
      <c r="C690">
        <v>642167</v>
      </c>
      <c r="D690" s="15">
        <v>460</v>
      </c>
      <c r="E690" s="15">
        <v>461.89</v>
      </c>
      <c r="F690" s="15">
        <v>458.1</v>
      </c>
    </row>
    <row r="691" spans="1:6">
      <c r="A691" s="14">
        <v>45113</v>
      </c>
      <c r="B691" s="15">
        <v>461.64</v>
      </c>
      <c r="C691">
        <v>675968</v>
      </c>
      <c r="D691" s="15">
        <v>463</v>
      </c>
      <c r="E691" s="15">
        <v>463</v>
      </c>
      <c r="F691" s="15">
        <v>459.34</v>
      </c>
    </row>
    <row r="692" spans="1:6">
      <c r="A692" s="14">
        <v>45112</v>
      </c>
      <c r="B692" s="15">
        <v>462.76</v>
      </c>
      <c r="C692">
        <v>625509</v>
      </c>
      <c r="D692" s="15">
        <v>461.57</v>
      </c>
      <c r="E692" s="15">
        <v>463.34989999999999</v>
      </c>
      <c r="F692" s="15">
        <v>458.935</v>
      </c>
    </row>
    <row r="693" spans="1:6">
      <c r="A693" s="14">
        <v>45110</v>
      </c>
      <c r="B693" s="15">
        <v>462.58</v>
      </c>
      <c r="C693">
        <v>385446</v>
      </c>
      <c r="D693" s="15">
        <v>460</v>
      </c>
      <c r="E693" s="15">
        <v>463.33</v>
      </c>
      <c r="F693" s="15">
        <v>457.55</v>
      </c>
    </row>
    <row r="694" spans="1:6">
      <c r="A694" s="14">
        <v>45107</v>
      </c>
      <c r="B694" s="15">
        <v>460.38</v>
      </c>
      <c r="C694">
        <v>982764</v>
      </c>
      <c r="D694" s="15">
        <v>459.24</v>
      </c>
      <c r="E694" s="15">
        <v>462.67</v>
      </c>
      <c r="F694" s="15">
        <v>456.79</v>
      </c>
    </row>
    <row r="695" spans="1:6">
      <c r="A695" s="14">
        <v>45106</v>
      </c>
      <c r="B695" s="15">
        <v>457.44</v>
      </c>
      <c r="C695">
        <v>684263</v>
      </c>
      <c r="D695" s="15">
        <v>449.92</v>
      </c>
      <c r="E695" s="15">
        <v>457.53</v>
      </c>
      <c r="F695" s="15">
        <v>448.78</v>
      </c>
    </row>
    <row r="696" spans="1:6">
      <c r="A696" s="14">
        <v>45105</v>
      </c>
      <c r="B696" s="15">
        <v>449.66</v>
      </c>
      <c r="C696">
        <v>848995</v>
      </c>
      <c r="D696" s="15">
        <v>453.58</v>
      </c>
      <c r="E696" s="15">
        <v>453.76</v>
      </c>
      <c r="F696" s="15">
        <v>447.46</v>
      </c>
    </row>
    <row r="697" spans="1:6">
      <c r="A697" s="14">
        <v>45104</v>
      </c>
      <c r="B697" s="15">
        <v>453.15</v>
      </c>
      <c r="C697">
        <v>671166</v>
      </c>
      <c r="D697" s="15">
        <v>452.79</v>
      </c>
      <c r="E697" s="15">
        <v>455.63</v>
      </c>
      <c r="F697" s="15">
        <v>452.42</v>
      </c>
    </row>
    <row r="698" spans="1:6">
      <c r="A698" s="14">
        <v>45103</v>
      </c>
      <c r="B698" s="15">
        <v>452.8</v>
      </c>
      <c r="C698">
        <v>997176</v>
      </c>
      <c r="D698" s="15">
        <v>455.94</v>
      </c>
      <c r="E698" s="15">
        <v>456.16</v>
      </c>
      <c r="F698" s="15">
        <v>446.68</v>
      </c>
    </row>
    <row r="699" spans="1:6">
      <c r="A699" s="14">
        <v>45100</v>
      </c>
      <c r="B699" s="15">
        <v>459.36</v>
      </c>
      <c r="C699">
        <v>1348206</v>
      </c>
      <c r="D699" s="15">
        <v>463.52</v>
      </c>
      <c r="E699" s="15">
        <v>465.42</v>
      </c>
      <c r="F699" s="15">
        <v>458.13</v>
      </c>
    </row>
    <row r="700" spans="1:6">
      <c r="A700" s="14">
        <v>45099</v>
      </c>
      <c r="B700" s="15">
        <v>463.43</v>
      </c>
      <c r="C700">
        <v>688681</v>
      </c>
      <c r="D700" s="15">
        <v>465.52</v>
      </c>
      <c r="E700" s="15">
        <v>466.05</v>
      </c>
      <c r="F700" s="15">
        <v>461.5</v>
      </c>
    </row>
    <row r="701" spans="1:6">
      <c r="A701" s="14">
        <v>45098</v>
      </c>
      <c r="B701" s="15">
        <v>466.04</v>
      </c>
      <c r="C701">
        <v>907074</v>
      </c>
      <c r="D701" s="15">
        <v>461.06</v>
      </c>
      <c r="E701" s="15">
        <v>467.17</v>
      </c>
      <c r="F701" s="15">
        <v>458.01</v>
      </c>
    </row>
    <row r="702" spans="1:6">
      <c r="A702" s="14">
        <v>45097</v>
      </c>
      <c r="B702" s="15">
        <v>458.38</v>
      </c>
      <c r="C702">
        <v>775250</v>
      </c>
      <c r="D702" s="15">
        <v>459.48</v>
      </c>
      <c r="E702" s="15">
        <v>461.89</v>
      </c>
      <c r="F702" s="15">
        <v>457.48</v>
      </c>
    </row>
    <row r="703" spans="1:6">
      <c r="A703" s="14">
        <v>45093</v>
      </c>
      <c r="B703" s="15">
        <v>459.17</v>
      </c>
      <c r="C703">
        <v>1642807</v>
      </c>
      <c r="D703" s="15">
        <v>457.73</v>
      </c>
      <c r="E703" s="15">
        <v>461.77</v>
      </c>
      <c r="F703" s="15">
        <v>456.6</v>
      </c>
    </row>
    <row r="704" spans="1:6">
      <c r="A704" s="14">
        <v>45092</v>
      </c>
      <c r="B704" s="15">
        <v>455.95</v>
      </c>
      <c r="C704">
        <v>892547</v>
      </c>
      <c r="D704" s="15">
        <v>454</v>
      </c>
      <c r="E704" s="15">
        <v>458.5059</v>
      </c>
      <c r="F704" s="15">
        <v>453.92</v>
      </c>
    </row>
    <row r="705" spans="1:6">
      <c r="A705" s="14">
        <v>45091</v>
      </c>
      <c r="B705" s="15">
        <v>452.55</v>
      </c>
      <c r="C705">
        <v>945891</v>
      </c>
      <c r="D705" s="15">
        <v>451.41</v>
      </c>
      <c r="E705" s="15">
        <v>453.42</v>
      </c>
      <c r="F705" s="15">
        <v>448.57</v>
      </c>
    </row>
    <row r="706" spans="1:6">
      <c r="A706" s="14">
        <v>45090</v>
      </c>
      <c r="B706" s="15">
        <v>452.37</v>
      </c>
      <c r="C706">
        <v>1486493</v>
      </c>
      <c r="D706" s="15">
        <v>456.01</v>
      </c>
      <c r="E706" s="15">
        <v>456.9699</v>
      </c>
      <c r="F706" s="15">
        <v>445.89</v>
      </c>
    </row>
    <row r="707" spans="1:6">
      <c r="A707" s="14">
        <v>45089</v>
      </c>
      <c r="B707" s="15">
        <v>459.87</v>
      </c>
      <c r="C707">
        <v>954660</v>
      </c>
      <c r="D707" s="15">
        <v>462.79</v>
      </c>
      <c r="E707" s="15">
        <v>462.87</v>
      </c>
      <c r="F707" s="15">
        <v>458.18</v>
      </c>
    </row>
    <row r="708" spans="1:6">
      <c r="A708" s="14">
        <v>45086</v>
      </c>
      <c r="B708" s="15">
        <v>462.69</v>
      </c>
      <c r="C708">
        <v>713249</v>
      </c>
      <c r="D708" s="15">
        <v>465.39</v>
      </c>
      <c r="E708" s="15">
        <v>465.39</v>
      </c>
      <c r="F708" s="15">
        <v>460.39</v>
      </c>
    </row>
    <row r="709" spans="1:6">
      <c r="A709" s="14">
        <v>45085</v>
      </c>
      <c r="B709" s="15">
        <v>464.17</v>
      </c>
      <c r="C709">
        <v>863512</v>
      </c>
      <c r="D709" s="15">
        <v>462.18</v>
      </c>
      <c r="E709" s="15">
        <v>466.42</v>
      </c>
      <c r="F709" s="15">
        <v>461.46</v>
      </c>
    </row>
    <row r="710" spans="1:6">
      <c r="A710" s="14">
        <v>45084</v>
      </c>
      <c r="B710" s="15">
        <v>461.75</v>
      </c>
      <c r="C710">
        <v>893317</v>
      </c>
      <c r="D710" s="15">
        <v>458.12</v>
      </c>
      <c r="E710" s="15">
        <v>463.75</v>
      </c>
      <c r="F710" s="15">
        <v>455.01</v>
      </c>
    </row>
    <row r="711" spans="1:6">
      <c r="A711" s="14">
        <v>45083</v>
      </c>
      <c r="B711" s="15">
        <v>458.63</v>
      </c>
      <c r="C711">
        <v>816865</v>
      </c>
      <c r="D711" s="15">
        <v>456.52</v>
      </c>
      <c r="E711" s="15">
        <v>459.34</v>
      </c>
      <c r="F711" s="15">
        <v>454.39440000000002</v>
      </c>
    </row>
    <row r="712" spans="1:6">
      <c r="A712" s="14">
        <v>45082</v>
      </c>
      <c r="B712" s="15">
        <v>454.69</v>
      </c>
      <c r="C712">
        <v>807333</v>
      </c>
      <c r="D712" s="15">
        <v>456.14</v>
      </c>
      <c r="E712" s="15">
        <v>456.76</v>
      </c>
      <c r="F712" s="15">
        <v>452.48</v>
      </c>
    </row>
    <row r="713" spans="1:6">
      <c r="A713" s="14">
        <v>45079</v>
      </c>
      <c r="B713" s="15">
        <v>454.49</v>
      </c>
      <c r="C713">
        <v>894658</v>
      </c>
      <c r="D713" s="15">
        <v>452.12</v>
      </c>
      <c r="E713" s="15">
        <v>456.35500000000002</v>
      </c>
      <c r="F713" s="15">
        <v>450.55500000000001</v>
      </c>
    </row>
    <row r="714" spans="1:6">
      <c r="A714" s="14">
        <v>45078</v>
      </c>
      <c r="B714" s="15">
        <v>449.67</v>
      </c>
      <c r="C714">
        <v>878675</v>
      </c>
      <c r="D714" s="15">
        <v>445.6</v>
      </c>
      <c r="E714" s="15">
        <v>450.78</v>
      </c>
      <c r="F714" s="15">
        <v>443.42009999999999</v>
      </c>
    </row>
    <row r="715" spans="1:6">
      <c r="A715" s="14">
        <v>45077</v>
      </c>
      <c r="B715" s="15">
        <v>444.01</v>
      </c>
      <c r="C715">
        <v>1673655</v>
      </c>
      <c r="D715" s="15">
        <v>444.62</v>
      </c>
      <c r="E715" s="15">
        <v>445.93</v>
      </c>
      <c r="F715" s="15">
        <v>443</v>
      </c>
    </row>
    <row r="716" spans="1:6">
      <c r="A716" s="14">
        <v>45076</v>
      </c>
      <c r="B716" s="15">
        <v>447.97</v>
      </c>
      <c r="C716">
        <v>1163307</v>
      </c>
      <c r="D716" s="15">
        <v>448.08</v>
      </c>
      <c r="E716" s="15">
        <v>449.05</v>
      </c>
      <c r="F716" s="15">
        <v>444.24</v>
      </c>
    </row>
    <row r="717" spans="1:6">
      <c r="A717" s="14">
        <v>45072</v>
      </c>
      <c r="B717" s="15">
        <v>448.45</v>
      </c>
      <c r="C717">
        <v>1135533</v>
      </c>
      <c r="D717" s="15">
        <v>442.86</v>
      </c>
      <c r="E717" s="15">
        <v>451.77</v>
      </c>
      <c r="F717" s="15">
        <v>442.1</v>
      </c>
    </row>
    <row r="718" spans="1:6">
      <c r="A718" s="14">
        <v>45071</v>
      </c>
      <c r="B718" s="15">
        <v>442.83</v>
      </c>
      <c r="C718">
        <v>1205011</v>
      </c>
      <c r="D718" s="15">
        <v>451.5</v>
      </c>
      <c r="E718" s="15">
        <v>451.5</v>
      </c>
      <c r="F718" s="15">
        <v>439.7</v>
      </c>
    </row>
    <row r="719" spans="1:6">
      <c r="A719" s="14">
        <v>45070</v>
      </c>
      <c r="B719" s="15">
        <v>452.72</v>
      </c>
      <c r="C719">
        <v>858759</v>
      </c>
      <c r="D719" s="15">
        <v>453.24</v>
      </c>
      <c r="E719" s="15">
        <v>456.74310000000003</v>
      </c>
      <c r="F719" s="15">
        <v>451.18</v>
      </c>
    </row>
    <row r="720" spans="1:6">
      <c r="A720" s="14">
        <v>45069</v>
      </c>
      <c r="B720" s="15">
        <v>452.63</v>
      </c>
      <c r="C720">
        <v>1027289</v>
      </c>
      <c r="D720" s="15">
        <v>452.11</v>
      </c>
      <c r="E720" s="15">
        <v>456.4</v>
      </c>
      <c r="F720" s="15">
        <v>450</v>
      </c>
    </row>
    <row r="721" spans="1:6">
      <c r="A721" s="14">
        <v>45068</v>
      </c>
      <c r="B721" s="15">
        <v>454.72</v>
      </c>
      <c r="C721">
        <v>628089</v>
      </c>
      <c r="D721" s="15">
        <v>454</v>
      </c>
      <c r="E721" s="15">
        <v>457.36500000000001</v>
      </c>
      <c r="F721" s="15">
        <v>451.59030000000001</v>
      </c>
    </row>
    <row r="722" spans="1:6">
      <c r="A722" s="14">
        <v>45065</v>
      </c>
      <c r="B722" s="15">
        <v>454.49</v>
      </c>
      <c r="C722">
        <v>804256</v>
      </c>
      <c r="D722" s="15">
        <v>457.03</v>
      </c>
      <c r="E722" s="15">
        <v>458.27</v>
      </c>
      <c r="F722" s="15">
        <v>452.86</v>
      </c>
    </row>
    <row r="723" spans="1:6">
      <c r="A723" s="14">
        <v>45064</v>
      </c>
      <c r="B723" s="15">
        <v>455.75</v>
      </c>
      <c r="C723">
        <v>1456533</v>
      </c>
      <c r="D723" s="15">
        <v>455.41</v>
      </c>
      <c r="E723" s="15">
        <v>456.74</v>
      </c>
      <c r="F723" s="15">
        <v>449.4</v>
      </c>
    </row>
    <row r="724" spans="1:6">
      <c r="A724" s="14">
        <v>45063</v>
      </c>
      <c r="B724" s="15">
        <v>457.3</v>
      </c>
      <c r="C724">
        <v>1101942</v>
      </c>
      <c r="D724" s="15">
        <v>450</v>
      </c>
      <c r="E724" s="15">
        <v>458.41</v>
      </c>
      <c r="F724" s="15">
        <v>449.94</v>
      </c>
    </row>
    <row r="725" spans="1:6">
      <c r="A725" s="14">
        <v>45062</v>
      </c>
      <c r="B725" s="15">
        <v>447.73</v>
      </c>
      <c r="C725">
        <v>569703</v>
      </c>
      <c r="D725" s="15">
        <v>452.09</v>
      </c>
      <c r="E725" s="15">
        <v>452.44</v>
      </c>
      <c r="F725" s="15">
        <v>447.66</v>
      </c>
    </row>
    <row r="726" spans="1:6">
      <c r="A726" s="14">
        <v>45061</v>
      </c>
      <c r="B726" s="15">
        <v>451.92</v>
      </c>
      <c r="C726">
        <v>668310</v>
      </c>
      <c r="D726" s="15">
        <v>450.79</v>
      </c>
      <c r="E726" s="15">
        <v>453.35</v>
      </c>
      <c r="F726" s="15">
        <v>449.42</v>
      </c>
    </row>
    <row r="727" spans="1:6">
      <c r="A727" s="14">
        <v>45058</v>
      </c>
      <c r="B727" s="15">
        <v>450.79</v>
      </c>
      <c r="C727">
        <v>696606</v>
      </c>
      <c r="D727" s="15">
        <v>452.8</v>
      </c>
      <c r="E727" s="15">
        <v>453.87</v>
      </c>
      <c r="F727" s="15">
        <v>447.8</v>
      </c>
    </row>
    <row r="728" spans="1:6">
      <c r="A728" s="14">
        <v>45057</v>
      </c>
      <c r="B728" s="15">
        <v>450.69</v>
      </c>
      <c r="C728">
        <v>645427</v>
      </c>
      <c r="D728" s="15">
        <v>450.58</v>
      </c>
      <c r="E728" s="15">
        <v>452.21949999999998</v>
      </c>
      <c r="F728" s="15">
        <v>448.54</v>
      </c>
    </row>
    <row r="729" spans="1:6">
      <c r="A729" s="14">
        <v>45056</v>
      </c>
      <c r="B729" s="15">
        <v>453.15</v>
      </c>
      <c r="C729">
        <v>851078</v>
      </c>
      <c r="D729" s="15">
        <v>452.81</v>
      </c>
      <c r="E729" s="15">
        <v>453.29</v>
      </c>
      <c r="F729" s="15">
        <v>448.71</v>
      </c>
    </row>
    <row r="730" spans="1:6">
      <c r="A730" s="14">
        <v>45055</v>
      </c>
      <c r="B730" s="15">
        <v>452.04</v>
      </c>
      <c r="C730">
        <v>623917</v>
      </c>
      <c r="D730" s="15">
        <v>452.9</v>
      </c>
      <c r="E730" s="15">
        <v>453.90989999999999</v>
      </c>
      <c r="F730" s="15">
        <v>450.1001</v>
      </c>
    </row>
    <row r="731" spans="1:6">
      <c r="A731" s="14">
        <v>45054</v>
      </c>
      <c r="B731" s="15">
        <v>450.96</v>
      </c>
      <c r="C731">
        <v>808318</v>
      </c>
      <c r="D731" s="15">
        <v>456.49</v>
      </c>
      <c r="E731" s="15">
        <v>458.3</v>
      </c>
      <c r="F731" s="15">
        <v>450.065</v>
      </c>
    </row>
    <row r="732" spans="1:6">
      <c r="A732" s="14">
        <v>45051</v>
      </c>
      <c r="B732" s="15">
        <v>455.54</v>
      </c>
      <c r="C732">
        <v>930634</v>
      </c>
      <c r="D732" s="15">
        <v>452.69</v>
      </c>
      <c r="E732" s="15">
        <v>457.1</v>
      </c>
      <c r="F732" s="15">
        <v>452.08</v>
      </c>
    </row>
    <row r="733" spans="1:6">
      <c r="A733" s="14">
        <v>45050</v>
      </c>
      <c r="B733" s="15">
        <v>451.93</v>
      </c>
      <c r="C733">
        <v>962887</v>
      </c>
      <c r="D733" s="15">
        <v>453.66</v>
      </c>
      <c r="E733" s="15">
        <v>454.04</v>
      </c>
      <c r="F733" s="15">
        <v>446.21</v>
      </c>
    </row>
    <row r="734" spans="1:6">
      <c r="A734" s="14">
        <v>45049</v>
      </c>
      <c r="B734" s="15">
        <v>453.07</v>
      </c>
      <c r="C734">
        <v>1116729</v>
      </c>
      <c r="D734" s="15">
        <v>458.2</v>
      </c>
      <c r="E734" s="15">
        <v>459.47480000000002</v>
      </c>
      <c r="F734" s="15">
        <v>452.69</v>
      </c>
    </row>
    <row r="735" spans="1:6">
      <c r="A735" s="14">
        <v>45048</v>
      </c>
      <c r="B735" s="15">
        <v>458.89</v>
      </c>
      <c r="C735">
        <v>1105493</v>
      </c>
      <c r="D735" s="15">
        <v>468.38</v>
      </c>
      <c r="E735" s="15">
        <v>468.53</v>
      </c>
      <c r="F735" s="15">
        <v>457.25</v>
      </c>
    </row>
    <row r="736" spans="1:6">
      <c r="A736" s="14">
        <v>45047</v>
      </c>
      <c r="B736" s="15">
        <v>469.43</v>
      </c>
      <c r="C736">
        <v>1524523</v>
      </c>
      <c r="D736" s="15">
        <v>465.04</v>
      </c>
      <c r="E736" s="15">
        <v>471.08</v>
      </c>
      <c r="F736" s="15">
        <v>464.55</v>
      </c>
    </row>
    <row r="737" spans="1:6">
      <c r="A737" s="14">
        <v>45044</v>
      </c>
      <c r="B737" s="15">
        <v>464.45</v>
      </c>
      <c r="C737">
        <v>1040270</v>
      </c>
      <c r="D737" s="15">
        <v>464.82</v>
      </c>
      <c r="E737" s="15">
        <v>466.16</v>
      </c>
      <c r="F737" s="15">
        <v>462.39499999999998</v>
      </c>
    </row>
    <row r="738" spans="1:6">
      <c r="A738" s="14">
        <v>45043</v>
      </c>
      <c r="B738" s="15">
        <v>465</v>
      </c>
      <c r="C738">
        <v>1491502</v>
      </c>
      <c r="D738" s="15">
        <v>461.85</v>
      </c>
      <c r="E738" s="15">
        <v>466.33</v>
      </c>
      <c r="F738" s="15">
        <v>461.15</v>
      </c>
    </row>
    <row r="739" spans="1:6">
      <c r="A739" s="14">
        <v>45042</v>
      </c>
      <c r="B739" s="15">
        <v>461.62</v>
      </c>
      <c r="C739">
        <v>1571857</v>
      </c>
      <c r="D739" s="15">
        <v>473.95</v>
      </c>
      <c r="E739" s="15">
        <v>473.95</v>
      </c>
      <c r="F739" s="15">
        <v>459.6</v>
      </c>
    </row>
    <row r="740" spans="1:6">
      <c r="A740" s="14">
        <v>45041</v>
      </c>
      <c r="B740" s="15">
        <v>475.58</v>
      </c>
      <c r="C740">
        <v>839245</v>
      </c>
      <c r="D740" s="15">
        <v>480.7</v>
      </c>
      <c r="E740" s="15">
        <v>480.92</v>
      </c>
      <c r="F740" s="15">
        <v>475.56</v>
      </c>
    </row>
    <row r="741" spans="1:6">
      <c r="A741" s="14">
        <v>45040</v>
      </c>
      <c r="B741" s="15">
        <v>480.92</v>
      </c>
      <c r="C741">
        <v>955282</v>
      </c>
      <c r="D741" s="15">
        <v>482.39</v>
      </c>
      <c r="E741" s="15">
        <v>483.53</v>
      </c>
      <c r="F741" s="15">
        <v>478.72</v>
      </c>
    </row>
    <row r="742" spans="1:6">
      <c r="A742" s="14">
        <v>45037</v>
      </c>
      <c r="B742" s="15">
        <v>482.55</v>
      </c>
      <c r="C742">
        <v>1382714</v>
      </c>
      <c r="D742" s="15">
        <v>491.24</v>
      </c>
      <c r="E742" s="15">
        <v>491.28339999999997</v>
      </c>
      <c r="F742" s="15">
        <v>480.61</v>
      </c>
    </row>
    <row r="743" spans="1:6">
      <c r="A743" s="14">
        <v>45036</v>
      </c>
      <c r="B743" s="15">
        <v>490.6</v>
      </c>
      <c r="C743">
        <v>839984</v>
      </c>
      <c r="D743" s="15">
        <v>495.83</v>
      </c>
      <c r="E743" s="15">
        <v>495.83</v>
      </c>
      <c r="F743" s="15">
        <v>489.06</v>
      </c>
    </row>
    <row r="744" spans="1:6">
      <c r="A744" s="14">
        <v>45035</v>
      </c>
      <c r="B744" s="15">
        <v>495.16</v>
      </c>
      <c r="C744">
        <v>962227</v>
      </c>
      <c r="D744" s="15">
        <v>502</v>
      </c>
      <c r="E744" s="15">
        <v>503.33</v>
      </c>
      <c r="F744" s="15">
        <v>493.88</v>
      </c>
    </row>
    <row r="745" spans="1:6">
      <c r="A745" s="14">
        <v>45034</v>
      </c>
      <c r="B745" s="15">
        <v>501.41</v>
      </c>
      <c r="C745">
        <v>2561788</v>
      </c>
      <c r="D745" s="15">
        <v>499</v>
      </c>
      <c r="E745" s="15">
        <v>508.1</v>
      </c>
      <c r="F745" s="15">
        <v>498</v>
      </c>
    </row>
    <row r="746" spans="1:6">
      <c r="A746" s="14">
        <v>45033</v>
      </c>
      <c r="B746" s="15">
        <v>489.64</v>
      </c>
      <c r="C746">
        <v>1287772</v>
      </c>
      <c r="D746" s="15">
        <v>486.57</v>
      </c>
      <c r="E746" s="15">
        <v>492.25700000000001</v>
      </c>
      <c r="F746" s="15">
        <v>486.57</v>
      </c>
    </row>
    <row r="747" spans="1:6">
      <c r="A747" s="14">
        <v>45030</v>
      </c>
      <c r="B747" s="15">
        <v>487.99</v>
      </c>
      <c r="C747">
        <v>843217</v>
      </c>
      <c r="D747" s="15">
        <v>489.94</v>
      </c>
      <c r="E747" s="15">
        <v>491.5</v>
      </c>
      <c r="F747" s="15">
        <v>485.11</v>
      </c>
    </row>
    <row r="748" spans="1:6">
      <c r="A748" s="14">
        <v>45029</v>
      </c>
      <c r="B748" s="15">
        <v>492.14</v>
      </c>
      <c r="C748">
        <v>909542</v>
      </c>
      <c r="D748" s="15">
        <v>486.82</v>
      </c>
      <c r="E748" s="15">
        <v>493.51</v>
      </c>
      <c r="F748" s="15">
        <v>485.97899999999998</v>
      </c>
    </row>
    <row r="749" spans="1:6">
      <c r="A749" s="14">
        <v>45028</v>
      </c>
      <c r="B749" s="15">
        <v>488.1</v>
      </c>
      <c r="C749">
        <v>1105640</v>
      </c>
      <c r="D749" s="15">
        <v>482.8</v>
      </c>
      <c r="E749" s="15">
        <v>491.25</v>
      </c>
      <c r="F749" s="15">
        <v>481.69</v>
      </c>
    </row>
    <row r="750" spans="1:6">
      <c r="A750" s="14">
        <v>45027</v>
      </c>
      <c r="B750" s="15">
        <v>487.84</v>
      </c>
      <c r="C750">
        <v>1224239</v>
      </c>
      <c r="D750" s="15">
        <v>496.38</v>
      </c>
      <c r="E750" s="15">
        <v>496.75</v>
      </c>
      <c r="F750" s="15">
        <v>487.01</v>
      </c>
    </row>
    <row r="751" spans="1:6">
      <c r="A751" s="14">
        <v>45026</v>
      </c>
      <c r="B751" s="15">
        <v>496.75</v>
      </c>
      <c r="C751">
        <v>1024500</v>
      </c>
      <c r="D751" s="15">
        <v>491.77</v>
      </c>
      <c r="E751" s="15">
        <v>498.41500000000002</v>
      </c>
      <c r="F751" s="15">
        <v>491.77</v>
      </c>
    </row>
    <row r="752" spans="1:6">
      <c r="A752" s="14">
        <v>45022</v>
      </c>
      <c r="B752" s="15">
        <v>490.17</v>
      </c>
      <c r="C752">
        <v>1093500</v>
      </c>
      <c r="D752" s="15">
        <v>491.47</v>
      </c>
      <c r="E752" s="15">
        <v>496.97500000000002</v>
      </c>
      <c r="F752" s="15">
        <v>489.01</v>
      </c>
    </row>
    <row r="753" spans="1:6">
      <c r="A753" s="14">
        <v>45021</v>
      </c>
      <c r="B753" s="15">
        <v>489.99</v>
      </c>
      <c r="C753">
        <v>1305943</v>
      </c>
      <c r="D753" s="15">
        <v>488</v>
      </c>
      <c r="E753" s="15">
        <v>493.82499999999999</v>
      </c>
      <c r="F753" s="15">
        <v>487.03</v>
      </c>
    </row>
    <row r="754" spans="1:6">
      <c r="A754" s="14">
        <v>45020</v>
      </c>
      <c r="B754" s="15">
        <v>488.54</v>
      </c>
      <c r="C754">
        <v>1081320</v>
      </c>
      <c r="D754" s="15">
        <v>485.59</v>
      </c>
      <c r="E754" s="15">
        <v>490.63</v>
      </c>
      <c r="F754" s="15">
        <v>484.75</v>
      </c>
    </row>
    <row r="755" spans="1:6">
      <c r="A755" s="14">
        <v>45019</v>
      </c>
      <c r="B755" s="15">
        <v>486.62</v>
      </c>
      <c r="C755">
        <v>1656866</v>
      </c>
      <c r="D755" s="15">
        <v>473</v>
      </c>
      <c r="E755" s="15">
        <v>487.90039999999999</v>
      </c>
      <c r="F755" s="15">
        <v>472.75</v>
      </c>
    </row>
    <row r="756" spans="1:6">
      <c r="A756" s="14">
        <v>45016</v>
      </c>
      <c r="B756" s="15">
        <v>472.73</v>
      </c>
      <c r="C756">
        <v>1409664</v>
      </c>
      <c r="D756" s="15">
        <v>474.19</v>
      </c>
      <c r="E756" s="15">
        <v>475.35</v>
      </c>
      <c r="F756" s="15">
        <v>471.03</v>
      </c>
    </row>
    <row r="757" spans="1:6">
      <c r="A757" s="14">
        <v>45015</v>
      </c>
      <c r="B757" s="15">
        <v>473.18</v>
      </c>
      <c r="C757">
        <v>950392</v>
      </c>
      <c r="D757" s="15">
        <v>474.54</v>
      </c>
      <c r="E757" s="15">
        <v>475.8</v>
      </c>
      <c r="F757" s="15">
        <v>471.73</v>
      </c>
    </row>
    <row r="758" spans="1:6">
      <c r="A758" s="14">
        <v>45014</v>
      </c>
      <c r="B758" s="15">
        <v>474.19</v>
      </c>
      <c r="C758">
        <v>1146490</v>
      </c>
      <c r="D758" s="15">
        <v>471.26</v>
      </c>
      <c r="E758" s="15">
        <v>474.3</v>
      </c>
      <c r="F758" s="15">
        <v>470.68</v>
      </c>
    </row>
    <row r="759" spans="1:6">
      <c r="A759" s="14">
        <v>45013</v>
      </c>
      <c r="B759" s="15">
        <v>471.44</v>
      </c>
      <c r="C759">
        <v>1076126</v>
      </c>
      <c r="D759" s="15">
        <v>474</v>
      </c>
      <c r="E759" s="15">
        <v>475.61</v>
      </c>
      <c r="F759" s="15">
        <v>471.16</v>
      </c>
    </row>
    <row r="760" spans="1:6">
      <c r="A760" s="14">
        <v>45012</v>
      </c>
      <c r="B760" s="15">
        <v>473.39</v>
      </c>
      <c r="C760">
        <v>1273024</v>
      </c>
      <c r="D760" s="15">
        <v>477.11</v>
      </c>
      <c r="E760" s="15">
        <v>477.56</v>
      </c>
      <c r="F760" s="15">
        <v>472.41</v>
      </c>
    </row>
    <row r="761" spans="1:6">
      <c r="A761" s="14">
        <v>45009</v>
      </c>
      <c r="B761" s="15">
        <v>474.54</v>
      </c>
      <c r="C761">
        <v>1126060</v>
      </c>
      <c r="D761" s="15">
        <v>467.9</v>
      </c>
      <c r="E761" s="15">
        <v>475.67</v>
      </c>
      <c r="F761" s="15">
        <v>467.14839999999998</v>
      </c>
    </row>
    <row r="762" spans="1:6">
      <c r="A762" s="14">
        <v>45008</v>
      </c>
      <c r="B762" s="15">
        <v>467.9</v>
      </c>
      <c r="C762">
        <v>1168501</v>
      </c>
      <c r="D762" s="15">
        <v>468.63</v>
      </c>
      <c r="E762" s="15">
        <v>470.95</v>
      </c>
      <c r="F762" s="15">
        <v>466.5</v>
      </c>
    </row>
    <row r="763" spans="1:6">
      <c r="A763" s="14">
        <v>45007</v>
      </c>
      <c r="B763" s="15">
        <v>468.9</v>
      </c>
      <c r="C763">
        <v>1261876</v>
      </c>
      <c r="D763" s="15">
        <v>475.44</v>
      </c>
      <c r="E763" s="15">
        <v>476.76990000000001</v>
      </c>
      <c r="F763" s="15">
        <v>468.32</v>
      </c>
    </row>
    <row r="764" spans="1:6">
      <c r="A764" s="14">
        <v>45006</v>
      </c>
      <c r="B764" s="15">
        <v>474.76</v>
      </c>
      <c r="C764">
        <v>1069059</v>
      </c>
      <c r="D764" s="15">
        <v>478.87</v>
      </c>
      <c r="E764" s="15">
        <v>479.25</v>
      </c>
      <c r="F764" s="15">
        <v>471.3</v>
      </c>
    </row>
    <row r="765" spans="1:6">
      <c r="A765" s="14">
        <v>45005</v>
      </c>
      <c r="B765" s="15">
        <v>475.7</v>
      </c>
      <c r="C765">
        <v>1515475</v>
      </c>
      <c r="D765" s="15">
        <v>468.22</v>
      </c>
      <c r="E765" s="15">
        <v>477.76499999999999</v>
      </c>
      <c r="F765" s="15">
        <v>465.21</v>
      </c>
    </row>
    <row r="766" spans="1:6">
      <c r="A766" s="14">
        <v>45002</v>
      </c>
      <c r="B766" s="15">
        <v>465.87</v>
      </c>
      <c r="C766">
        <v>6525176</v>
      </c>
      <c r="D766" s="15">
        <v>474.12</v>
      </c>
      <c r="E766" s="15">
        <v>474.92</v>
      </c>
      <c r="F766" s="15">
        <v>463.29</v>
      </c>
    </row>
    <row r="767" spans="1:6">
      <c r="A767" s="14">
        <v>45001</v>
      </c>
      <c r="B767" s="15">
        <v>473.24</v>
      </c>
      <c r="C767">
        <v>1633150</v>
      </c>
      <c r="D767" s="15">
        <v>470.94</v>
      </c>
      <c r="E767" s="15">
        <v>478.05</v>
      </c>
      <c r="F767" s="15">
        <v>467.74</v>
      </c>
    </row>
    <row r="768" spans="1:6">
      <c r="A768" s="14">
        <v>45000</v>
      </c>
      <c r="B768" s="15">
        <v>473.31</v>
      </c>
      <c r="C768">
        <v>2273507</v>
      </c>
      <c r="D768" s="15">
        <v>475</v>
      </c>
      <c r="E768" s="15">
        <v>475.13</v>
      </c>
      <c r="F768" s="15">
        <v>464.57069999999999</v>
      </c>
    </row>
    <row r="769" spans="1:6">
      <c r="A769" s="14">
        <v>44999</v>
      </c>
      <c r="B769" s="15">
        <v>478.87</v>
      </c>
      <c r="C769">
        <v>1761423</v>
      </c>
      <c r="D769" s="15">
        <v>480.29</v>
      </c>
      <c r="E769" s="15">
        <v>481.27</v>
      </c>
      <c r="F769" s="15">
        <v>474.87</v>
      </c>
    </row>
    <row r="770" spans="1:6">
      <c r="A770" s="14">
        <v>44998</v>
      </c>
      <c r="B770" s="15">
        <v>477.33</v>
      </c>
      <c r="C770">
        <v>1701202</v>
      </c>
      <c r="D770" s="15">
        <v>471.87</v>
      </c>
      <c r="E770" s="15">
        <v>478.90440000000001</v>
      </c>
      <c r="F770" s="15">
        <v>470.79500000000002</v>
      </c>
    </row>
    <row r="771" spans="1:6">
      <c r="A771" s="14">
        <v>44995</v>
      </c>
      <c r="B771" s="15">
        <v>475.5</v>
      </c>
      <c r="C771">
        <v>1335057</v>
      </c>
      <c r="D771" s="15">
        <v>475.71</v>
      </c>
      <c r="E771" s="15">
        <v>482.3</v>
      </c>
      <c r="F771" s="15">
        <v>474.42</v>
      </c>
    </row>
    <row r="772" spans="1:6">
      <c r="A772" s="14">
        <v>44994</v>
      </c>
      <c r="B772" s="15">
        <v>475.85</v>
      </c>
      <c r="C772">
        <v>1035072</v>
      </c>
      <c r="D772" s="15">
        <v>483</v>
      </c>
      <c r="E772" s="15">
        <v>483.26</v>
      </c>
      <c r="F772" s="15">
        <v>474.61</v>
      </c>
    </row>
    <row r="773" spans="1:6">
      <c r="A773" s="14">
        <v>44993</v>
      </c>
      <c r="B773" s="15">
        <v>479.5</v>
      </c>
      <c r="C773">
        <v>1253138</v>
      </c>
      <c r="D773" s="15">
        <v>481.04</v>
      </c>
      <c r="E773" s="15">
        <v>487.64030000000002</v>
      </c>
      <c r="F773" s="15">
        <v>476.71</v>
      </c>
    </row>
    <row r="774" spans="1:6">
      <c r="A774" s="14">
        <v>44992</v>
      </c>
      <c r="B774" s="15">
        <v>478.66</v>
      </c>
      <c r="C774">
        <v>1137895</v>
      </c>
      <c r="D774" s="15">
        <v>481.5</v>
      </c>
      <c r="E774" s="15">
        <v>485.09</v>
      </c>
      <c r="F774" s="15">
        <v>478</v>
      </c>
    </row>
    <row r="775" spans="1:6">
      <c r="A775" s="14">
        <v>44991</v>
      </c>
      <c r="B775" s="15">
        <v>480.17</v>
      </c>
      <c r="C775">
        <v>905744</v>
      </c>
      <c r="D775" s="15">
        <v>476.82</v>
      </c>
      <c r="E775" s="15">
        <v>481.8</v>
      </c>
      <c r="F775" s="15">
        <v>476.82</v>
      </c>
    </row>
    <row r="776" spans="1:6">
      <c r="A776" s="14">
        <v>44988</v>
      </c>
      <c r="B776" s="15">
        <v>477.89</v>
      </c>
      <c r="C776">
        <v>1060540</v>
      </c>
      <c r="D776" s="15">
        <v>478.9</v>
      </c>
      <c r="E776" s="15">
        <v>479.53609999999998</v>
      </c>
      <c r="F776" s="15">
        <v>476.38</v>
      </c>
    </row>
    <row r="777" spans="1:6">
      <c r="A777" s="14">
        <v>44987</v>
      </c>
      <c r="B777" s="15">
        <v>478.31</v>
      </c>
      <c r="C777">
        <v>835810</v>
      </c>
      <c r="D777" s="15">
        <v>472.98</v>
      </c>
      <c r="E777" s="15">
        <v>479.17</v>
      </c>
      <c r="F777" s="15">
        <v>472.97</v>
      </c>
    </row>
    <row r="778" spans="1:6">
      <c r="A778" s="14">
        <v>44986</v>
      </c>
      <c r="B778" s="15">
        <v>474.33</v>
      </c>
      <c r="C778">
        <v>957722</v>
      </c>
      <c r="D778" s="15">
        <v>473.27</v>
      </c>
      <c r="E778" s="15">
        <v>477.21499999999997</v>
      </c>
      <c r="F778" s="15">
        <v>471.29</v>
      </c>
    </row>
    <row r="779" spans="1:6">
      <c r="A779" s="14">
        <v>44985</v>
      </c>
      <c r="B779" s="15">
        <v>474.26</v>
      </c>
      <c r="C779">
        <v>1155631</v>
      </c>
      <c r="D779" s="15">
        <v>477.04</v>
      </c>
      <c r="E779" s="15">
        <v>478.53</v>
      </c>
      <c r="F779" s="15">
        <v>471.82</v>
      </c>
    </row>
    <row r="780" spans="1:6">
      <c r="A780" s="14">
        <v>44984</v>
      </c>
      <c r="B780" s="15">
        <v>479.49</v>
      </c>
      <c r="C780">
        <v>1149228</v>
      </c>
      <c r="D780" s="15">
        <v>480.53</v>
      </c>
      <c r="E780" s="15">
        <v>484.1</v>
      </c>
      <c r="F780" s="15">
        <v>477.19</v>
      </c>
    </row>
    <row r="781" spans="1:6">
      <c r="A781" s="14">
        <v>44981</v>
      </c>
      <c r="B781" s="15">
        <v>480.4</v>
      </c>
      <c r="C781">
        <v>1009522</v>
      </c>
      <c r="D781" s="15">
        <v>479.46</v>
      </c>
      <c r="E781" s="15">
        <v>481.8</v>
      </c>
      <c r="F781" s="15">
        <v>477.3</v>
      </c>
    </row>
    <row r="782" spans="1:6">
      <c r="A782" s="14">
        <v>44980</v>
      </c>
      <c r="B782" s="15">
        <v>479.08</v>
      </c>
      <c r="C782">
        <v>917415</v>
      </c>
      <c r="D782" s="15">
        <v>480</v>
      </c>
      <c r="E782" s="15">
        <v>483.09</v>
      </c>
      <c r="F782" s="15">
        <v>475.53</v>
      </c>
    </row>
    <row r="783" spans="1:6">
      <c r="A783" s="14">
        <v>44979</v>
      </c>
      <c r="B783" s="15">
        <v>479.53</v>
      </c>
      <c r="C783">
        <v>900548</v>
      </c>
      <c r="D783" s="15">
        <v>478.81</v>
      </c>
      <c r="E783" s="15">
        <v>481.67</v>
      </c>
      <c r="F783" s="15">
        <v>477.47</v>
      </c>
    </row>
    <row r="784" spans="1:6">
      <c r="A784" s="14">
        <v>44978</v>
      </c>
      <c r="B784" s="15">
        <v>479.19</v>
      </c>
      <c r="C784">
        <v>1379425</v>
      </c>
      <c r="D784" s="15">
        <v>480.51</v>
      </c>
      <c r="E784" s="15">
        <v>482.4</v>
      </c>
      <c r="F784" s="15">
        <v>475.2</v>
      </c>
    </row>
    <row r="785" spans="1:6">
      <c r="A785" s="14">
        <v>44974</v>
      </c>
      <c r="B785" s="15">
        <v>475.63</v>
      </c>
      <c r="C785">
        <v>1184204</v>
      </c>
      <c r="D785" s="15">
        <v>471.79</v>
      </c>
      <c r="E785" s="15">
        <v>475.66</v>
      </c>
      <c r="F785" s="15">
        <v>470.84</v>
      </c>
    </row>
    <row r="786" spans="1:6">
      <c r="A786" s="14">
        <v>44973</v>
      </c>
      <c r="B786" s="15">
        <v>471.25</v>
      </c>
      <c r="C786">
        <v>1939493</v>
      </c>
      <c r="D786" s="15">
        <v>477</v>
      </c>
      <c r="E786" s="15">
        <v>477.58</v>
      </c>
      <c r="F786" s="15">
        <v>466.1</v>
      </c>
    </row>
    <row r="787" spans="1:6">
      <c r="A787" s="14">
        <v>44972</v>
      </c>
      <c r="B787" s="15">
        <v>480.51</v>
      </c>
      <c r="C787">
        <v>927174</v>
      </c>
      <c r="D787" s="15">
        <v>480.83</v>
      </c>
      <c r="E787" s="15">
        <v>484.24990000000003</v>
      </c>
      <c r="F787" s="15">
        <v>477.4</v>
      </c>
    </row>
    <row r="788" spans="1:6">
      <c r="A788" s="14">
        <v>44971</v>
      </c>
      <c r="B788" s="15">
        <v>481.58</v>
      </c>
      <c r="C788">
        <v>875679</v>
      </c>
      <c r="D788" s="15">
        <v>482.45</v>
      </c>
      <c r="E788" s="15">
        <v>485</v>
      </c>
      <c r="F788" s="15">
        <v>479.66359999999997</v>
      </c>
    </row>
    <row r="789" spans="1:6">
      <c r="A789" s="14">
        <v>44970</v>
      </c>
      <c r="B789" s="15">
        <v>481.97</v>
      </c>
      <c r="C789">
        <v>1203050</v>
      </c>
      <c r="D789" s="15">
        <v>485.19</v>
      </c>
      <c r="E789" s="15">
        <v>489.5</v>
      </c>
      <c r="F789" s="15">
        <v>480.1</v>
      </c>
    </row>
    <row r="790" spans="1:6">
      <c r="A790" s="14">
        <v>44967</v>
      </c>
      <c r="B790" s="15">
        <v>480.83</v>
      </c>
      <c r="C790">
        <v>1436296</v>
      </c>
      <c r="D790" s="15">
        <v>472.38</v>
      </c>
      <c r="E790" s="15">
        <v>481.86</v>
      </c>
      <c r="F790" s="15">
        <v>472.38</v>
      </c>
    </row>
    <row r="791" spans="1:6">
      <c r="A791" s="14">
        <v>44966</v>
      </c>
      <c r="B791" s="15">
        <v>470.09</v>
      </c>
      <c r="C791">
        <v>799047</v>
      </c>
      <c r="D791" s="15">
        <v>472.43</v>
      </c>
      <c r="E791" s="15">
        <v>474.34070000000003</v>
      </c>
      <c r="F791" s="15">
        <v>468.19499999999999</v>
      </c>
    </row>
    <row r="792" spans="1:6">
      <c r="A792" s="14">
        <v>44965</v>
      </c>
      <c r="B792" s="15">
        <v>469.65</v>
      </c>
      <c r="C792">
        <v>865028</v>
      </c>
      <c r="D792" s="15">
        <v>464.97</v>
      </c>
      <c r="E792" s="15">
        <v>471.38</v>
      </c>
      <c r="F792" s="15">
        <v>463.32</v>
      </c>
    </row>
    <row r="793" spans="1:6">
      <c r="A793" s="14">
        <v>44964</v>
      </c>
      <c r="B793" s="15">
        <v>468.33</v>
      </c>
      <c r="C793">
        <v>1334786</v>
      </c>
      <c r="D793" s="15">
        <v>472.55</v>
      </c>
      <c r="E793" s="15">
        <v>472.99</v>
      </c>
      <c r="F793" s="15">
        <v>463.14589999999998</v>
      </c>
    </row>
    <row r="794" spans="1:6">
      <c r="A794" s="14">
        <v>44963</v>
      </c>
      <c r="B794" s="15">
        <v>469.1</v>
      </c>
      <c r="C794">
        <v>1393473</v>
      </c>
      <c r="D794" s="15">
        <v>463.58</v>
      </c>
      <c r="E794" s="15">
        <v>469.77</v>
      </c>
      <c r="F794" s="15">
        <v>462.75</v>
      </c>
    </row>
    <row r="795" spans="1:6">
      <c r="A795" s="14">
        <v>44960</v>
      </c>
      <c r="B795" s="15">
        <v>459.08</v>
      </c>
      <c r="C795">
        <v>1303069</v>
      </c>
      <c r="D795" s="15">
        <v>459.27</v>
      </c>
      <c r="E795" s="15">
        <v>462.6</v>
      </c>
      <c r="F795" s="15">
        <v>454.94</v>
      </c>
    </row>
    <row r="796" spans="1:6">
      <c r="A796" s="14">
        <v>44959</v>
      </c>
      <c r="B796" s="15">
        <v>457.19</v>
      </c>
      <c r="C796">
        <v>2104724</v>
      </c>
      <c r="D796" s="15">
        <v>458.37</v>
      </c>
      <c r="E796" s="15">
        <v>460.43</v>
      </c>
      <c r="F796" s="15">
        <v>453.92</v>
      </c>
    </row>
    <row r="797" spans="1:6">
      <c r="A797" s="14">
        <v>44958</v>
      </c>
      <c r="B797" s="15">
        <v>462.25</v>
      </c>
      <c r="C797">
        <v>1242598</v>
      </c>
      <c r="D797" s="15">
        <v>462.51</v>
      </c>
      <c r="E797" s="15">
        <v>465.28</v>
      </c>
      <c r="F797" s="15">
        <v>459.8</v>
      </c>
    </row>
    <row r="798" spans="1:6">
      <c r="A798" s="14">
        <v>44957</v>
      </c>
      <c r="B798" s="15">
        <v>463.26</v>
      </c>
      <c r="C798">
        <v>2062014</v>
      </c>
      <c r="D798" s="15">
        <v>462.28</v>
      </c>
      <c r="E798" s="15">
        <v>463.48</v>
      </c>
      <c r="F798" s="15">
        <v>459.01</v>
      </c>
    </row>
    <row r="799" spans="1:6">
      <c r="A799" s="14">
        <v>44956</v>
      </c>
      <c r="B799" s="15">
        <v>460.59</v>
      </c>
      <c r="C799">
        <v>1641993</v>
      </c>
      <c r="D799" s="15">
        <v>462</v>
      </c>
      <c r="E799" s="15">
        <v>466.69990000000001</v>
      </c>
      <c r="F799" s="15">
        <v>459.9</v>
      </c>
    </row>
    <row r="800" spans="1:6">
      <c r="A800" s="14">
        <v>44953</v>
      </c>
      <c r="B800" s="15">
        <v>459.6</v>
      </c>
      <c r="C800">
        <v>1587800</v>
      </c>
      <c r="D800" s="15">
        <v>460.86</v>
      </c>
      <c r="E800" s="15">
        <v>466.68</v>
      </c>
      <c r="F800" s="15">
        <v>457.45</v>
      </c>
    </row>
    <row r="801" spans="1:6">
      <c r="A801" s="14">
        <v>44952</v>
      </c>
      <c r="B801" s="15">
        <v>459.81</v>
      </c>
      <c r="C801">
        <v>2169006</v>
      </c>
      <c r="D801" s="15">
        <v>455.35</v>
      </c>
      <c r="E801" s="15">
        <v>463.76</v>
      </c>
      <c r="F801" s="15">
        <v>452.83</v>
      </c>
    </row>
    <row r="802" spans="1:6">
      <c r="A802" s="14">
        <v>44951</v>
      </c>
      <c r="B802" s="15">
        <v>454.16</v>
      </c>
      <c r="C802">
        <v>2352520</v>
      </c>
      <c r="D802" s="15">
        <v>448</v>
      </c>
      <c r="E802" s="15">
        <v>455.81</v>
      </c>
      <c r="F802" s="15">
        <v>444.84010000000001</v>
      </c>
    </row>
    <row r="803" spans="1:6">
      <c r="A803" s="14">
        <v>44950</v>
      </c>
      <c r="B803" s="15">
        <v>449.23</v>
      </c>
      <c r="C803">
        <v>2865003</v>
      </c>
      <c r="D803" s="15">
        <v>442.17</v>
      </c>
      <c r="E803" s="15">
        <v>450.96</v>
      </c>
      <c r="F803" s="15">
        <v>437.69</v>
      </c>
    </row>
    <row r="804" spans="1:6">
      <c r="A804" s="14">
        <v>44949</v>
      </c>
      <c r="B804" s="15">
        <v>441.28</v>
      </c>
      <c r="C804">
        <v>1739634</v>
      </c>
      <c r="D804" s="15">
        <v>443.11</v>
      </c>
      <c r="E804" s="15">
        <v>446.8313</v>
      </c>
      <c r="F804" s="15">
        <v>440.86</v>
      </c>
    </row>
    <row r="805" spans="1:6">
      <c r="A805" s="14">
        <v>44946</v>
      </c>
      <c r="B805" s="15">
        <v>443.28</v>
      </c>
      <c r="C805">
        <v>1409967</v>
      </c>
      <c r="D805" s="15">
        <v>441.34</v>
      </c>
      <c r="E805" s="15">
        <v>443.35</v>
      </c>
      <c r="F805" s="15">
        <v>437.62</v>
      </c>
    </row>
    <row r="806" spans="1:6">
      <c r="A806" s="14">
        <v>44945</v>
      </c>
      <c r="B806" s="15">
        <v>439.31</v>
      </c>
      <c r="C806">
        <v>1470078</v>
      </c>
      <c r="D806" s="15">
        <v>442.76</v>
      </c>
      <c r="E806" s="15">
        <v>445.92</v>
      </c>
      <c r="F806" s="15">
        <v>439.03</v>
      </c>
    </row>
    <row r="807" spans="1:6">
      <c r="A807" s="14">
        <v>44944</v>
      </c>
      <c r="B807" s="15">
        <v>441.27</v>
      </c>
      <c r="C807">
        <v>1645124</v>
      </c>
      <c r="D807" s="15">
        <v>447.16</v>
      </c>
      <c r="E807" s="15">
        <v>448.2321</v>
      </c>
      <c r="F807" s="15">
        <v>440.65</v>
      </c>
    </row>
    <row r="808" spans="1:6">
      <c r="A808" s="14">
        <v>44943</v>
      </c>
      <c r="B808" s="15">
        <v>447.16</v>
      </c>
      <c r="C808">
        <v>1753149</v>
      </c>
      <c r="D808" s="15">
        <v>450.3</v>
      </c>
      <c r="E808" s="15">
        <v>453.5</v>
      </c>
      <c r="F808" s="15">
        <v>446.67009999999999</v>
      </c>
    </row>
    <row r="809" spans="1:6">
      <c r="A809" s="14">
        <v>44939</v>
      </c>
      <c r="B809" s="15">
        <v>449.83</v>
      </c>
      <c r="C809">
        <v>2208772</v>
      </c>
      <c r="D809" s="15">
        <v>446.5</v>
      </c>
      <c r="E809" s="15">
        <v>453.71100000000001</v>
      </c>
      <c r="F809" s="15">
        <v>444.74</v>
      </c>
    </row>
    <row r="810" spans="1:6">
      <c r="A810" s="14">
        <v>44938</v>
      </c>
      <c r="B810" s="15">
        <v>461.74</v>
      </c>
      <c r="C810">
        <v>936688</v>
      </c>
      <c r="D810" s="15">
        <v>462.99</v>
      </c>
      <c r="E810" s="15">
        <v>465.88</v>
      </c>
      <c r="F810" s="15">
        <v>459.19</v>
      </c>
    </row>
    <row r="811" spans="1:6">
      <c r="A811" s="14">
        <v>44937</v>
      </c>
      <c r="B811" s="15">
        <v>463</v>
      </c>
      <c r="C811">
        <v>1056366</v>
      </c>
      <c r="D811" s="15">
        <v>463.37</v>
      </c>
      <c r="E811" s="15">
        <v>465.55</v>
      </c>
      <c r="F811" s="15">
        <v>461.04</v>
      </c>
    </row>
    <row r="812" spans="1:6">
      <c r="A812" s="14">
        <v>44936</v>
      </c>
      <c r="B812" s="15">
        <v>462.29</v>
      </c>
      <c r="C812">
        <v>1003543</v>
      </c>
      <c r="D812" s="15">
        <v>462.18</v>
      </c>
      <c r="E812" s="15">
        <v>465.47</v>
      </c>
      <c r="F812" s="15">
        <v>456.89499999999998</v>
      </c>
    </row>
    <row r="813" spans="1:6">
      <c r="A813" s="14">
        <v>44935</v>
      </c>
      <c r="B813" s="15">
        <v>458.99</v>
      </c>
      <c r="C813">
        <v>2376959</v>
      </c>
      <c r="D813" s="15">
        <v>467.79</v>
      </c>
      <c r="E813" s="15">
        <v>470.79</v>
      </c>
      <c r="F813" s="15">
        <v>455.30009999999999</v>
      </c>
    </row>
    <row r="814" spans="1:6">
      <c r="A814" s="14">
        <v>44932</v>
      </c>
      <c r="B814" s="15">
        <v>473.24</v>
      </c>
      <c r="C814">
        <v>1969440</v>
      </c>
      <c r="D814" s="15">
        <v>480</v>
      </c>
      <c r="E814" s="15">
        <v>488</v>
      </c>
      <c r="F814" s="15">
        <v>465.76499999999999</v>
      </c>
    </row>
    <row r="815" spans="1:6">
      <c r="A815" s="14">
        <v>44931</v>
      </c>
      <c r="B815" s="15">
        <v>477.07</v>
      </c>
      <c r="C815">
        <v>1210096</v>
      </c>
      <c r="D815" s="15">
        <v>475.69</v>
      </c>
      <c r="E815" s="15">
        <v>478.13709999999998</v>
      </c>
      <c r="F815" s="15">
        <v>469.9</v>
      </c>
    </row>
    <row r="816" spans="1:6">
      <c r="A816" s="14">
        <v>44930</v>
      </c>
      <c r="B816" s="15">
        <v>476.5</v>
      </c>
      <c r="C816">
        <v>1391458</v>
      </c>
      <c r="D816" s="15">
        <v>473.25</v>
      </c>
      <c r="E816" s="15">
        <v>479.7</v>
      </c>
      <c r="F816" s="15">
        <v>469.3</v>
      </c>
    </row>
    <row r="817" spans="1:6">
      <c r="A817" s="14">
        <v>44929</v>
      </c>
      <c r="B817" s="15">
        <v>477.53</v>
      </c>
      <c r="C817">
        <v>1657329</v>
      </c>
      <c r="D817" s="15">
        <v>483.39</v>
      </c>
      <c r="E817" s="15">
        <v>484.25</v>
      </c>
      <c r="F817" s="15">
        <v>474.01</v>
      </c>
    </row>
    <row r="818" spans="1:6">
      <c r="A818" s="14">
        <v>44925</v>
      </c>
      <c r="B818" s="15">
        <v>486.49</v>
      </c>
      <c r="C818">
        <v>910037</v>
      </c>
      <c r="D818" s="15">
        <v>488</v>
      </c>
      <c r="E818" s="15">
        <v>489.81</v>
      </c>
      <c r="F818" s="15">
        <v>481.23500000000001</v>
      </c>
    </row>
    <row r="819" spans="1:6">
      <c r="A819" s="14">
        <v>44924</v>
      </c>
      <c r="B819" s="15">
        <v>487.05</v>
      </c>
      <c r="C819">
        <v>764234</v>
      </c>
      <c r="D819" s="15">
        <v>484</v>
      </c>
      <c r="E819" s="15">
        <v>489.57</v>
      </c>
      <c r="F819" s="15">
        <v>483.3</v>
      </c>
    </row>
    <row r="820" spans="1:6">
      <c r="A820" s="14">
        <v>44923</v>
      </c>
      <c r="B820" s="15">
        <v>483.22</v>
      </c>
      <c r="C820">
        <v>810358</v>
      </c>
      <c r="D820" s="15">
        <v>486.15</v>
      </c>
      <c r="E820" s="15">
        <v>489</v>
      </c>
      <c r="F820" s="15">
        <v>482.9</v>
      </c>
    </row>
    <row r="821" spans="1:6">
      <c r="A821" s="14">
        <v>44922</v>
      </c>
      <c r="B821" s="15">
        <v>485.5</v>
      </c>
      <c r="C821">
        <v>788966</v>
      </c>
      <c r="D821" s="15">
        <v>485</v>
      </c>
      <c r="E821" s="15">
        <v>489.24</v>
      </c>
      <c r="F821" s="15">
        <v>483.5</v>
      </c>
    </row>
    <row r="822" spans="1:6">
      <c r="A822" s="14">
        <v>44918</v>
      </c>
      <c r="B822" s="15">
        <v>483.29</v>
      </c>
      <c r="C822">
        <v>661647</v>
      </c>
      <c r="D822" s="15">
        <v>479.5</v>
      </c>
      <c r="E822" s="15">
        <v>484.18349999999998</v>
      </c>
      <c r="F822" s="15">
        <v>478.36</v>
      </c>
    </row>
    <row r="823" spans="1:6">
      <c r="A823" s="14">
        <v>44917</v>
      </c>
      <c r="B823" s="15">
        <v>479.3</v>
      </c>
      <c r="C823">
        <v>1520980</v>
      </c>
      <c r="D823" s="15">
        <v>486.5</v>
      </c>
      <c r="E823" s="15">
        <v>486.82</v>
      </c>
      <c r="F823" s="15">
        <v>473.95</v>
      </c>
    </row>
    <row r="824" spans="1:6">
      <c r="A824" s="14">
        <v>44916</v>
      </c>
      <c r="B824" s="15">
        <v>487.65</v>
      </c>
      <c r="C824">
        <v>988276</v>
      </c>
      <c r="D824" s="15">
        <v>487.88</v>
      </c>
      <c r="E824" s="15">
        <v>490.57</v>
      </c>
      <c r="F824" s="15">
        <v>485.69</v>
      </c>
    </row>
    <row r="825" spans="1:6">
      <c r="A825" s="14">
        <v>44915</v>
      </c>
      <c r="B825" s="15">
        <v>486.15</v>
      </c>
      <c r="C825">
        <v>1014530</v>
      </c>
      <c r="D825" s="15">
        <v>482.88</v>
      </c>
      <c r="E825" s="15">
        <v>491.44990000000001</v>
      </c>
      <c r="F825" s="15">
        <v>481.815</v>
      </c>
    </row>
    <row r="826" spans="1:6">
      <c r="A826" s="14">
        <v>44914</v>
      </c>
      <c r="B826" s="15">
        <v>481.79</v>
      </c>
      <c r="C826">
        <v>929944</v>
      </c>
      <c r="D826" s="15">
        <v>481.78</v>
      </c>
      <c r="E826" s="15">
        <v>487.98</v>
      </c>
      <c r="F826" s="15">
        <v>479.93</v>
      </c>
    </row>
    <row r="827" spans="1:6">
      <c r="A827" s="14">
        <v>44911</v>
      </c>
      <c r="B827" s="15">
        <v>481.79</v>
      </c>
      <c r="C827">
        <v>2590742</v>
      </c>
      <c r="D827" s="15">
        <v>475.63</v>
      </c>
      <c r="E827" s="15">
        <v>482.61</v>
      </c>
      <c r="F827" s="15">
        <v>473.66500000000002</v>
      </c>
    </row>
    <row r="828" spans="1:6">
      <c r="A828" s="14">
        <v>44910</v>
      </c>
      <c r="B828" s="15">
        <v>478.79</v>
      </c>
      <c r="C828">
        <v>1067653</v>
      </c>
      <c r="D828" s="15">
        <v>481</v>
      </c>
      <c r="E828" s="15">
        <v>485.1</v>
      </c>
      <c r="F828" s="15">
        <v>475.12</v>
      </c>
    </row>
    <row r="829" spans="1:6">
      <c r="A829" s="14">
        <v>44909</v>
      </c>
      <c r="B829" s="15">
        <v>485.19</v>
      </c>
      <c r="C829">
        <v>1071788</v>
      </c>
      <c r="D829" s="15">
        <v>481.19</v>
      </c>
      <c r="E829" s="15">
        <v>488.27</v>
      </c>
      <c r="F829" s="15">
        <v>480.14</v>
      </c>
    </row>
    <row r="830" spans="1:6">
      <c r="A830" s="14">
        <v>44908</v>
      </c>
      <c r="B830" s="15">
        <v>480.22</v>
      </c>
      <c r="C830">
        <v>1731061</v>
      </c>
      <c r="D830" s="15">
        <v>490</v>
      </c>
      <c r="E830" s="15">
        <v>490.37</v>
      </c>
      <c r="F830" s="15">
        <v>478.67</v>
      </c>
    </row>
    <row r="831" spans="1:6">
      <c r="A831" s="14">
        <v>44907</v>
      </c>
      <c r="B831" s="15">
        <v>486.32</v>
      </c>
      <c r="C831">
        <v>1129195</v>
      </c>
      <c r="D831" s="15">
        <v>484.95</v>
      </c>
      <c r="E831" s="15">
        <v>487.17</v>
      </c>
      <c r="F831" s="15">
        <v>482.5</v>
      </c>
    </row>
    <row r="832" spans="1:6">
      <c r="A832" s="14">
        <v>44904</v>
      </c>
      <c r="B832" s="15">
        <v>483.58</v>
      </c>
      <c r="C832">
        <v>856508</v>
      </c>
      <c r="D832" s="15">
        <v>485.64</v>
      </c>
      <c r="E832" s="15">
        <v>490.36</v>
      </c>
      <c r="F832" s="15">
        <v>483.21</v>
      </c>
    </row>
    <row r="833" spans="1:6">
      <c r="A833" s="14">
        <v>44903</v>
      </c>
      <c r="B833" s="15">
        <v>485.38</v>
      </c>
      <c r="C833">
        <v>762292</v>
      </c>
      <c r="D833" s="15">
        <v>485.26</v>
      </c>
      <c r="E833" s="15">
        <v>488.81</v>
      </c>
      <c r="F833" s="15">
        <v>481.55</v>
      </c>
    </row>
    <row r="834" spans="1:6">
      <c r="A834" s="14">
        <v>44902</v>
      </c>
      <c r="B834" s="15">
        <v>481.2</v>
      </c>
      <c r="C834">
        <v>999948</v>
      </c>
      <c r="D834" s="15">
        <v>484.3</v>
      </c>
      <c r="E834" s="15">
        <v>489.24</v>
      </c>
      <c r="F834" s="15">
        <v>480.47500000000002</v>
      </c>
    </row>
    <row r="835" spans="1:6">
      <c r="A835" s="14">
        <v>44901</v>
      </c>
      <c r="B835" s="15">
        <v>484</v>
      </c>
      <c r="C835">
        <v>1076620</v>
      </c>
      <c r="D835" s="15">
        <v>491.32</v>
      </c>
      <c r="E835" s="15">
        <v>491.32</v>
      </c>
      <c r="F835" s="15">
        <v>482.2</v>
      </c>
    </row>
    <row r="836" spans="1:6">
      <c r="A836" s="14">
        <v>44900</v>
      </c>
      <c r="B836" s="15">
        <v>490.67</v>
      </c>
      <c r="C836">
        <v>1357208</v>
      </c>
      <c r="D836" s="15">
        <v>490.87</v>
      </c>
      <c r="E836" s="15">
        <v>494.98</v>
      </c>
      <c r="F836" s="15">
        <v>488.32</v>
      </c>
    </row>
    <row r="837" spans="1:6">
      <c r="A837" s="14">
        <v>44897</v>
      </c>
      <c r="B837" s="15">
        <v>496.23</v>
      </c>
      <c r="C837">
        <v>1744461</v>
      </c>
      <c r="D837" s="15">
        <v>481.81</v>
      </c>
      <c r="E837" s="15">
        <v>498.95</v>
      </c>
      <c r="F837" s="15">
        <v>481.81</v>
      </c>
    </row>
    <row r="838" spans="1:6">
      <c r="A838" s="14">
        <v>44896</v>
      </c>
      <c r="B838" s="15">
        <v>483.69</v>
      </c>
      <c r="C838">
        <v>913652</v>
      </c>
      <c r="D838" s="15">
        <v>486.52</v>
      </c>
      <c r="E838" s="15">
        <v>488</v>
      </c>
      <c r="F838" s="15">
        <v>480.67</v>
      </c>
    </row>
    <row r="839" spans="1:6">
      <c r="A839" s="14">
        <v>44895</v>
      </c>
      <c r="B839" s="15">
        <v>485.19</v>
      </c>
      <c r="C839">
        <v>1469962</v>
      </c>
      <c r="D839" s="15">
        <v>480</v>
      </c>
      <c r="E839" s="15">
        <v>485.95</v>
      </c>
      <c r="F839" s="15">
        <v>477.73</v>
      </c>
    </row>
    <row r="840" spans="1:6">
      <c r="A840" s="14">
        <v>44894</v>
      </c>
      <c r="B840" s="15">
        <v>484.1</v>
      </c>
      <c r="C840">
        <v>802623</v>
      </c>
      <c r="D840" s="15">
        <v>483.1</v>
      </c>
      <c r="E840" s="15">
        <v>485.09500000000003</v>
      </c>
      <c r="F840" s="15">
        <v>481.74</v>
      </c>
    </row>
    <row r="841" spans="1:6">
      <c r="A841" s="14">
        <v>44893</v>
      </c>
      <c r="B841" s="15">
        <v>483.21</v>
      </c>
      <c r="C841">
        <v>939150</v>
      </c>
      <c r="D841" s="15">
        <v>480.11</v>
      </c>
      <c r="E841" s="15">
        <v>485.24</v>
      </c>
      <c r="F841" s="15">
        <v>480</v>
      </c>
    </row>
    <row r="842" spans="1:6">
      <c r="A842" s="14">
        <v>44890</v>
      </c>
      <c r="B842" s="15">
        <v>483.46</v>
      </c>
      <c r="C842">
        <v>321504</v>
      </c>
      <c r="D842" s="15">
        <v>484.3</v>
      </c>
      <c r="E842" s="15">
        <v>484.5</v>
      </c>
      <c r="F842" s="15">
        <v>481.41500000000002</v>
      </c>
    </row>
    <row r="843" spans="1:6">
      <c r="A843" s="14">
        <v>44888</v>
      </c>
      <c r="B843" s="15">
        <v>481.07</v>
      </c>
      <c r="C843">
        <v>1020415</v>
      </c>
      <c r="D843" s="15">
        <v>479.78</v>
      </c>
      <c r="E843" s="15">
        <v>482.99</v>
      </c>
      <c r="F843" s="15">
        <v>478.72</v>
      </c>
    </row>
    <row r="844" spans="1:6">
      <c r="A844" s="14">
        <v>44887</v>
      </c>
      <c r="B844" s="15">
        <v>479.5</v>
      </c>
      <c r="C844">
        <v>838407</v>
      </c>
      <c r="D844" s="15">
        <v>482.97</v>
      </c>
      <c r="E844" s="15">
        <v>484.26</v>
      </c>
      <c r="F844" s="15">
        <v>479.27749999999997</v>
      </c>
    </row>
    <row r="845" spans="1:6">
      <c r="A845" s="14">
        <v>44886</v>
      </c>
      <c r="B845" s="15">
        <v>480.94</v>
      </c>
      <c r="C845">
        <v>1730774</v>
      </c>
      <c r="D845" s="15">
        <v>478.49</v>
      </c>
      <c r="E845" s="15">
        <v>483.96</v>
      </c>
      <c r="F845" s="15">
        <v>478.23</v>
      </c>
    </row>
    <row r="846" spans="1:6">
      <c r="A846" s="14">
        <v>44883</v>
      </c>
      <c r="B846" s="15">
        <v>476.82</v>
      </c>
      <c r="C846">
        <v>2160399</v>
      </c>
      <c r="D846" s="15">
        <v>473.63</v>
      </c>
      <c r="E846" s="15">
        <v>480.87</v>
      </c>
      <c r="F846" s="15">
        <v>472.77</v>
      </c>
    </row>
    <row r="847" spans="1:6">
      <c r="A847" s="14">
        <v>44882</v>
      </c>
      <c r="B847" s="15">
        <v>472.77</v>
      </c>
      <c r="C847">
        <v>1403073</v>
      </c>
      <c r="D847" s="15">
        <v>465</v>
      </c>
      <c r="E847" s="15">
        <v>474.78</v>
      </c>
      <c r="F847" s="15">
        <v>464.26</v>
      </c>
    </row>
    <row r="848" spans="1:6">
      <c r="A848" s="14">
        <v>44881</v>
      </c>
      <c r="B848" s="15">
        <v>466.24</v>
      </c>
      <c r="C848">
        <v>1022748</v>
      </c>
      <c r="D848" s="15">
        <v>465.24</v>
      </c>
      <c r="E848" s="15">
        <v>469.25990000000002</v>
      </c>
      <c r="F848" s="15">
        <v>461.59</v>
      </c>
    </row>
    <row r="849" spans="1:6">
      <c r="A849" s="14">
        <v>44880</v>
      </c>
      <c r="B849" s="15">
        <v>467.25</v>
      </c>
      <c r="C849">
        <v>3272823</v>
      </c>
      <c r="D849" s="15">
        <v>465.84</v>
      </c>
      <c r="E849" s="15">
        <v>474.99</v>
      </c>
      <c r="F849" s="15">
        <v>458.05</v>
      </c>
    </row>
    <row r="850" spans="1:6">
      <c r="A850" s="14">
        <v>44879</v>
      </c>
      <c r="B850" s="15">
        <v>462.04</v>
      </c>
      <c r="C850">
        <v>2286803</v>
      </c>
      <c r="D850" s="15">
        <v>467.35</v>
      </c>
      <c r="E850" s="15">
        <v>471.98</v>
      </c>
      <c r="F850" s="15">
        <v>459.37</v>
      </c>
    </row>
    <row r="851" spans="1:6">
      <c r="A851" s="14">
        <v>44876</v>
      </c>
      <c r="B851" s="15">
        <v>463.86</v>
      </c>
      <c r="C851">
        <v>3061838</v>
      </c>
      <c r="D851" s="15">
        <v>480.74</v>
      </c>
      <c r="E851" s="15">
        <v>483.83</v>
      </c>
      <c r="F851" s="15">
        <v>462.61</v>
      </c>
    </row>
    <row r="852" spans="1:6">
      <c r="A852" s="14">
        <v>44875</v>
      </c>
      <c r="B852" s="15">
        <v>490.77</v>
      </c>
      <c r="C852">
        <v>1601072</v>
      </c>
      <c r="D852" s="15">
        <v>488.26</v>
      </c>
      <c r="E852" s="15">
        <v>491.22</v>
      </c>
      <c r="F852" s="15">
        <v>479.7</v>
      </c>
    </row>
    <row r="853" spans="1:6">
      <c r="A853" s="14">
        <v>44874</v>
      </c>
      <c r="B853" s="15">
        <v>485.18</v>
      </c>
      <c r="C853">
        <v>1383237</v>
      </c>
      <c r="D853" s="15">
        <v>489.75</v>
      </c>
      <c r="E853" s="15">
        <v>492.44</v>
      </c>
      <c r="F853" s="15">
        <v>484.24</v>
      </c>
    </row>
    <row r="854" spans="1:6">
      <c r="A854" s="14">
        <v>44873</v>
      </c>
      <c r="B854" s="15">
        <v>494.12</v>
      </c>
      <c r="C854">
        <v>1220973</v>
      </c>
      <c r="D854" s="15">
        <v>488.88</v>
      </c>
      <c r="E854" s="15">
        <v>494.66</v>
      </c>
      <c r="F854" s="15">
        <v>486.84410000000003</v>
      </c>
    </row>
    <row r="855" spans="1:6">
      <c r="A855" s="14">
        <v>44872</v>
      </c>
      <c r="B855" s="15">
        <v>488.63</v>
      </c>
      <c r="C855">
        <v>944759</v>
      </c>
      <c r="D855" s="15">
        <v>482.48</v>
      </c>
      <c r="E855" s="15">
        <v>489.96</v>
      </c>
      <c r="F855" s="15">
        <v>480.96</v>
      </c>
    </row>
    <row r="856" spans="1:6">
      <c r="A856" s="14">
        <v>44869</v>
      </c>
      <c r="B856" s="15">
        <v>481.67</v>
      </c>
      <c r="C856">
        <v>1447171</v>
      </c>
      <c r="D856" s="15">
        <v>485.16</v>
      </c>
      <c r="E856" s="15">
        <v>486.5</v>
      </c>
      <c r="F856" s="15">
        <v>472.57</v>
      </c>
    </row>
    <row r="857" spans="1:6">
      <c r="A857" s="14">
        <v>44868</v>
      </c>
      <c r="B857" s="15">
        <v>484.82</v>
      </c>
      <c r="C857">
        <v>1291110</v>
      </c>
      <c r="D857" s="15">
        <v>479.77</v>
      </c>
      <c r="E857" s="15">
        <v>489.97</v>
      </c>
      <c r="F857" s="15">
        <v>478.55</v>
      </c>
    </row>
    <row r="858" spans="1:6">
      <c r="A858" s="14">
        <v>44867</v>
      </c>
      <c r="B858" s="15">
        <v>482.06</v>
      </c>
      <c r="C858">
        <v>1292138</v>
      </c>
      <c r="D858" s="15">
        <v>484.54</v>
      </c>
      <c r="E858" s="15">
        <v>488.88</v>
      </c>
      <c r="F858" s="15">
        <v>481.5</v>
      </c>
    </row>
    <row r="859" spans="1:6">
      <c r="A859" s="14">
        <v>44866</v>
      </c>
      <c r="B859" s="15">
        <v>485.63</v>
      </c>
      <c r="C859">
        <v>1229929</v>
      </c>
      <c r="D859" s="15">
        <v>486.03</v>
      </c>
      <c r="E859" s="15">
        <v>491.15499999999997</v>
      </c>
      <c r="F859" s="15">
        <v>483.87</v>
      </c>
    </row>
    <row r="860" spans="1:6">
      <c r="A860" s="14">
        <v>44865</v>
      </c>
      <c r="B860" s="15">
        <v>486.68</v>
      </c>
      <c r="C860">
        <v>1288421</v>
      </c>
      <c r="D860" s="15">
        <v>480.45</v>
      </c>
      <c r="E860" s="15">
        <v>488.23</v>
      </c>
      <c r="F860" s="15">
        <v>479.43430000000001</v>
      </c>
    </row>
    <row r="861" spans="1:6">
      <c r="A861" s="14">
        <v>44862</v>
      </c>
      <c r="B861" s="15">
        <v>484.87</v>
      </c>
      <c r="C861">
        <v>2045544</v>
      </c>
      <c r="D861" s="15">
        <v>474</v>
      </c>
      <c r="E861" s="15">
        <v>491.14</v>
      </c>
      <c r="F861" s="15">
        <v>472.3</v>
      </c>
    </row>
    <row r="862" spans="1:6">
      <c r="A862" s="14">
        <v>44861</v>
      </c>
      <c r="B862" s="15">
        <v>471.93</v>
      </c>
      <c r="C862">
        <v>1513809</v>
      </c>
      <c r="D862" s="15">
        <v>464.58</v>
      </c>
      <c r="E862" s="15">
        <v>474.17500000000001</v>
      </c>
      <c r="F862" s="15">
        <v>464.4</v>
      </c>
    </row>
    <row r="863" spans="1:6">
      <c r="A863" s="14">
        <v>44860</v>
      </c>
      <c r="B863" s="15">
        <v>462.56</v>
      </c>
      <c r="C863">
        <v>1554812</v>
      </c>
      <c r="D863" s="15">
        <v>462.17</v>
      </c>
      <c r="E863" s="15">
        <v>470.64</v>
      </c>
      <c r="F863" s="15">
        <v>460.46</v>
      </c>
    </row>
    <row r="864" spans="1:6">
      <c r="A864" s="14">
        <v>44859</v>
      </c>
      <c r="B864" s="15">
        <v>460.15</v>
      </c>
      <c r="C864">
        <v>1536954</v>
      </c>
      <c r="D864" s="15">
        <v>454.05</v>
      </c>
      <c r="E864" s="15">
        <v>463.53500000000003</v>
      </c>
      <c r="F864" s="15">
        <v>452.19</v>
      </c>
    </row>
    <row r="865" spans="1:6">
      <c r="A865" s="14">
        <v>44858</v>
      </c>
      <c r="B865" s="15">
        <v>457.46</v>
      </c>
      <c r="C865">
        <v>2013669</v>
      </c>
      <c r="D865" s="15">
        <v>459.08</v>
      </c>
      <c r="E865" s="15">
        <v>466.1771</v>
      </c>
      <c r="F865" s="15">
        <v>455.56009999999998</v>
      </c>
    </row>
    <row r="866" spans="1:6">
      <c r="A866" s="14">
        <v>44855</v>
      </c>
      <c r="B866" s="15">
        <v>454.61</v>
      </c>
      <c r="C866">
        <v>1620175</v>
      </c>
      <c r="D866" s="15">
        <v>443.72</v>
      </c>
      <c r="E866" s="15">
        <v>454.69</v>
      </c>
      <c r="F866" s="15">
        <v>440.15</v>
      </c>
    </row>
    <row r="867" spans="1:6">
      <c r="A867" s="14">
        <v>44854</v>
      </c>
      <c r="B867" s="15">
        <v>444.34</v>
      </c>
      <c r="C867">
        <v>1781303</v>
      </c>
      <c r="D867" s="15">
        <v>439.62</v>
      </c>
      <c r="E867" s="15">
        <v>445.31</v>
      </c>
      <c r="F867" s="15">
        <v>437.95</v>
      </c>
    </row>
    <row r="868" spans="1:6">
      <c r="A868" s="14">
        <v>44853</v>
      </c>
      <c r="B868" s="15">
        <v>439.96</v>
      </c>
      <c r="C868">
        <v>2623664</v>
      </c>
      <c r="D868" s="15">
        <v>433.97</v>
      </c>
      <c r="E868" s="15">
        <v>447.565</v>
      </c>
      <c r="F868" s="15">
        <v>430.35</v>
      </c>
    </row>
    <row r="869" spans="1:6">
      <c r="A869" s="14">
        <v>44852</v>
      </c>
      <c r="B869" s="15">
        <v>431.84</v>
      </c>
      <c r="C869">
        <v>4588540</v>
      </c>
      <c r="D869" s="15">
        <v>403.15</v>
      </c>
      <c r="E869" s="15">
        <v>435.50940000000003</v>
      </c>
      <c r="F869" s="15">
        <v>401.54</v>
      </c>
    </row>
    <row r="870" spans="1:6">
      <c r="A870" s="14">
        <v>44851</v>
      </c>
      <c r="B870" s="15">
        <v>397.31</v>
      </c>
      <c r="C870">
        <v>1617203</v>
      </c>
      <c r="D870" s="15">
        <v>393</v>
      </c>
      <c r="E870" s="15">
        <v>400.60500000000002</v>
      </c>
      <c r="F870" s="15">
        <v>392.14499999999998</v>
      </c>
    </row>
    <row r="871" spans="1:6">
      <c r="A871" s="14">
        <v>44848</v>
      </c>
      <c r="B871" s="15">
        <v>389.41</v>
      </c>
      <c r="C871">
        <v>1370491</v>
      </c>
      <c r="D871" s="15">
        <v>404.33</v>
      </c>
      <c r="E871" s="15">
        <v>405.38</v>
      </c>
      <c r="F871" s="15">
        <v>388.1</v>
      </c>
    </row>
    <row r="872" spans="1:6">
      <c r="A872" s="14">
        <v>44847</v>
      </c>
      <c r="B872" s="15">
        <v>405.96</v>
      </c>
      <c r="C872">
        <v>1012657</v>
      </c>
      <c r="D872" s="15">
        <v>393</v>
      </c>
      <c r="E872" s="15">
        <v>407.05</v>
      </c>
      <c r="F872" s="15">
        <v>391.2242</v>
      </c>
    </row>
    <row r="873" spans="1:6">
      <c r="A873" s="14">
        <v>44846</v>
      </c>
      <c r="B873" s="15">
        <v>397.42</v>
      </c>
      <c r="C873">
        <v>921846</v>
      </c>
      <c r="D873" s="15">
        <v>406.93</v>
      </c>
      <c r="E873" s="15">
        <v>408.9</v>
      </c>
      <c r="F873" s="15">
        <v>397.14</v>
      </c>
    </row>
    <row r="874" spans="1:6">
      <c r="A874" s="14">
        <v>44845</v>
      </c>
      <c r="B874" s="15">
        <v>411.06</v>
      </c>
      <c r="C874">
        <v>1013559</v>
      </c>
      <c r="D874" s="15">
        <v>405.66</v>
      </c>
      <c r="E874" s="15">
        <v>416.15499999999997</v>
      </c>
      <c r="F874" s="15">
        <v>405.66</v>
      </c>
    </row>
    <row r="875" spans="1:6">
      <c r="A875" s="14">
        <v>44844</v>
      </c>
      <c r="B875" s="15">
        <v>409.99</v>
      </c>
      <c r="C875">
        <v>1112472</v>
      </c>
      <c r="D875" s="15">
        <v>407.59</v>
      </c>
      <c r="E875" s="15">
        <v>418.62990000000002</v>
      </c>
      <c r="F875" s="15">
        <v>406.15</v>
      </c>
    </row>
    <row r="876" spans="1:6">
      <c r="A876" s="14">
        <v>44841</v>
      </c>
      <c r="B876" s="15">
        <v>403.96</v>
      </c>
      <c r="C876">
        <v>1124719</v>
      </c>
      <c r="D876" s="15">
        <v>398.56</v>
      </c>
      <c r="E876" s="15">
        <v>404.67</v>
      </c>
      <c r="F876" s="15">
        <v>396.01</v>
      </c>
    </row>
    <row r="877" spans="1:6">
      <c r="A877" s="14">
        <v>44840</v>
      </c>
      <c r="B877" s="15">
        <v>399.61</v>
      </c>
      <c r="C877">
        <v>746670</v>
      </c>
      <c r="D877" s="15">
        <v>401.62</v>
      </c>
      <c r="E877" s="15">
        <v>403.59500000000003</v>
      </c>
      <c r="F877" s="15">
        <v>398.08</v>
      </c>
    </row>
    <row r="878" spans="1:6">
      <c r="A878" s="14">
        <v>44839</v>
      </c>
      <c r="B878" s="15">
        <v>402.51</v>
      </c>
      <c r="C878">
        <v>828365</v>
      </c>
      <c r="D878" s="15">
        <v>406.11</v>
      </c>
      <c r="E878" s="15">
        <v>407.66</v>
      </c>
      <c r="F878" s="15">
        <v>400.78</v>
      </c>
    </row>
    <row r="879" spans="1:6">
      <c r="A879" s="14">
        <v>44838</v>
      </c>
      <c r="B879" s="15">
        <v>406.11</v>
      </c>
      <c r="C879">
        <v>1060128</v>
      </c>
      <c r="D879" s="15">
        <v>403.11</v>
      </c>
      <c r="E879" s="15">
        <v>407.84</v>
      </c>
      <c r="F879" s="15">
        <v>399.83</v>
      </c>
    </row>
    <row r="880" spans="1:6">
      <c r="A880" s="14">
        <v>44837</v>
      </c>
      <c r="B880" s="15">
        <v>399.74</v>
      </c>
      <c r="C880">
        <v>1273772</v>
      </c>
      <c r="D880" s="15">
        <v>389.74</v>
      </c>
      <c r="E880" s="15">
        <v>402.83</v>
      </c>
      <c r="F880" s="15">
        <v>389.08</v>
      </c>
    </row>
    <row r="881" spans="1:6">
      <c r="A881" s="14">
        <v>44834</v>
      </c>
      <c r="B881" s="15">
        <v>386.29</v>
      </c>
      <c r="C881">
        <v>1343719</v>
      </c>
      <c r="D881" s="15">
        <v>381.63</v>
      </c>
      <c r="E881" s="15">
        <v>389.9</v>
      </c>
      <c r="F881" s="15">
        <v>381.55</v>
      </c>
    </row>
    <row r="882" spans="1:6">
      <c r="A882" s="14">
        <v>44833</v>
      </c>
      <c r="B882" s="15">
        <v>389.79</v>
      </c>
      <c r="C882">
        <v>1127761</v>
      </c>
      <c r="D882" s="15">
        <v>398.98</v>
      </c>
      <c r="E882" s="15">
        <v>399.41</v>
      </c>
      <c r="F882" s="15">
        <v>385.88499999999999</v>
      </c>
    </row>
    <row r="883" spans="1:6">
      <c r="A883" s="14">
        <v>44832</v>
      </c>
      <c r="B883" s="15">
        <v>400</v>
      </c>
      <c r="C883">
        <v>1161708</v>
      </c>
      <c r="D883" s="15">
        <v>397.2</v>
      </c>
      <c r="E883" s="15">
        <v>402.09</v>
      </c>
      <c r="F883" s="15">
        <v>391.1</v>
      </c>
    </row>
    <row r="884" spans="1:6">
      <c r="A884" s="14">
        <v>44831</v>
      </c>
      <c r="B884" s="15">
        <v>399.74</v>
      </c>
      <c r="C884">
        <v>1052147</v>
      </c>
      <c r="D884" s="15">
        <v>409.2</v>
      </c>
      <c r="E884" s="15">
        <v>410.315</v>
      </c>
      <c r="F884" s="15">
        <v>398.36500000000001</v>
      </c>
    </row>
    <row r="885" spans="1:6">
      <c r="A885" s="14">
        <v>44830</v>
      </c>
      <c r="B885" s="15">
        <v>407.65</v>
      </c>
      <c r="C885">
        <v>1208273</v>
      </c>
      <c r="D885" s="15">
        <v>411.69</v>
      </c>
      <c r="E885" s="15">
        <v>412.20499999999998</v>
      </c>
      <c r="F885" s="15">
        <v>406.51</v>
      </c>
    </row>
    <row r="886" spans="1:6">
      <c r="A886" s="14">
        <v>44827</v>
      </c>
      <c r="B886" s="15">
        <v>413.07</v>
      </c>
      <c r="C886">
        <v>1874579</v>
      </c>
      <c r="D886" s="15">
        <v>419.78</v>
      </c>
      <c r="E886" s="15">
        <v>420.01</v>
      </c>
      <c r="F886" s="15">
        <v>407.57960000000003</v>
      </c>
    </row>
    <row r="887" spans="1:6">
      <c r="A887" s="14">
        <v>44826</v>
      </c>
      <c r="B887" s="15">
        <v>422.08</v>
      </c>
      <c r="C887">
        <v>1409886</v>
      </c>
      <c r="D887" s="15">
        <v>419.83</v>
      </c>
      <c r="E887" s="15">
        <v>424.72</v>
      </c>
      <c r="F887" s="15">
        <v>413</v>
      </c>
    </row>
    <row r="888" spans="1:6">
      <c r="A888" s="14">
        <v>44825</v>
      </c>
      <c r="B888" s="15">
        <v>420.2</v>
      </c>
      <c r="C888">
        <v>2106395</v>
      </c>
      <c r="D888" s="15">
        <v>427.99</v>
      </c>
      <c r="E888" s="15">
        <v>433.786</v>
      </c>
      <c r="F888" s="15">
        <v>420.03</v>
      </c>
    </row>
    <row r="889" spans="1:6">
      <c r="A889" s="14">
        <v>44824</v>
      </c>
      <c r="B889" s="15">
        <v>420.58</v>
      </c>
      <c r="C889">
        <v>1112250</v>
      </c>
      <c r="D889" s="15">
        <v>416</v>
      </c>
      <c r="E889" s="15">
        <v>421.41</v>
      </c>
      <c r="F889" s="15">
        <v>412.34</v>
      </c>
    </row>
    <row r="890" spans="1:6">
      <c r="A890" s="14">
        <v>44823</v>
      </c>
      <c r="B890" s="15">
        <v>416.52</v>
      </c>
      <c r="C890">
        <v>695575</v>
      </c>
      <c r="D890" s="15">
        <v>414</v>
      </c>
      <c r="E890" s="15">
        <v>417.64</v>
      </c>
      <c r="F890" s="15">
        <v>412.73</v>
      </c>
    </row>
    <row r="891" spans="1:6">
      <c r="A891" s="14">
        <v>44820</v>
      </c>
      <c r="B891" s="15">
        <v>414.29</v>
      </c>
      <c r="C891">
        <v>2023341</v>
      </c>
      <c r="D891" s="15">
        <v>411.25</v>
      </c>
      <c r="E891" s="15">
        <v>415.77</v>
      </c>
      <c r="F891" s="15">
        <v>410.01</v>
      </c>
    </row>
    <row r="892" spans="1:6">
      <c r="A892" s="14">
        <v>44819</v>
      </c>
      <c r="B892" s="15">
        <v>413.59</v>
      </c>
      <c r="C892">
        <v>1189166</v>
      </c>
      <c r="D892" s="15">
        <v>414.83</v>
      </c>
      <c r="E892" s="15">
        <v>414.83</v>
      </c>
      <c r="F892" s="15">
        <v>410.72500000000002</v>
      </c>
    </row>
    <row r="893" spans="1:6">
      <c r="A893" s="14">
        <v>44818</v>
      </c>
      <c r="B893" s="15">
        <v>416.63</v>
      </c>
      <c r="C893">
        <v>1004293</v>
      </c>
      <c r="D893" s="15">
        <v>410.19</v>
      </c>
      <c r="E893" s="15">
        <v>418.4</v>
      </c>
      <c r="F893" s="15">
        <v>408.3</v>
      </c>
    </row>
    <row r="894" spans="1:6">
      <c r="A894" s="14">
        <v>44817</v>
      </c>
      <c r="B894" s="15">
        <v>409.33</v>
      </c>
      <c r="C894">
        <v>1621432</v>
      </c>
      <c r="D894" s="15">
        <v>417.32</v>
      </c>
      <c r="E894" s="15">
        <v>420.8</v>
      </c>
      <c r="F894" s="15">
        <v>407.36</v>
      </c>
    </row>
    <row r="895" spans="1:6">
      <c r="A895" s="14">
        <v>44816</v>
      </c>
      <c r="B895" s="15">
        <v>418.64</v>
      </c>
      <c r="C895">
        <v>1349659</v>
      </c>
      <c r="D895" s="15">
        <v>421</v>
      </c>
      <c r="E895" s="15">
        <v>421.49</v>
      </c>
      <c r="F895" s="15">
        <v>417.5</v>
      </c>
    </row>
    <row r="896" spans="1:6">
      <c r="A896" s="14">
        <v>44813</v>
      </c>
      <c r="B896" s="15">
        <v>421.53</v>
      </c>
      <c r="C896">
        <v>1284687</v>
      </c>
      <c r="D896" s="15">
        <v>420.69</v>
      </c>
      <c r="E896" s="15">
        <v>423.62</v>
      </c>
      <c r="F896" s="15">
        <v>419.01499999999999</v>
      </c>
    </row>
    <row r="897" spans="1:6">
      <c r="A897" s="14">
        <v>44812</v>
      </c>
      <c r="B897" s="15">
        <v>419.65</v>
      </c>
      <c r="C897">
        <v>1112677</v>
      </c>
      <c r="D897" s="15">
        <v>419.57</v>
      </c>
      <c r="E897" s="15">
        <v>421.065</v>
      </c>
      <c r="F897" s="15">
        <v>414.77</v>
      </c>
    </row>
    <row r="898" spans="1:6">
      <c r="A898" s="14">
        <v>44811</v>
      </c>
      <c r="B898" s="15">
        <v>420.14</v>
      </c>
      <c r="C898">
        <v>1255723</v>
      </c>
      <c r="D898" s="15">
        <v>415.35</v>
      </c>
      <c r="E898" s="15">
        <v>420.9</v>
      </c>
      <c r="F898" s="15">
        <v>412.26</v>
      </c>
    </row>
    <row r="899" spans="1:6">
      <c r="A899" s="14">
        <v>44810</v>
      </c>
      <c r="B899" s="15">
        <v>417.78</v>
      </c>
      <c r="C899">
        <v>962529</v>
      </c>
      <c r="D899" s="15">
        <v>419.01</v>
      </c>
      <c r="E899" s="15">
        <v>423.27</v>
      </c>
      <c r="F899" s="15">
        <v>415.78</v>
      </c>
    </row>
    <row r="900" spans="1:6">
      <c r="A900" s="14">
        <v>44806</v>
      </c>
      <c r="B900" s="15">
        <v>418.57</v>
      </c>
      <c r="C900">
        <v>869980</v>
      </c>
      <c r="D900" s="15">
        <v>424.99</v>
      </c>
      <c r="E900" s="15">
        <v>425.69</v>
      </c>
      <c r="F900" s="15">
        <v>417.55</v>
      </c>
    </row>
    <row r="901" spans="1:6">
      <c r="A901" s="14">
        <v>44805</v>
      </c>
      <c r="B901" s="15">
        <v>422.61</v>
      </c>
      <c r="C901">
        <v>948908</v>
      </c>
      <c r="D901" s="15">
        <v>418.24</v>
      </c>
      <c r="E901" s="15">
        <v>423.58210000000003</v>
      </c>
      <c r="F901" s="15">
        <v>417.8</v>
      </c>
    </row>
    <row r="902" spans="1:6">
      <c r="A902" s="14">
        <v>44804</v>
      </c>
      <c r="B902" s="15">
        <v>420.11</v>
      </c>
      <c r="C902">
        <v>909298</v>
      </c>
      <c r="D902" s="15">
        <v>422.36</v>
      </c>
      <c r="E902" s="15">
        <v>424.74</v>
      </c>
      <c r="F902" s="15">
        <v>420.01900000000001</v>
      </c>
    </row>
    <row r="903" spans="1:6">
      <c r="A903" s="14">
        <v>44803</v>
      </c>
      <c r="B903" s="15">
        <v>425.11</v>
      </c>
      <c r="C903">
        <v>976123</v>
      </c>
      <c r="D903" s="15">
        <v>429.44</v>
      </c>
      <c r="E903" s="15">
        <v>430.37</v>
      </c>
      <c r="F903" s="15">
        <v>424.01</v>
      </c>
    </row>
    <row r="904" spans="1:6">
      <c r="A904" s="14">
        <v>44802</v>
      </c>
      <c r="B904" s="15">
        <v>429.68</v>
      </c>
      <c r="C904">
        <v>868264</v>
      </c>
      <c r="D904" s="15">
        <v>427.66</v>
      </c>
      <c r="E904" s="15">
        <v>433.9</v>
      </c>
      <c r="F904" s="15">
        <v>426.48</v>
      </c>
    </row>
    <row r="905" spans="1:6">
      <c r="A905" s="14">
        <v>44799</v>
      </c>
      <c r="B905" s="15">
        <v>431.13</v>
      </c>
      <c r="C905">
        <v>876348</v>
      </c>
      <c r="D905" s="15">
        <v>440.4</v>
      </c>
      <c r="E905" s="15">
        <v>442.77499999999998</v>
      </c>
      <c r="F905" s="15">
        <v>430.94</v>
      </c>
    </row>
    <row r="906" spans="1:6">
      <c r="A906" s="14">
        <v>44798</v>
      </c>
      <c r="B906" s="15">
        <v>438.64</v>
      </c>
      <c r="C906">
        <v>727686</v>
      </c>
      <c r="D906" s="15">
        <v>433.71</v>
      </c>
      <c r="E906" s="15">
        <v>438.84</v>
      </c>
      <c r="F906" s="15">
        <v>432.43</v>
      </c>
    </row>
    <row r="907" spans="1:6">
      <c r="A907" s="14">
        <v>44797</v>
      </c>
      <c r="B907" s="15">
        <v>433.71</v>
      </c>
      <c r="C907">
        <v>740243</v>
      </c>
      <c r="D907" s="15">
        <v>433.99</v>
      </c>
      <c r="E907" s="15">
        <v>435.45</v>
      </c>
      <c r="F907" s="15">
        <v>430.94</v>
      </c>
    </row>
    <row r="908" spans="1:6">
      <c r="A908" s="14">
        <v>44796</v>
      </c>
      <c r="B908" s="15">
        <v>433.12</v>
      </c>
      <c r="C908">
        <v>915242</v>
      </c>
      <c r="D908" s="15">
        <v>432.93</v>
      </c>
      <c r="E908" s="15">
        <v>434.73</v>
      </c>
      <c r="F908" s="15">
        <v>430.3</v>
      </c>
    </row>
    <row r="909" spans="1:6">
      <c r="A909" s="14">
        <v>44795</v>
      </c>
      <c r="B909" s="15">
        <v>432.33</v>
      </c>
      <c r="C909">
        <v>1086763</v>
      </c>
      <c r="D909" s="15">
        <v>438.51</v>
      </c>
      <c r="E909" s="15">
        <v>441.64</v>
      </c>
      <c r="F909" s="15">
        <v>431.84</v>
      </c>
    </row>
    <row r="910" spans="1:6">
      <c r="A910" s="14">
        <v>44792</v>
      </c>
      <c r="B910" s="15">
        <v>440.03</v>
      </c>
      <c r="C910">
        <v>1013644</v>
      </c>
      <c r="D910" s="15">
        <v>438.48</v>
      </c>
      <c r="E910" s="15">
        <v>440.92</v>
      </c>
      <c r="F910" s="15">
        <v>436.04</v>
      </c>
    </row>
    <row r="911" spans="1:6">
      <c r="A911" s="14">
        <v>44791</v>
      </c>
      <c r="B911" s="15">
        <v>439.35</v>
      </c>
      <c r="C911">
        <v>866540</v>
      </c>
      <c r="D911" s="15">
        <v>441.90800000000002</v>
      </c>
      <c r="E911" s="15">
        <v>444.57990000000001</v>
      </c>
      <c r="F911" s="15">
        <v>436.87</v>
      </c>
    </row>
    <row r="912" spans="1:6">
      <c r="A912" s="14">
        <v>44790</v>
      </c>
      <c r="B912" s="15">
        <v>441.59</v>
      </c>
      <c r="C912">
        <v>996600</v>
      </c>
      <c r="D912" s="15">
        <v>436.13</v>
      </c>
      <c r="E912" s="15">
        <v>445.49</v>
      </c>
      <c r="F912" s="15">
        <v>435.00099999999998</v>
      </c>
    </row>
    <row r="913" spans="1:6">
      <c r="A913" s="14">
        <v>44789</v>
      </c>
      <c r="B913" s="15">
        <v>440.16</v>
      </c>
      <c r="C913">
        <v>851050</v>
      </c>
      <c r="D913" s="15">
        <v>436.92</v>
      </c>
      <c r="E913" s="15">
        <v>445</v>
      </c>
      <c r="F913" s="15">
        <v>436.92</v>
      </c>
    </row>
    <row r="914" spans="1:6">
      <c r="A914" s="14">
        <v>44788</v>
      </c>
      <c r="B914" s="15">
        <v>438.01</v>
      </c>
      <c r="C914">
        <v>885044</v>
      </c>
      <c r="D914" s="15">
        <v>432.68</v>
      </c>
      <c r="E914" s="15">
        <v>439.97</v>
      </c>
      <c r="F914" s="15">
        <v>429.85500000000002</v>
      </c>
    </row>
    <row r="915" spans="1:6">
      <c r="A915" s="14">
        <v>44785</v>
      </c>
      <c r="B915" s="15">
        <v>434.24</v>
      </c>
      <c r="C915">
        <v>978009</v>
      </c>
      <c r="D915" s="15">
        <v>428.9</v>
      </c>
      <c r="E915" s="15">
        <v>434.29</v>
      </c>
      <c r="F915" s="15">
        <v>427.19</v>
      </c>
    </row>
    <row r="916" spans="1:6">
      <c r="A916" s="14">
        <v>44784</v>
      </c>
      <c r="B916" s="15">
        <v>428.85</v>
      </c>
      <c r="C916">
        <v>949367</v>
      </c>
      <c r="D916" s="15">
        <v>429.24</v>
      </c>
      <c r="E916" s="15">
        <v>432.49</v>
      </c>
      <c r="F916" s="15">
        <v>427.2</v>
      </c>
    </row>
    <row r="917" spans="1:6">
      <c r="A917" s="14">
        <v>44783</v>
      </c>
      <c r="B917" s="15">
        <v>429.99</v>
      </c>
      <c r="C917">
        <v>1409345</v>
      </c>
      <c r="D917" s="15">
        <v>430.07</v>
      </c>
      <c r="E917" s="15">
        <v>432.25</v>
      </c>
      <c r="F917" s="15">
        <v>426.34</v>
      </c>
    </row>
    <row r="918" spans="1:6">
      <c r="A918" s="14">
        <v>44782</v>
      </c>
      <c r="B918" s="15">
        <v>428.55</v>
      </c>
      <c r="C918">
        <v>747479</v>
      </c>
      <c r="D918" s="15">
        <v>426.95</v>
      </c>
      <c r="E918" s="15">
        <v>431.88</v>
      </c>
      <c r="F918" s="15">
        <v>425.70010000000002</v>
      </c>
    </row>
    <row r="919" spans="1:6">
      <c r="A919" s="14">
        <v>44781</v>
      </c>
      <c r="B919" s="15">
        <v>423.86</v>
      </c>
      <c r="C919">
        <v>815818</v>
      </c>
      <c r="D919" s="15">
        <v>427.5</v>
      </c>
      <c r="E919" s="15">
        <v>429.37</v>
      </c>
      <c r="F919" s="15">
        <v>421.67500000000001</v>
      </c>
    </row>
    <row r="920" spans="1:6">
      <c r="A920" s="14">
        <v>44778</v>
      </c>
      <c r="B920" s="15">
        <v>426.41</v>
      </c>
      <c r="C920">
        <v>932609</v>
      </c>
      <c r="D920" s="15">
        <v>425.26</v>
      </c>
      <c r="E920" s="15">
        <v>427.84309999999999</v>
      </c>
      <c r="F920" s="15">
        <v>419.53</v>
      </c>
    </row>
    <row r="921" spans="1:6">
      <c r="A921" s="14">
        <v>44777</v>
      </c>
      <c r="B921" s="15">
        <v>428.13</v>
      </c>
      <c r="C921">
        <v>1126420</v>
      </c>
      <c r="D921" s="15">
        <v>430.71</v>
      </c>
      <c r="E921" s="15">
        <v>434.65249999999997</v>
      </c>
      <c r="F921" s="15">
        <v>426.89</v>
      </c>
    </row>
    <row r="922" spans="1:6">
      <c r="A922" s="14">
        <v>44776</v>
      </c>
      <c r="B922" s="15">
        <v>429.3</v>
      </c>
      <c r="C922">
        <v>1330652</v>
      </c>
      <c r="D922" s="15">
        <v>427.27</v>
      </c>
      <c r="E922" s="15">
        <v>431.76</v>
      </c>
      <c r="F922" s="15">
        <v>419.64229999999998</v>
      </c>
    </row>
    <row r="923" spans="1:6">
      <c r="A923" s="14">
        <v>44775</v>
      </c>
      <c r="B923" s="15">
        <v>428.78</v>
      </c>
      <c r="C923">
        <v>2453931</v>
      </c>
      <c r="D923" s="15">
        <v>425.01</v>
      </c>
      <c r="E923" s="15">
        <v>432.83499999999998</v>
      </c>
      <c r="F923" s="15">
        <v>419.1</v>
      </c>
    </row>
    <row r="924" spans="1:6">
      <c r="A924" s="14">
        <v>44774</v>
      </c>
      <c r="B924" s="15">
        <v>419.28</v>
      </c>
      <c r="C924">
        <v>1721893</v>
      </c>
      <c r="D924" s="15">
        <v>418.24</v>
      </c>
      <c r="E924" s="15">
        <v>428.5</v>
      </c>
      <c r="F924" s="15">
        <v>416.64</v>
      </c>
    </row>
    <row r="925" spans="1:6">
      <c r="A925" s="14">
        <v>44771</v>
      </c>
      <c r="B925" s="15">
        <v>413.81</v>
      </c>
      <c r="C925">
        <v>1493633</v>
      </c>
      <c r="D925" s="15">
        <v>406.49</v>
      </c>
      <c r="E925" s="15">
        <v>414.15</v>
      </c>
      <c r="F925" s="15">
        <v>402</v>
      </c>
    </row>
    <row r="926" spans="1:6">
      <c r="A926" s="14">
        <v>44770</v>
      </c>
      <c r="B926" s="15">
        <v>406.08</v>
      </c>
      <c r="C926">
        <v>1014819</v>
      </c>
      <c r="D926" s="15">
        <v>399.15</v>
      </c>
      <c r="E926" s="15">
        <v>406.77</v>
      </c>
      <c r="F926" s="15">
        <v>396.14</v>
      </c>
    </row>
    <row r="927" spans="1:6">
      <c r="A927" s="14">
        <v>44769</v>
      </c>
      <c r="B927" s="15">
        <v>398.54</v>
      </c>
      <c r="C927">
        <v>838642</v>
      </c>
      <c r="D927" s="15">
        <v>397.79</v>
      </c>
      <c r="E927" s="15">
        <v>399.25</v>
      </c>
      <c r="F927" s="15">
        <v>394</v>
      </c>
    </row>
    <row r="928" spans="1:6">
      <c r="A928" s="14">
        <v>44768</v>
      </c>
      <c r="B928" s="15">
        <v>396.81</v>
      </c>
      <c r="C928">
        <v>992431</v>
      </c>
      <c r="D928" s="15">
        <v>400.18</v>
      </c>
      <c r="E928" s="15">
        <v>402.98</v>
      </c>
      <c r="F928" s="15">
        <v>396.57</v>
      </c>
    </row>
    <row r="929" spans="1:6">
      <c r="A929" s="14">
        <v>44767</v>
      </c>
      <c r="B929" s="15">
        <v>399.8</v>
      </c>
      <c r="C929">
        <v>1038252</v>
      </c>
      <c r="D929" s="15">
        <v>394.37</v>
      </c>
      <c r="E929" s="15">
        <v>403.72500000000002</v>
      </c>
      <c r="F929" s="15">
        <v>393.625</v>
      </c>
    </row>
    <row r="930" spans="1:6">
      <c r="A930" s="14">
        <v>44764</v>
      </c>
      <c r="B930" s="15">
        <v>394.74</v>
      </c>
      <c r="C930">
        <v>769437</v>
      </c>
      <c r="D930" s="15">
        <v>399.95</v>
      </c>
      <c r="E930" s="15">
        <v>401.97</v>
      </c>
      <c r="F930" s="15">
        <v>393.46</v>
      </c>
    </row>
    <row r="931" spans="1:6">
      <c r="A931" s="14">
        <v>44763</v>
      </c>
      <c r="B931" s="15">
        <v>395.2</v>
      </c>
      <c r="C931">
        <v>941017</v>
      </c>
      <c r="D931" s="15">
        <v>394.32</v>
      </c>
      <c r="E931" s="15">
        <v>395.55</v>
      </c>
      <c r="F931" s="15">
        <v>389.64</v>
      </c>
    </row>
    <row r="932" spans="1:6">
      <c r="A932" s="14">
        <v>44762</v>
      </c>
      <c r="B932" s="15">
        <v>395.22</v>
      </c>
      <c r="C932">
        <v>1560459</v>
      </c>
      <c r="D932" s="15">
        <v>390.66</v>
      </c>
      <c r="E932" s="15">
        <v>397.48</v>
      </c>
      <c r="F932" s="15">
        <v>385.66500000000002</v>
      </c>
    </row>
    <row r="933" spans="1:6">
      <c r="A933" s="14">
        <v>44761</v>
      </c>
      <c r="B933" s="15">
        <v>390.38</v>
      </c>
      <c r="C933">
        <v>3023792</v>
      </c>
      <c r="D933" s="15">
        <v>378.82</v>
      </c>
      <c r="E933" s="15">
        <v>390.57</v>
      </c>
      <c r="F933" s="15">
        <v>373.67</v>
      </c>
    </row>
    <row r="934" spans="1:6">
      <c r="A934" s="14">
        <v>44760</v>
      </c>
      <c r="B934" s="15">
        <v>387.28</v>
      </c>
      <c r="C934">
        <v>2759730</v>
      </c>
      <c r="D934" s="15">
        <v>399.97</v>
      </c>
      <c r="E934" s="15">
        <v>400</v>
      </c>
      <c r="F934" s="15">
        <v>387.03</v>
      </c>
    </row>
    <row r="935" spans="1:6">
      <c r="A935" s="14">
        <v>44757</v>
      </c>
      <c r="B935" s="15">
        <v>398.38</v>
      </c>
      <c r="C935">
        <v>1223234</v>
      </c>
      <c r="D935" s="15">
        <v>403.71</v>
      </c>
      <c r="E935" s="15">
        <v>403.71</v>
      </c>
      <c r="F935" s="15">
        <v>397.81</v>
      </c>
    </row>
    <row r="936" spans="1:6">
      <c r="A936" s="14">
        <v>44756</v>
      </c>
      <c r="B936" s="15">
        <v>400.31</v>
      </c>
      <c r="C936">
        <v>1160735</v>
      </c>
      <c r="D936" s="15">
        <v>403.19</v>
      </c>
      <c r="E936" s="15">
        <v>405.37</v>
      </c>
      <c r="F936" s="15">
        <v>397.52</v>
      </c>
    </row>
    <row r="937" spans="1:6">
      <c r="A937" s="14">
        <v>44755</v>
      </c>
      <c r="B937" s="15">
        <v>408</v>
      </c>
      <c r="C937">
        <v>1155525</v>
      </c>
      <c r="D937" s="15">
        <v>409.11</v>
      </c>
      <c r="E937" s="15">
        <v>417.77</v>
      </c>
      <c r="F937" s="15">
        <v>407.73</v>
      </c>
    </row>
    <row r="938" spans="1:6">
      <c r="A938" s="14">
        <v>44754</v>
      </c>
      <c r="B938" s="15">
        <v>413.99</v>
      </c>
      <c r="C938">
        <v>680454</v>
      </c>
      <c r="D938" s="15">
        <v>419.47</v>
      </c>
      <c r="E938" s="15">
        <v>419.89</v>
      </c>
      <c r="F938" s="15">
        <v>412.6</v>
      </c>
    </row>
    <row r="939" spans="1:6">
      <c r="A939" s="14">
        <v>44753</v>
      </c>
      <c r="B939" s="15">
        <v>419.07</v>
      </c>
      <c r="C939">
        <v>602659</v>
      </c>
      <c r="D939" s="15">
        <v>417.9</v>
      </c>
      <c r="E939" s="15">
        <v>423</v>
      </c>
      <c r="F939" s="15">
        <v>415.38</v>
      </c>
    </row>
    <row r="940" spans="1:6">
      <c r="A940" s="14">
        <v>44750</v>
      </c>
      <c r="B940" s="15">
        <v>420.35</v>
      </c>
      <c r="C940">
        <v>681978</v>
      </c>
      <c r="D940" s="15">
        <v>425.54</v>
      </c>
      <c r="E940" s="15">
        <v>426.96499999999997</v>
      </c>
      <c r="F940" s="15">
        <v>419.97</v>
      </c>
    </row>
    <row r="941" spans="1:6">
      <c r="A941" s="14">
        <v>44749</v>
      </c>
      <c r="B941" s="15">
        <v>422.19</v>
      </c>
      <c r="C941">
        <v>1177278</v>
      </c>
      <c r="D941" s="15">
        <v>424.48</v>
      </c>
      <c r="E941" s="15">
        <v>427.995</v>
      </c>
      <c r="F941" s="15">
        <v>419.55</v>
      </c>
    </row>
    <row r="942" spans="1:6">
      <c r="A942" s="14">
        <v>44748</v>
      </c>
      <c r="B942" s="15">
        <v>425.89</v>
      </c>
      <c r="C942">
        <v>1044956</v>
      </c>
      <c r="D942" s="15">
        <v>416.9</v>
      </c>
      <c r="E942" s="15">
        <v>427.86</v>
      </c>
      <c r="F942" s="15">
        <v>415.28</v>
      </c>
    </row>
    <row r="943" spans="1:6">
      <c r="A943" s="14">
        <v>44747</v>
      </c>
      <c r="B943" s="15">
        <v>415.25</v>
      </c>
      <c r="C943">
        <v>1713202</v>
      </c>
      <c r="D943" s="15">
        <v>424.79</v>
      </c>
      <c r="E943" s="15">
        <v>425.77</v>
      </c>
      <c r="F943" s="15">
        <v>407.21</v>
      </c>
    </row>
    <row r="944" spans="1:6">
      <c r="A944" s="14">
        <v>44743</v>
      </c>
      <c r="B944" s="15">
        <v>433.52</v>
      </c>
      <c r="C944">
        <v>1296938</v>
      </c>
      <c r="D944" s="15">
        <v>429.74</v>
      </c>
      <c r="E944" s="15">
        <v>434.96</v>
      </c>
      <c r="F944" s="15">
        <v>424.48</v>
      </c>
    </row>
    <row r="945" spans="1:6">
      <c r="A945" s="14">
        <v>44742</v>
      </c>
      <c r="B945" s="15">
        <v>429.96</v>
      </c>
      <c r="C945">
        <v>1269511</v>
      </c>
      <c r="D945" s="15">
        <v>418.16</v>
      </c>
      <c r="E945" s="15">
        <v>430.32</v>
      </c>
      <c r="F945" s="15">
        <v>416.88</v>
      </c>
    </row>
    <row r="946" spans="1:6">
      <c r="A946" s="14">
        <v>44741</v>
      </c>
      <c r="B946" s="15">
        <v>418.89</v>
      </c>
      <c r="C946">
        <v>733833</v>
      </c>
      <c r="D946" s="15">
        <v>423.06</v>
      </c>
      <c r="E946" s="15">
        <v>424.40629999999999</v>
      </c>
      <c r="F946" s="15">
        <v>416.43</v>
      </c>
    </row>
    <row r="947" spans="1:6">
      <c r="A947" s="14">
        <v>44740</v>
      </c>
      <c r="B947" s="15">
        <v>420.71</v>
      </c>
      <c r="C947">
        <v>953621</v>
      </c>
      <c r="D947" s="15">
        <v>423</v>
      </c>
      <c r="E947" s="15">
        <v>427.56</v>
      </c>
      <c r="F947" s="15">
        <v>419.35</v>
      </c>
    </row>
    <row r="948" spans="1:6">
      <c r="A948" s="14">
        <v>44739</v>
      </c>
      <c r="B948" s="15">
        <v>419.25</v>
      </c>
      <c r="C948">
        <v>779026</v>
      </c>
      <c r="D948" s="15">
        <v>419.04</v>
      </c>
      <c r="E948" s="15">
        <v>423.19</v>
      </c>
      <c r="F948" s="15">
        <v>417.47</v>
      </c>
    </row>
    <row r="949" spans="1:6">
      <c r="A949" s="14">
        <v>44736</v>
      </c>
      <c r="B949" s="15">
        <v>419.04</v>
      </c>
      <c r="C949">
        <v>1767980</v>
      </c>
      <c r="D949" s="15">
        <v>415.84</v>
      </c>
      <c r="E949" s="15">
        <v>419.48</v>
      </c>
      <c r="F949" s="15">
        <v>410.68</v>
      </c>
    </row>
    <row r="950" spans="1:6">
      <c r="A950" s="14">
        <v>44735</v>
      </c>
      <c r="B950" s="15">
        <v>410.62</v>
      </c>
      <c r="C950">
        <v>988848</v>
      </c>
      <c r="D950" s="15">
        <v>415.37</v>
      </c>
      <c r="E950" s="15">
        <v>416.27</v>
      </c>
      <c r="F950" s="15">
        <v>407.18</v>
      </c>
    </row>
    <row r="951" spans="1:6">
      <c r="A951" s="14">
        <v>44734</v>
      </c>
      <c r="B951" s="15">
        <v>415.45</v>
      </c>
      <c r="C951">
        <v>1073621</v>
      </c>
      <c r="D951" s="15">
        <v>414.06</v>
      </c>
      <c r="E951" s="15">
        <v>420.42</v>
      </c>
      <c r="F951" s="15">
        <v>411.79</v>
      </c>
    </row>
    <row r="952" spans="1:6">
      <c r="A952" s="14">
        <v>44733</v>
      </c>
      <c r="B952" s="15">
        <v>418.96</v>
      </c>
      <c r="C952">
        <v>1474357</v>
      </c>
      <c r="D952" s="15">
        <v>412</v>
      </c>
      <c r="E952" s="15">
        <v>420.5</v>
      </c>
      <c r="F952" s="15">
        <v>409.01010000000002</v>
      </c>
    </row>
    <row r="953" spans="1:6">
      <c r="A953" s="14">
        <v>44729</v>
      </c>
      <c r="B953" s="15">
        <v>404.01</v>
      </c>
      <c r="C953">
        <v>3757111</v>
      </c>
      <c r="D953" s="15">
        <v>403.57</v>
      </c>
      <c r="E953" s="15">
        <v>405.4</v>
      </c>
      <c r="F953" s="15">
        <v>394.66</v>
      </c>
    </row>
    <row r="954" spans="1:6">
      <c r="A954" s="14">
        <v>44728</v>
      </c>
      <c r="B954" s="15">
        <v>404.79</v>
      </c>
      <c r="C954">
        <v>1580297</v>
      </c>
      <c r="D954" s="15">
        <v>410.43</v>
      </c>
      <c r="E954" s="15">
        <v>412.89</v>
      </c>
      <c r="F954" s="15">
        <v>403.02</v>
      </c>
    </row>
    <row r="955" spans="1:6">
      <c r="A955" s="14">
        <v>44727</v>
      </c>
      <c r="B955" s="15">
        <v>414.1</v>
      </c>
      <c r="C955">
        <v>1241740</v>
      </c>
      <c r="D955" s="15">
        <v>417.56</v>
      </c>
      <c r="E955" s="15">
        <v>419</v>
      </c>
      <c r="F955" s="15">
        <v>408.87</v>
      </c>
    </row>
    <row r="956" spans="1:6">
      <c r="A956" s="14">
        <v>44726</v>
      </c>
      <c r="B956" s="15">
        <v>416.17</v>
      </c>
      <c r="C956">
        <v>1498032</v>
      </c>
      <c r="D956" s="15">
        <v>424.01</v>
      </c>
      <c r="E956" s="15">
        <v>424.16</v>
      </c>
      <c r="F956" s="15">
        <v>411.11</v>
      </c>
    </row>
    <row r="957" spans="1:6">
      <c r="A957" s="14">
        <v>44725</v>
      </c>
      <c r="B957" s="15">
        <v>423.93</v>
      </c>
      <c r="C957">
        <v>1483046</v>
      </c>
      <c r="D957" s="15">
        <v>424.4</v>
      </c>
      <c r="E957" s="15">
        <v>428.36</v>
      </c>
      <c r="F957" s="15">
        <v>421.52199999999999</v>
      </c>
    </row>
    <row r="958" spans="1:6">
      <c r="A958" s="14">
        <v>44722</v>
      </c>
      <c r="B958" s="15">
        <v>430.19</v>
      </c>
      <c r="C958">
        <v>1166079</v>
      </c>
      <c r="D958" s="15">
        <v>431</v>
      </c>
      <c r="E958" s="15">
        <v>434.35</v>
      </c>
      <c r="F958" s="15">
        <v>425.75</v>
      </c>
    </row>
    <row r="959" spans="1:6">
      <c r="A959" s="14">
        <v>44721</v>
      </c>
      <c r="B959" s="15">
        <v>432.72</v>
      </c>
      <c r="C959">
        <v>995196</v>
      </c>
      <c r="D959" s="15">
        <v>443.42</v>
      </c>
      <c r="E959" s="15">
        <v>443.54930000000002</v>
      </c>
      <c r="F959" s="15">
        <v>432.5</v>
      </c>
    </row>
    <row r="960" spans="1:6">
      <c r="A960" s="14">
        <v>44720</v>
      </c>
      <c r="B960" s="15">
        <v>443.41</v>
      </c>
      <c r="C960">
        <v>1151604</v>
      </c>
      <c r="D960" s="15">
        <v>452</v>
      </c>
      <c r="E960" s="15">
        <v>454.64</v>
      </c>
      <c r="F960" s="15">
        <v>442.91</v>
      </c>
    </row>
    <row r="961" spans="1:6">
      <c r="A961" s="14">
        <v>44719</v>
      </c>
      <c r="B961" s="15">
        <v>456.3</v>
      </c>
      <c r="C961">
        <v>1126120</v>
      </c>
      <c r="D961" s="15">
        <v>442</v>
      </c>
      <c r="E961" s="15">
        <v>456.67</v>
      </c>
      <c r="F961" s="15">
        <v>441.39890000000003</v>
      </c>
    </row>
    <row r="962" spans="1:6">
      <c r="A962" s="14">
        <v>44718</v>
      </c>
      <c r="B962" s="15">
        <v>443.41</v>
      </c>
      <c r="C962">
        <v>689983</v>
      </c>
      <c r="D962" s="15">
        <v>443.82</v>
      </c>
      <c r="E962" s="15">
        <v>446.00069999999999</v>
      </c>
      <c r="F962" s="15">
        <v>441.56</v>
      </c>
    </row>
    <row r="963" spans="1:6">
      <c r="A963" s="14">
        <v>44715</v>
      </c>
      <c r="B963" s="15">
        <v>442.69</v>
      </c>
      <c r="C963">
        <v>928107</v>
      </c>
      <c r="D963" s="15">
        <v>440</v>
      </c>
      <c r="E963" s="15">
        <v>446.57799999999997</v>
      </c>
      <c r="F963" s="15">
        <v>439.16</v>
      </c>
    </row>
    <row r="964" spans="1:6">
      <c r="A964" s="14">
        <v>44714</v>
      </c>
      <c r="B964" s="15">
        <v>441.11</v>
      </c>
      <c r="C964">
        <v>1209973</v>
      </c>
      <c r="D964" s="15">
        <v>441.76</v>
      </c>
      <c r="E964" s="15">
        <v>442.54</v>
      </c>
      <c r="F964" s="15">
        <v>430.44009999999997</v>
      </c>
    </row>
    <row r="965" spans="1:6">
      <c r="A965" s="14">
        <v>44713</v>
      </c>
      <c r="B965" s="15">
        <v>439.3</v>
      </c>
      <c r="C965">
        <v>1199127</v>
      </c>
      <c r="D965" s="15">
        <v>443.03</v>
      </c>
      <c r="E965" s="15">
        <v>443.85</v>
      </c>
      <c r="F965" s="15">
        <v>436.49</v>
      </c>
    </row>
    <row r="966" spans="1:6">
      <c r="A966" s="14">
        <v>44712</v>
      </c>
      <c r="B966" s="15">
        <v>440.11</v>
      </c>
      <c r="C966">
        <v>2539099</v>
      </c>
      <c r="D966" s="15">
        <v>443</v>
      </c>
      <c r="E966" s="15">
        <v>445</v>
      </c>
      <c r="F966" s="15">
        <v>438.41</v>
      </c>
    </row>
    <row r="967" spans="1:6">
      <c r="A967" s="14">
        <v>44708</v>
      </c>
      <c r="B967" s="15">
        <v>450.56</v>
      </c>
      <c r="C967">
        <v>1265926</v>
      </c>
      <c r="D967" s="15">
        <v>451.14</v>
      </c>
      <c r="E967" s="15">
        <v>451.47</v>
      </c>
      <c r="F967" s="15">
        <v>444.46</v>
      </c>
    </row>
    <row r="968" spans="1:6">
      <c r="A968" s="14">
        <v>44707</v>
      </c>
      <c r="B968" s="15">
        <v>447.99</v>
      </c>
      <c r="C968">
        <v>1143164</v>
      </c>
      <c r="D968" s="15">
        <v>450</v>
      </c>
      <c r="E968" s="15">
        <v>454.06</v>
      </c>
      <c r="F968" s="15">
        <v>447.76499999999999</v>
      </c>
    </row>
    <row r="969" spans="1:6">
      <c r="A969" s="14">
        <v>44706</v>
      </c>
      <c r="B969" s="15">
        <v>447.54</v>
      </c>
      <c r="C969">
        <v>1032343</v>
      </c>
      <c r="D969" s="15">
        <v>443.48</v>
      </c>
      <c r="E969" s="15">
        <v>448.63</v>
      </c>
      <c r="F969" s="15">
        <v>441.3</v>
      </c>
    </row>
    <row r="970" spans="1:6">
      <c r="A970" s="14">
        <v>44705</v>
      </c>
      <c r="B970" s="15">
        <v>442.78</v>
      </c>
      <c r="C970">
        <v>1034278</v>
      </c>
      <c r="D970" s="15">
        <v>433</v>
      </c>
      <c r="E970" s="15">
        <v>443.31</v>
      </c>
      <c r="F970" s="15">
        <v>433</v>
      </c>
    </row>
    <row r="971" spans="1:6">
      <c r="A971" s="14">
        <v>44704</v>
      </c>
      <c r="B971" s="15">
        <v>433.03</v>
      </c>
      <c r="C971">
        <v>1038386</v>
      </c>
      <c r="D971" s="15">
        <v>427.44</v>
      </c>
      <c r="E971" s="15">
        <v>435.64499999999998</v>
      </c>
      <c r="F971" s="15">
        <v>427.44</v>
      </c>
    </row>
    <row r="972" spans="1:6">
      <c r="A972" s="14">
        <v>44701</v>
      </c>
      <c r="B972" s="15">
        <v>424.15</v>
      </c>
      <c r="C972">
        <v>1632492</v>
      </c>
      <c r="D972" s="15">
        <v>428</v>
      </c>
      <c r="E972" s="15">
        <v>428</v>
      </c>
      <c r="F972" s="15">
        <v>417.29</v>
      </c>
    </row>
    <row r="973" spans="1:6">
      <c r="A973" s="14">
        <v>44700</v>
      </c>
      <c r="B973" s="15">
        <v>425.62</v>
      </c>
      <c r="C973">
        <v>1539795</v>
      </c>
      <c r="D973" s="15">
        <v>430.85</v>
      </c>
      <c r="E973" s="15">
        <v>432.99</v>
      </c>
      <c r="F973" s="15">
        <v>419.28500000000003</v>
      </c>
    </row>
    <row r="974" spans="1:6">
      <c r="A974" s="14">
        <v>44699</v>
      </c>
      <c r="B974" s="15">
        <v>434.33</v>
      </c>
      <c r="C974">
        <v>986895</v>
      </c>
      <c r="D974" s="15">
        <v>441</v>
      </c>
      <c r="E974" s="15">
        <v>442.07</v>
      </c>
      <c r="F974" s="15">
        <v>433.10340000000002</v>
      </c>
    </row>
    <row r="975" spans="1:6">
      <c r="A975" s="14">
        <v>44698</v>
      </c>
      <c r="B975" s="15">
        <v>441</v>
      </c>
      <c r="C975">
        <v>798112</v>
      </c>
      <c r="D975" s="15">
        <v>439.81</v>
      </c>
      <c r="E975" s="15">
        <v>442.22</v>
      </c>
      <c r="F975" s="15">
        <v>431.26</v>
      </c>
    </row>
    <row r="976" spans="1:6">
      <c r="A976" s="14">
        <v>44697</v>
      </c>
      <c r="B976" s="15">
        <v>437.55</v>
      </c>
      <c r="C976">
        <v>1004671</v>
      </c>
      <c r="D976" s="15">
        <v>435</v>
      </c>
      <c r="E976" s="15">
        <v>440.36500000000001</v>
      </c>
      <c r="F976" s="15">
        <v>432.15499999999997</v>
      </c>
    </row>
    <row r="977" spans="1:6">
      <c r="A977" s="14">
        <v>44694</v>
      </c>
      <c r="B977" s="15">
        <v>435.17</v>
      </c>
      <c r="C977">
        <v>1114755</v>
      </c>
      <c r="D977" s="15">
        <v>435.36</v>
      </c>
      <c r="E977" s="15">
        <v>437.70499999999998</v>
      </c>
      <c r="F977" s="15">
        <v>429</v>
      </c>
    </row>
    <row r="978" spans="1:6">
      <c r="A978" s="14">
        <v>44693</v>
      </c>
      <c r="B978" s="15">
        <v>434.59</v>
      </c>
      <c r="C978">
        <v>1390225</v>
      </c>
      <c r="D978" s="15">
        <v>439.26</v>
      </c>
      <c r="E978" s="15">
        <v>441.32</v>
      </c>
      <c r="F978" s="15">
        <v>428.35</v>
      </c>
    </row>
    <row r="979" spans="1:6">
      <c r="A979" s="14">
        <v>44692</v>
      </c>
      <c r="B979" s="15">
        <v>440.41</v>
      </c>
      <c r="C979">
        <v>1018188</v>
      </c>
      <c r="D979" s="15">
        <v>437.5</v>
      </c>
      <c r="E979" s="15">
        <v>444.99</v>
      </c>
      <c r="F979" s="15">
        <v>436.61500000000001</v>
      </c>
    </row>
    <row r="980" spans="1:6">
      <c r="A980" s="14">
        <v>44691</v>
      </c>
      <c r="B980" s="15">
        <v>439.13</v>
      </c>
      <c r="C980">
        <v>978706</v>
      </c>
      <c r="D980" s="15">
        <v>439.94</v>
      </c>
      <c r="E980" s="15">
        <v>446.5</v>
      </c>
      <c r="F980" s="15">
        <v>437.5</v>
      </c>
    </row>
    <row r="981" spans="1:6">
      <c r="A981" s="14">
        <v>44690</v>
      </c>
      <c r="B981" s="15">
        <v>438.84</v>
      </c>
      <c r="C981">
        <v>1354467</v>
      </c>
      <c r="D981" s="15">
        <v>447.03</v>
      </c>
      <c r="E981" s="15">
        <v>448.78</v>
      </c>
      <c r="F981" s="15">
        <v>437.12</v>
      </c>
    </row>
    <row r="982" spans="1:6">
      <c r="A982" s="14">
        <v>44687</v>
      </c>
      <c r="B982" s="15">
        <v>449.43</v>
      </c>
      <c r="C982">
        <v>1409797</v>
      </c>
      <c r="D982" s="15">
        <v>441.53</v>
      </c>
      <c r="E982" s="15">
        <v>449.58</v>
      </c>
      <c r="F982" s="15">
        <v>439.91</v>
      </c>
    </row>
    <row r="983" spans="1:6">
      <c r="A983" s="14">
        <v>44686</v>
      </c>
      <c r="B983" s="15">
        <v>443.15</v>
      </c>
      <c r="C983">
        <v>1183765</v>
      </c>
      <c r="D983" s="15">
        <v>445.74</v>
      </c>
      <c r="E983" s="15">
        <v>447.47</v>
      </c>
      <c r="F983" s="15">
        <v>438.60910000000001</v>
      </c>
    </row>
    <row r="984" spans="1:6">
      <c r="A984" s="14">
        <v>44685</v>
      </c>
      <c r="B984" s="15">
        <v>445.74</v>
      </c>
      <c r="C984">
        <v>1172615</v>
      </c>
      <c r="D984" s="15">
        <v>437.03</v>
      </c>
      <c r="E984" s="15">
        <v>445.99</v>
      </c>
      <c r="F984" s="15">
        <v>434.88499999999999</v>
      </c>
    </row>
    <row r="985" spans="1:6">
      <c r="A985" s="14">
        <v>44684</v>
      </c>
      <c r="B985" s="15">
        <v>434.77</v>
      </c>
      <c r="C985">
        <v>1331984</v>
      </c>
      <c r="D985" s="15">
        <v>434.38</v>
      </c>
      <c r="E985" s="15">
        <v>437.6</v>
      </c>
      <c r="F985" s="15">
        <v>430.95499999999998</v>
      </c>
    </row>
    <row r="986" spans="1:6">
      <c r="A986" s="14">
        <v>44683</v>
      </c>
      <c r="B986" s="15">
        <v>430.81</v>
      </c>
      <c r="C986">
        <v>1397135</v>
      </c>
      <c r="D986" s="15">
        <v>429.6</v>
      </c>
      <c r="E986" s="15">
        <v>437.49</v>
      </c>
      <c r="F986" s="15">
        <v>426.15</v>
      </c>
    </row>
    <row r="987" spans="1:6">
      <c r="A987" s="14">
        <v>44680</v>
      </c>
      <c r="B987" s="15">
        <v>432.12</v>
      </c>
      <c r="C987">
        <v>1479532</v>
      </c>
      <c r="D987" s="15">
        <v>444.43</v>
      </c>
      <c r="E987" s="15">
        <v>445.01</v>
      </c>
      <c r="F987" s="15">
        <v>430.38</v>
      </c>
    </row>
    <row r="988" spans="1:6">
      <c r="A988" s="14">
        <v>44679</v>
      </c>
      <c r="B988" s="15">
        <v>441.71</v>
      </c>
      <c r="C988">
        <v>1349467</v>
      </c>
      <c r="D988" s="15">
        <v>449</v>
      </c>
      <c r="E988" s="15">
        <v>449</v>
      </c>
      <c r="F988" s="15">
        <v>437.52</v>
      </c>
    </row>
    <row r="989" spans="1:6">
      <c r="A989" s="14">
        <v>44678</v>
      </c>
      <c r="B989" s="15">
        <v>444.98</v>
      </c>
      <c r="C989">
        <v>1017592</v>
      </c>
      <c r="D989" s="15">
        <v>446.23</v>
      </c>
      <c r="E989" s="15">
        <v>452</v>
      </c>
      <c r="F989" s="15">
        <v>439.26549999999997</v>
      </c>
    </row>
    <row r="990" spans="1:6">
      <c r="A990" s="14">
        <v>44677</v>
      </c>
      <c r="B990" s="15">
        <v>446.09</v>
      </c>
      <c r="C990">
        <v>1440435</v>
      </c>
      <c r="D990" s="15">
        <v>447.04</v>
      </c>
      <c r="E990" s="15">
        <v>452.32</v>
      </c>
      <c r="F990" s="15">
        <v>443.18029999999999</v>
      </c>
    </row>
    <row r="991" spans="1:6">
      <c r="A991" s="14">
        <v>44676</v>
      </c>
      <c r="B991" s="15">
        <v>442.89</v>
      </c>
      <c r="C991">
        <v>1499844</v>
      </c>
      <c r="D991" s="15">
        <v>443</v>
      </c>
      <c r="E991" s="15">
        <v>444.82</v>
      </c>
      <c r="F991" s="15">
        <v>433.27</v>
      </c>
    </row>
    <row r="992" spans="1:6">
      <c r="A992" s="14">
        <v>44673</v>
      </c>
      <c r="B992" s="15">
        <v>445.79</v>
      </c>
      <c r="C992">
        <v>1451796</v>
      </c>
      <c r="D992" s="15">
        <v>440.89</v>
      </c>
      <c r="E992" s="15">
        <v>450.9</v>
      </c>
      <c r="F992" s="15">
        <v>438.39240000000001</v>
      </c>
    </row>
    <row r="993" spans="1:6">
      <c r="A993" s="14">
        <v>44672</v>
      </c>
      <c r="B993" s="15">
        <v>439.54</v>
      </c>
      <c r="C993">
        <v>1937573</v>
      </c>
      <c r="D993" s="15">
        <v>455</v>
      </c>
      <c r="E993" s="15">
        <v>455.95</v>
      </c>
      <c r="F993" s="15">
        <v>438.85</v>
      </c>
    </row>
    <row r="994" spans="1:6">
      <c r="A994" s="14">
        <v>44671</v>
      </c>
      <c r="B994" s="15">
        <v>453.87</v>
      </c>
      <c r="C994">
        <v>1636172</v>
      </c>
      <c r="D994" s="15">
        <v>459.88</v>
      </c>
      <c r="E994" s="15">
        <v>461.36</v>
      </c>
      <c r="F994" s="15">
        <v>452.78</v>
      </c>
    </row>
    <row r="995" spans="1:6">
      <c r="A995" s="14">
        <v>44670</v>
      </c>
      <c r="B995" s="15">
        <v>459.9</v>
      </c>
      <c r="C995">
        <v>2044006</v>
      </c>
      <c r="D995" s="15">
        <v>462.49</v>
      </c>
      <c r="E995" s="15">
        <v>475.5</v>
      </c>
      <c r="F995" s="15">
        <v>458.42500000000001</v>
      </c>
    </row>
    <row r="996" spans="1:6">
      <c r="A996" s="14">
        <v>44669</v>
      </c>
      <c r="B996" s="15">
        <v>467.44</v>
      </c>
      <c r="C996">
        <v>1638891</v>
      </c>
      <c r="D996" s="15">
        <v>467</v>
      </c>
      <c r="E996" s="15">
        <v>471.9699</v>
      </c>
      <c r="F996" s="15">
        <v>459.11</v>
      </c>
    </row>
    <row r="997" spans="1:6">
      <c r="A997" s="14">
        <v>44665</v>
      </c>
      <c r="B997" s="15">
        <v>467.66</v>
      </c>
      <c r="C997">
        <v>1965159</v>
      </c>
      <c r="D997" s="15">
        <v>471.91</v>
      </c>
      <c r="E997" s="15">
        <v>473.73</v>
      </c>
      <c r="F997" s="15">
        <v>466.04</v>
      </c>
    </row>
    <row r="998" spans="1:6">
      <c r="A998" s="14">
        <v>44664</v>
      </c>
      <c r="B998" s="15">
        <v>469.19</v>
      </c>
      <c r="C998">
        <v>1212375</v>
      </c>
      <c r="D998" s="15">
        <v>471</v>
      </c>
      <c r="E998" s="15">
        <v>474.61</v>
      </c>
      <c r="F998" s="15">
        <v>466.25</v>
      </c>
    </row>
    <row r="999" spans="1:6">
      <c r="A999" s="14">
        <v>44663</v>
      </c>
      <c r="B999" s="15">
        <v>467.55</v>
      </c>
      <c r="C999">
        <v>1502527</v>
      </c>
      <c r="D999" s="15">
        <v>466.2</v>
      </c>
      <c r="E999" s="15">
        <v>471.73989999999998</v>
      </c>
      <c r="F999" s="15">
        <v>461.38</v>
      </c>
    </row>
    <row r="1000" spans="1:6">
      <c r="A1000" s="14">
        <v>44662</v>
      </c>
      <c r="B1000" s="15">
        <v>464.25</v>
      </c>
      <c r="C1000">
        <v>1911179</v>
      </c>
      <c r="D1000" s="15">
        <v>463.79</v>
      </c>
      <c r="E1000" s="15">
        <v>474.45</v>
      </c>
      <c r="F1000" s="15">
        <v>462.19</v>
      </c>
    </row>
    <row r="1001" spans="1:6">
      <c r="A1001" s="14">
        <v>44659</v>
      </c>
      <c r="B1001" s="15">
        <v>461.52</v>
      </c>
      <c r="C1001">
        <v>1710860</v>
      </c>
      <c r="D1001" s="15">
        <v>467.72</v>
      </c>
      <c r="E1001" s="15">
        <v>471.59</v>
      </c>
      <c r="F1001" s="15">
        <v>459.61</v>
      </c>
    </row>
    <row r="1002" spans="1:6">
      <c r="A1002" s="14">
        <v>44658</v>
      </c>
      <c r="B1002" s="15">
        <v>465.51</v>
      </c>
      <c r="C1002">
        <v>2032701</v>
      </c>
      <c r="D1002" s="15">
        <v>453</v>
      </c>
      <c r="E1002" s="15">
        <v>467.4</v>
      </c>
      <c r="F1002" s="15">
        <v>450.79</v>
      </c>
    </row>
    <row r="1003" spans="1:6">
      <c r="A1003" s="14">
        <v>44657</v>
      </c>
      <c r="B1003" s="15">
        <v>454.58</v>
      </c>
      <c r="C1003">
        <v>1941375</v>
      </c>
      <c r="D1003" s="15">
        <v>446.38</v>
      </c>
      <c r="E1003" s="15">
        <v>457.56</v>
      </c>
      <c r="F1003" s="15">
        <v>446.38</v>
      </c>
    </row>
    <row r="1004" spans="1:6">
      <c r="A1004" s="14">
        <v>44656</v>
      </c>
      <c r="B1004" s="15">
        <v>447.24</v>
      </c>
      <c r="C1004">
        <v>2240156</v>
      </c>
      <c r="D1004" s="15">
        <v>445</v>
      </c>
      <c r="E1004" s="15">
        <v>454.81</v>
      </c>
      <c r="F1004" s="15">
        <v>443.38</v>
      </c>
    </row>
    <row r="1005" spans="1:6">
      <c r="A1005" s="14">
        <v>44655</v>
      </c>
      <c r="B1005" s="15">
        <v>444.01</v>
      </c>
      <c r="C1005">
        <v>1166477</v>
      </c>
      <c r="D1005" s="15">
        <v>447.48</v>
      </c>
      <c r="E1005" s="15">
        <v>448</v>
      </c>
      <c r="F1005" s="15">
        <v>439.55</v>
      </c>
    </row>
    <row r="1006" spans="1:6">
      <c r="A1006" s="14">
        <v>44652</v>
      </c>
      <c r="B1006" s="15">
        <v>445.98</v>
      </c>
      <c r="C1006">
        <v>1174396</v>
      </c>
      <c r="D1006" s="15">
        <v>442.22</v>
      </c>
      <c r="E1006" s="15">
        <v>448.99</v>
      </c>
      <c r="F1006" s="15">
        <v>438.8177</v>
      </c>
    </row>
    <row r="1007" spans="1:6">
      <c r="A1007" s="14">
        <v>44651</v>
      </c>
      <c r="B1007" s="15">
        <v>441.4</v>
      </c>
      <c r="C1007">
        <v>1660687</v>
      </c>
      <c r="D1007" s="15">
        <v>441.96</v>
      </c>
      <c r="E1007" s="15">
        <v>448.86989999999997</v>
      </c>
      <c r="F1007" s="15">
        <v>441</v>
      </c>
    </row>
    <row r="1008" spans="1:6">
      <c r="A1008" s="14">
        <v>44650</v>
      </c>
      <c r="B1008" s="15">
        <v>445.95</v>
      </c>
      <c r="C1008">
        <v>1719608</v>
      </c>
      <c r="D1008" s="15">
        <v>439.32</v>
      </c>
      <c r="E1008" s="15">
        <v>447.06</v>
      </c>
      <c r="F1008" s="15">
        <v>439.30500000000001</v>
      </c>
    </row>
    <row r="1009" spans="1:6">
      <c r="A1009" s="14">
        <v>44649</v>
      </c>
      <c r="B1009" s="15">
        <v>437.15</v>
      </c>
      <c r="C1009">
        <v>2451105</v>
      </c>
      <c r="D1009" s="15">
        <v>433.25</v>
      </c>
      <c r="E1009" s="15">
        <v>438.12</v>
      </c>
      <c r="F1009" s="15">
        <v>429.32</v>
      </c>
    </row>
    <row r="1010" spans="1:6">
      <c r="A1010" s="14">
        <v>44648</v>
      </c>
      <c r="B1010" s="15">
        <v>444.98</v>
      </c>
      <c r="C1010">
        <v>1676187</v>
      </c>
      <c r="D1010" s="15">
        <v>449.32</v>
      </c>
      <c r="E1010" s="15">
        <v>450.46</v>
      </c>
      <c r="F1010" s="15">
        <v>443.31</v>
      </c>
    </row>
    <row r="1011" spans="1:6">
      <c r="A1011" s="14">
        <v>44645</v>
      </c>
      <c r="B1011" s="15">
        <v>453.66</v>
      </c>
      <c r="C1011">
        <v>1646550</v>
      </c>
      <c r="D1011" s="15">
        <v>450.03</v>
      </c>
      <c r="E1011" s="15">
        <v>457.53</v>
      </c>
      <c r="F1011" s="15">
        <v>450</v>
      </c>
    </row>
    <row r="1012" spans="1:6">
      <c r="A1012" s="14">
        <v>44644</v>
      </c>
      <c r="B1012" s="15">
        <v>449.73</v>
      </c>
      <c r="C1012">
        <v>1375374</v>
      </c>
      <c r="D1012" s="15">
        <v>445.3</v>
      </c>
      <c r="E1012" s="15">
        <v>451.5</v>
      </c>
      <c r="F1012" s="15">
        <v>443.23</v>
      </c>
    </row>
    <row r="1013" spans="1:6">
      <c r="A1013" s="14">
        <v>44643</v>
      </c>
      <c r="B1013" s="15">
        <v>445.25</v>
      </c>
      <c r="C1013">
        <v>1715074</v>
      </c>
      <c r="D1013" s="15">
        <v>444</v>
      </c>
      <c r="E1013" s="15">
        <v>447.5</v>
      </c>
      <c r="F1013" s="15">
        <v>442.35</v>
      </c>
    </row>
    <row r="1014" spans="1:6">
      <c r="A1014" s="14">
        <v>44642</v>
      </c>
      <c r="B1014" s="15">
        <v>440.59</v>
      </c>
      <c r="C1014">
        <v>2113816</v>
      </c>
      <c r="D1014" s="15">
        <v>439.45</v>
      </c>
      <c r="E1014" s="15">
        <v>443.84</v>
      </c>
      <c r="F1014" s="15">
        <v>434.19</v>
      </c>
    </row>
    <row r="1015" spans="1:6">
      <c r="A1015" s="14">
        <v>44641</v>
      </c>
      <c r="B1015" s="15">
        <v>440</v>
      </c>
      <c r="C1015">
        <v>3245174</v>
      </c>
      <c r="D1015" s="15">
        <v>431.63</v>
      </c>
      <c r="E1015" s="15">
        <v>447.93</v>
      </c>
      <c r="F1015" s="15">
        <v>431.63</v>
      </c>
    </row>
    <row r="1016" spans="1:6">
      <c r="A1016" s="14">
        <v>44638</v>
      </c>
      <c r="B1016" s="15">
        <v>426.18</v>
      </c>
      <c r="C1016">
        <v>5215744</v>
      </c>
      <c r="D1016" s="15">
        <v>434.67</v>
      </c>
      <c r="E1016" s="15">
        <v>437.49</v>
      </c>
      <c r="F1016" s="15">
        <v>421.70010000000002</v>
      </c>
    </row>
    <row r="1017" spans="1:6">
      <c r="A1017" s="14">
        <v>44637</v>
      </c>
      <c r="B1017" s="15">
        <v>428.59</v>
      </c>
      <c r="C1017">
        <v>2947717</v>
      </c>
      <c r="D1017" s="15">
        <v>427.06</v>
      </c>
      <c r="E1017" s="15">
        <v>431.78</v>
      </c>
      <c r="F1017" s="15">
        <v>424.8</v>
      </c>
    </row>
    <row r="1018" spans="1:6">
      <c r="A1018" s="14">
        <v>44636</v>
      </c>
      <c r="B1018" s="15">
        <v>421.34</v>
      </c>
      <c r="C1018">
        <v>5815501</v>
      </c>
      <c r="D1018" s="15">
        <v>435.05</v>
      </c>
      <c r="E1018" s="15">
        <v>436.89</v>
      </c>
      <c r="F1018" s="15">
        <v>411.36</v>
      </c>
    </row>
    <row r="1019" spans="1:6">
      <c r="A1019" s="14">
        <v>44635</v>
      </c>
      <c r="B1019" s="15">
        <v>448.67</v>
      </c>
      <c r="C1019">
        <v>1778690</v>
      </c>
      <c r="D1019" s="15">
        <v>444.75</v>
      </c>
      <c r="E1019" s="15">
        <v>450.42</v>
      </c>
      <c r="F1019" s="15">
        <v>440.28</v>
      </c>
    </row>
    <row r="1020" spans="1:6">
      <c r="A1020" s="14">
        <v>44634</v>
      </c>
      <c r="B1020" s="15">
        <v>444.45</v>
      </c>
      <c r="C1020">
        <v>2475664</v>
      </c>
      <c r="D1020" s="15">
        <v>449.44</v>
      </c>
      <c r="E1020" s="15">
        <v>449.78</v>
      </c>
      <c r="F1020" s="15">
        <v>439.21</v>
      </c>
    </row>
    <row r="1021" spans="1:6">
      <c r="A1021" s="14">
        <v>44631</v>
      </c>
      <c r="B1021" s="15">
        <v>439.04</v>
      </c>
      <c r="C1021">
        <v>2649146</v>
      </c>
      <c r="D1021" s="15">
        <v>442</v>
      </c>
      <c r="E1021" s="15">
        <v>448.685</v>
      </c>
      <c r="F1021" s="15">
        <v>438.61</v>
      </c>
    </row>
    <row r="1022" spans="1:6">
      <c r="A1022" s="14">
        <v>44630</v>
      </c>
      <c r="B1022" s="15">
        <v>444.36</v>
      </c>
      <c r="C1022">
        <v>3049605</v>
      </c>
      <c r="D1022" s="15">
        <v>450.63</v>
      </c>
      <c r="E1022" s="15">
        <v>456.9599</v>
      </c>
      <c r="F1022" s="15">
        <v>442.24</v>
      </c>
    </row>
    <row r="1023" spans="1:6">
      <c r="A1023" s="14">
        <v>44629</v>
      </c>
      <c r="B1023" s="15">
        <v>448.72</v>
      </c>
      <c r="C1023">
        <v>3477455</v>
      </c>
      <c r="D1023" s="15">
        <v>437.5</v>
      </c>
      <c r="E1023" s="15">
        <v>455.73500000000001</v>
      </c>
      <c r="F1023" s="15">
        <v>432.43</v>
      </c>
    </row>
    <row r="1024" spans="1:6">
      <c r="A1024" s="14">
        <v>44628</v>
      </c>
      <c r="B1024" s="15">
        <v>448.99</v>
      </c>
      <c r="C1024">
        <v>4133678</v>
      </c>
      <c r="D1024" s="15">
        <v>463.78</v>
      </c>
      <c r="E1024" s="15">
        <v>468</v>
      </c>
      <c r="F1024" s="15">
        <v>448.36</v>
      </c>
    </row>
    <row r="1025" spans="1:6">
      <c r="A1025" s="14">
        <v>44627</v>
      </c>
      <c r="B1025" s="15">
        <v>466.15</v>
      </c>
      <c r="C1025">
        <v>5210148</v>
      </c>
      <c r="D1025" s="15">
        <v>463.01</v>
      </c>
      <c r="E1025" s="15">
        <v>479.99</v>
      </c>
      <c r="F1025" s="15">
        <v>463</v>
      </c>
    </row>
    <row r="1026" spans="1:6">
      <c r="A1026" s="14">
        <v>44624</v>
      </c>
      <c r="B1026" s="15">
        <v>458.15</v>
      </c>
      <c r="C1026">
        <v>3322792</v>
      </c>
      <c r="D1026" s="15">
        <v>450.05</v>
      </c>
      <c r="E1026" s="15">
        <v>462.66</v>
      </c>
      <c r="F1026" s="15">
        <v>443.07</v>
      </c>
    </row>
    <row r="1027" spans="1:6">
      <c r="A1027" s="14">
        <v>44623</v>
      </c>
      <c r="B1027" s="15">
        <v>447.82</v>
      </c>
      <c r="C1027">
        <v>4603471</v>
      </c>
      <c r="D1027" s="15">
        <v>444.72</v>
      </c>
      <c r="E1027" s="15">
        <v>455.9</v>
      </c>
      <c r="F1027" s="15">
        <v>437.44349999999997</v>
      </c>
    </row>
    <row r="1028" spans="1:6">
      <c r="A1028" s="14">
        <v>44622</v>
      </c>
      <c r="B1028" s="15">
        <v>450</v>
      </c>
      <c r="C1028">
        <v>5003398</v>
      </c>
      <c r="D1028" s="15">
        <v>445.37</v>
      </c>
      <c r="E1028" s="15">
        <v>451.56</v>
      </c>
      <c r="F1028" s="15">
        <v>429.28</v>
      </c>
    </row>
    <row r="1029" spans="1:6">
      <c r="A1029" s="14">
        <v>44621</v>
      </c>
      <c r="B1029" s="15">
        <v>456.61</v>
      </c>
      <c r="C1029">
        <v>5719257</v>
      </c>
      <c r="D1029" s="15">
        <v>435</v>
      </c>
      <c r="E1029" s="15">
        <v>458.53</v>
      </c>
      <c r="F1029" s="15">
        <v>435</v>
      </c>
    </row>
    <row r="1030" spans="1:6">
      <c r="A1030" s="14">
        <v>44620</v>
      </c>
      <c r="B1030" s="15">
        <v>433.8</v>
      </c>
      <c r="C1030">
        <v>5808648</v>
      </c>
      <c r="D1030" s="15">
        <v>413.81</v>
      </c>
      <c r="E1030" s="15">
        <v>433.9</v>
      </c>
      <c r="F1030" s="15">
        <v>413.5</v>
      </c>
    </row>
    <row r="1031" spans="1:6">
      <c r="A1031" s="14">
        <v>44617</v>
      </c>
      <c r="B1031" s="15">
        <v>409.49</v>
      </c>
      <c r="C1031">
        <v>3376337</v>
      </c>
      <c r="D1031" s="15">
        <v>395.23</v>
      </c>
      <c r="E1031" s="15">
        <v>414.45</v>
      </c>
      <c r="F1031" s="15">
        <v>395.22</v>
      </c>
    </row>
    <row r="1032" spans="1:6">
      <c r="A1032" s="14">
        <v>44616</v>
      </c>
      <c r="B1032" s="15">
        <v>395.71</v>
      </c>
      <c r="C1032">
        <v>4140943</v>
      </c>
      <c r="D1032" s="15">
        <v>398.23</v>
      </c>
      <c r="E1032" s="15">
        <v>398.98</v>
      </c>
      <c r="F1032" s="15">
        <v>387.42</v>
      </c>
    </row>
    <row r="1033" spans="1:6">
      <c r="A1033" s="14">
        <v>44615</v>
      </c>
      <c r="B1033" s="15">
        <v>388.9</v>
      </c>
      <c r="C1033">
        <v>1839516</v>
      </c>
      <c r="D1033" s="15">
        <v>389.17</v>
      </c>
      <c r="E1033" s="15">
        <v>390.28</v>
      </c>
      <c r="F1033" s="15">
        <v>384.5</v>
      </c>
    </row>
    <row r="1034" spans="1:6">
      <c r="A1034" s="14">
        <v>44614</v>
      </c>
      <c r="B1034" s="15">
        <v>386.2</v>
      </c>
      <c r="C1034">
        <v>1680920</v>
      </c>
      <c r="D1034" s="15">
        <v>391.27</v>
      </c>
      <c r="E1034" s="15">
        <v>393.42</v>
      </c>
      <c r="F1034" s="15">
        <v>385.07</v>
      </c>
    </row>
    <row r="1035" spans="1:6">
      <c r="A1035" s="14">
        <v>44610</v>
      </c>
      <c r="B1035" s="15">
        <v>386.46</v>
      </c>
      <c r="C1035">
        <v>1459949</v>
      </c>
      <c r="D1035" s="15">
        <v>389.14</v>
      </c>
      <c r="E1035" s="15">
        <v>391.08</v>
      </c>
      <c r="F1035" s="15">
        <v>385.70499999999998</v>
      </c>
    </row>
    <row r="1036" spans="1:6">
      <c r="A1036" s="14">
        <v>44609</v>
      </c>
      <c r="B1036" s="15">
        <v>388.77</v>
      </c>
      <c r="C1036">
        <v>1249040</v>
      </c>
      <c r="D1036" s="15">
        <v>386.12</v>
      </c>
      <c r="E1036" s="15">
        <v>391.69</v>
      </c>
      <c r="F1036" s="15">
        <v>385.77</v>
      </c>
    </row>
    <row r="1037" spans="1:6">
      <c r="A1037" s="14">
        <v>44608</v>
      </c>
      <c r="B1037" s="15">
        <v>386.9</v>
      </c>
      <c r="C1037">
        <v>1776794</v>
      </c>
      <c r="D1037" s="15">
        <v>382.85</v>
      </c>
      <c r="E1037" s="15">
        <v>388.70780000000002</v>
      </c>
      <c r="F1037" s="15">
        <v>382</v>
      </c>
    </row>
    <row r="1038" spans="1:6">
      <c r="A1038" s="14">
        <v>44607</v>
      </c>
      <c r="B1038" s="15">
        <v>382.22</v>
      </c>
      <c r="C1038">
        <v>2418999</v>
      </c>
      <c r="D1038" s="15">
        <v>381.91</v>
      </c>
      <c r="E1038" s="15">
        <v>387.3</v>
      </c>
      <c r="F1038" s="15">
        <v>378.32</v>
      </c>
    </row>
    <row r="1039" spans="1:6">
      <c r="A1039" s="14">
        <v>44606</v>
      </c>
      <c r="B1039" s="15">
        <v>386.97</v>
      </c>
      <c r="C1039">
        <v>2799981</v>
      </c>
      <c r="D1039" s="15">
        <v>393.98</v>
      </c>
      <c r="E1039" s="15">
        <v>395.51990000000001</v>
      </c>
      <c r="F1039" s="15">
        <v>383.79</v>
      </c>
    </row>
    <row r="1040" spans="1:6">
      <c r="A1040" s="14">
        <v>44603</v>
      </c>
      <c r="B1040" s="15">
        <v>396.19</v>
      </c>
      <c r="C1040">
        <v>3276387</v>
      </c>
      <c r="D1040" s="15">
        <v>386.76</v>
      </c>
      <c r="E1040" s="15">
        <v>398.85</v>
      </c>
      <c r="F1040" s="15">
        <v>385.35</v>
      </c>
    </row>
    <row r="1041" spans="1:6">
      <c r="A1041" s="14">
        <v>44602</v>
      </c>
      <c r="B1041" s="15">
        <v>385.43</v>
      </c>
      <c r="C1041">
        <v>2301132</v>
      </c>
      <c r="D1041" s="15">
        <v>393.04</v>
      </c>
      <c r="E1041" s="15">
        <v>395.66</v>
      </c>
      <c r="F1041" s="15">
        <v>383.93</v>
      </c>
    </row>
    <row r="1042" spans="1:6">
      <c r="A1042" s="14">
        <v>44601</v>
      </c>
      <c r="B1042" s="15">
        <v>394.54</v>
      </c>
      <c r="C1042">
        <v>1541931</v>
      </c>
      <c r="D1042" s="15">
        <v>395.5</v>
      </c>
      <c r="E1042" s="15">
        <v>397.61709999999999</v>
      </c>
      <c r="F1042" s="15">
        <v>393.69</v>
      </c>
    </row>
    <row r="1043" spans="1:6">
      <c r="A1043" s="14">
        <v>44600</v>
      </c>
      <c r="B1043" s="15">
        <v>396.04</v>
      </c>
      <c r="C1043">
        <v>1311373</v>
      </c>
      <c r="D1043" s="15">
        <v>395.68</v>
      </c>
      <c r="E1043" s="15">
        <v>396.83499999999998</v>
      </c>
      <c r="F1043" s="15">
        <v>390.6</v>
      </c>
    </row>
    <row r="1044" spans="1:6">
      <c r="A1044" s="14">
        <v>44599</v>
      </c>
      <c r="B1044" s="15">
        <v>392.34</v>
      </c>
      <c r="C1044">
        <v>1242964</v>
      </c>
      <c r="D1044" s="15">
        <v>392</v>
      </c>
      <c r="E1044" s="15">
        <v>395.58</v>
      </c>
      <c r="F1044" s="15">
        <v>388.3</v>
      </c>
    </row>
    <row r="1045" spans="1:6">
      <c r="A1045" s="14">
        <v>44596</v>
      </c>
      <c r="B1045" s="15">
        <v>389.33</v>
      </c>
      <c r="C1045">
        <v>1645777</v>
      </c>
      <c r="D1045" s="15">
        <v>388</v>
      </c>
      <c r="E1045" s="15">
        <v>392.84</v>
      </c>
      <c r="F1045" s="15">
        <v>385.32</v>
      </c>
    </row>
    <row r="1046" spans="1:6">
      <c r="A1046" s="14">
        <v>44595</v>
      </c>
      <c r="B1046" s="15">
        <v>389.7</v>
      </c>
      <c r="C1046">
        <v>1648970</v>
      </c>
      <c r="D1046" s="15">
        <v>388.18</v>
      </c>
      <c r="E1046" s="15">
        <v>392.16660000000002</v>
      </c>
      <c r="F1046" s="15">
        <v>386.39</v>
      </c>
    </row>
    <row r="1047" spans="1:6">
      <c r="A1047" s="14">
        <v>44594</v>
      </c>
      <c r="B1047" s="15">
        <v>387.34</v>
      </c>
      <c r="C1047">
        <v>1620605</v>
      </c>
      <c r="D1047" s="15">
        <v>386.11</v>
      </c>
      <c r="E1047" s="15">
        <v>388.35</v>
      </c>
      <c r="F1047" s="15">
        <v>385.01</v>
      </c>
    </row>
    <row r="1048" spans="1:6">
      <c r="A1048" s="14">
        <v>44593</v>
      </c>
      <c r="B1048" s="15">
        <v>387.01</v>
      </c>
      <c r="C1048">
        <v>1951392</v>
      </c>
      <c r="D1048" s="15">
        <v>390.22</v>
      </c>
      <c r="E1048" s="15">
        <v>390.51</v>
      </c>
      <c r="F1048" s="15">
        <v>386.21</v>
      </c>
    </row>
    <row r="1049" spans="1:6">
      <c r="A1049" s="14">
        <v>44592</v>
      </c>
      <c r="B1049" s="15">
        <v>389.13</v>
      </c>
      <c r="C1049">
        <v>2363525</v>
      </c>
      <c r="D1049" s="15">
        <v>390.5</v>
      </c>
      <c r="E1049" s="15">
        <v>390.99</v>
      </c>
      <c r="F1049" s="15">
        <v>384.68</v>
      </c>
    </row>
    <row r="1050" spans="1:6">
      <c r="A1050" s="14">
        <v>44589</v>
      </c>
      <c r="B1050" s="15">
        <v>393.15</v>
      </c>
      <c r="C1050">
        <v>2145264</v>
      </c>
      <c r="D1050" s="15">
        <v>389.1</v>
      </c>
      <c r="E1050" s="15">
        <v>393.33</v>
      </c>
      <c r="F1050" s="15">
        <v>384.78</v>
      </c>
    </row>
    <row r="1051" spans="1:6">
      <c r="A1051" s="14">
        <v>44588</v>
      </c>
      <c r="B1051" s="15">
        <v>389.08</v>
      </c>
      <c r="C1051">
        <v>2566244</v>
      </c>
      <c r="D1051" s="15">
        <v>389.39</v>
      </c>
      <c r="E1051" s="15">
        <v>395.6</v>
      </c>
      <c r="F1051" s="15">
        <v>384.73500000000001</v>
      </c>
    </row>
    <row r="1052" spans="1:6">
      <c r="A1052" s="14">
        <v>44587</v>
      </c>
      <c r="B1052" s="15">
        <v>391.24</v>
      </c>
      <c r="C1052">
        <v>3640696</v>
      </c>
      <c r="D1052" s="15">
        <v>388</v>
      </c>
      <c r="E1052" s="15">
        <v>393.63</v>
      </c>
      <c r="F1052" s="15">
        <v>383.7</v>
      </c>
    </row>
    <row r="1053" spans="1:6">
      <c r="A1053" s="14">
        <v>44586</v>
      </c>
      <c r="B1053" s="15">
        <v>387.17</v>
      </c>
      <c r="C1053">
        <v>3182423</v>
      </c>
      <c r="D1053" s="15">
        <v>377.84500000000003</v>
      </c>
      <c r="E1053" s="15">
        <v>388</v>
      </c>
      <c r="F1053" s="15">
        <v>370.78</v>
      </c>
    </row>
    <row r="1054" spans="1:6">
      <c r="A1054" s="14">
        <v>44585</v>
      </c>
      <c r="B1054" s="15">
        <v>373.33</v>
      </c>
      <c r="C1054">
        <v>3023288</v>
      </c>
      <c r="D1054" s="15">
        <v>369.55</v>
      </c>
      <c r="E1054" s="15">
        <v>374.54</v>
      </c>
      <c r="F1054" s="15">
        <v>365.34</v>
      </c>
    </row>
    <row r="1055" spans="1:6">
      <c r="A1055" s="14">
        <v>44582</v>
      </c>
      <c r="B1055" s="15">
        <v>371.2</v>
      </c>
      <c r="C1055">
        <v>2795405</v>
      </c>
      <c r="D1055" s="15">
        <v>374</v>
      </c>
      <c r="E1055" s="15">
        <v>377.1</v>
      </c>
      <c r="F1055" s="15">
        <v>369.68</v>
      </c>
    </row>
    <row r="1056" spans="1:6">
      <c r="A1056" s="14">
        <v>44581</v>
      </c>
      <c r="B1056" s="15">
        <v>375.13</v>
      </c>
      <c r="C1056">
        <v>2109142</v>
      </c>
      <c r="D1056" s="15">
        <v>377.01</v>
      </c>
      <c r="E1056" s="15">
        <v>381.15</v>
      </c>
      <c r="F1056" s="15">
        <v>374.01</v>
      </c>
    </row>
    <row r="1057" spans="1:6">
      <c r="A1057" s="14">
        <v>44580</v>
      </c>
      <c r="B1057" s="15">
        <v>377.33</v>
      </c>
      <c r="C1057">
        <v>3336687</v>
      </c>
      <c r="D1057" s="15">
        <v>375.5</v>
      </c>
      <c r="E1057" s="15">
        <v>381.45</v>
      </c>
      <c r="F1057" s="15">
        <v>374.17649999999998</v>
      </c>
    </row>
    <row r="1058" spans="1:6">
      <c r="A1058" s="14">
        <v>44579</v>
      </c>
      <c r="B1058" s="15">
        <v>376.54</v>
      </c>
      <c r="C1058">
        <v>2472313</v>
      </c>
      <c r="D1058" s="15">
        <v>370.45</v>
      </c>
      <c r="E1058" s="15">
        <v>377.36</v>
      </c>
      <c r="F1058" s="15">
        <v>368.86</v>
      </c>
    </row>
    <row r="1059" spans="1:6">
      <c r="A1059" s="14">
        <v>44575</v>
      </c>
      <c r="B1059" s="15">
        <v>372.62</v>
      </c>
      <c r="C1059">
        <v>2164983</v>
      </c>
      <c r="D1059" s="15">
        <v>365.18</v>
      </c>
      <c r="E1059" s="15">
        <v>372.99</v>
      </c>
      <c r="F1059" s="15">
        <v>363.97</v>
      </c>
    </row>
    <row r="1060" spans="1:6">
      <c r="A1060" s="14">
        <v>44574</v>
      </c>
      <c r="B1060" s="15">
        <v>365.18</v>
      </c>
      <c r="C1060">
        <v>1243975</v>
      </c>
      <c r="D1060" s="15">
        <v>362.06</v>
      </c>
      <c r="E1060" s="15">
        <v>367.36</v>
      </c>
      <c r="F1060" s="15">
        <v>360.12</v>
      </c>
    </row>
    <row r="1061" spans="1:6">
      <c r="A1061" s="14">
        <v>44573</v>
      </c>
      <c r="B1061" s="15">
        <v>361.3</v>
      </c>
      <c r="C1061">
        <v>1477143</v>
      </c>
      <c r="D1061" s="15">
        <v>363.38</v>
      </c>
      <c r="E1061" s="15">
        <v>366.15499999999997</v>
      </c>
      <c r="F1061" s="15">
        <v>359.45</v>
      </c>
    </row>
    <row r="1062" spans="1:6">
      <c r="A1062" s="14">
        <v>44572</v>
      </c>
      <c r="B1062" s="15">
        <v>364.14</v>
      </c>
      <c r="C1062">
        <v>1128134</v>
      </c>
      <c r="D1062" s="15">
        <v>364.01</v>
      </c>
      <c r="E1062" s="15">
        <v>365.03789999999998</v>
      </c>
      <c r="F1062" s="15">
        <v>361.27</v>
      </c>
    </row>
    <row r="1063" spans="1:6">
      <c r="A1063" s="14">
        <v>44571</v>
      </c>
      <c r="B1063" s="15">
        <v>363.25</v>
      </c>
      <c r="C1063">
        <v>2389886</v>
      </c>
      <c r="D1063" s="15">
        <v>363</v>
      </c>
      <c r="E1063" s="15">
        <v>369.46</v>
      </c>
      <c r="F1063" s="15">
        <v>361.41</v>
      </c>
    </row>
    <row r="1064" spans="1:6">
      <c r="A1064" s="14">
        <v>44568</v>
      </c>
      <c r="B1064" s="15">
        <v>360.14</v>
      </c>
      <c r="C1064">
        <v>1634647</v>
      </c>
      <c r="D1064" s="15">
        <v>359.08</v>
      </c>
      <c r="E1064" s="15">
        <v>362.99</v>
      </c>
      <c r="F1064" s="15">
        <v>358.15</v>
      </c>
    </row>
    <row r="1065" spans="1:6">
      <c r="A1065" s="14">
        <v>44567</v>
      </c>
      <c r="B1065" s="15">
        <v>358</v>
      </c>
      <c r="C1065">
        <v>1368996</v>
      </c>
      <c r="D1065" s="15">
        <v>360</v>
      </c>
      <c r="E1065" s="15">
        <v>361.24</v>
      </c>
      <c r="F1065" s="15">
        <v>357.55</v>
      </c>
    </row>
    <row r="1066" spans="1:6">
      <c r="A1066" s="14">
        <v>44566</v>
      </c>
      <c r="B1066" s="15">
        <v>358.14</v>
      </c>
      <c r="C1066">
        <v>1682213</v>
      </c>
      <c r="D1066" s="15">
        <v>363</v>
      </c>
      <c r="E1066" s="15">
        <v>364</v>
      </c>
      <c r="F1066" s="15">
        <v>357.87</v>
      </c>
    </row>
    <row r="1067" spans="1:6">
      <c r="A1067" s="14">
        <v>44565</v>
      </c>
      <c r="B1067" s="15">
        <v>361.99</v>
      </c>
      <c r="C1067">
        <v>1361119</v>
      </c>
      <c r="D1067" s="15">
        <v>355.53</v>
      </c>
      <c r="E1067" s="15">
        <v>363.54</v>
      </c>
      <c r="F1067" s="15">
        <v>355.21</v>
      </c>
    </row>
    <row r="1068" spans="1:6">
      <c r="A1068" s="14">
        <v>44564</v>
      </c>
      <c r="B1068" s="15">
        <v>354.36</v>
      </c>
      <c r="C1068">
        <v>1206138</v>
      </c>
      <c r="D1068" s="15">
        <v>354.68</v>
      </c>
      <c r="E1068" s="15">
        <v>356.59</v>
      </c>
      <c r="F1068" s="15">
        <v>353.03</v>
      </c>
    </row>
    <row r="1069" spans="1:6">
      <c r="A1069" s="14">
        <v>44561</v>
      </c>
      <c r="B1069" s="15">
        <v>355.41</v>
      </c>
      <c r="C1069">
        <v>887171</v>
      </c>
      <c r="D1069" s="15">
        <v>353.17</v>
      </c>
      <c r="E1069" s="15">
        <v>357.06</v>
      </c>
      <c r="F1069" s="15">
        <v>351.55500000000001</v>
      </c>
    </row>
    <row r="1070" spans="1:6">
      <c r="A1070" s="14">
        <v>44560</v>
      </c>
      <c r="B1070" s="15">
        <v>353.58</v>
      </c>
      <c r="C1070">
        <v>778617</v>
      </c>
      <c r="D1070" s="15">
        <v>355</v>
      </c>
      <c r="E1070" s="15">
        <v>357.83</v>
      </c>
      <c r="F1070" s="15">
        <v>353.51</v>
      </c>
    </row>
    <row r="1071" spans="1:6">
      <c r="A1071" s="14">
        <v>44559</v>
      </c>
      <c r="B1071" s="15">
        <v>354.27</v>
      </c>
      <c r="C1071">
        <v>771816</v>
      </c>
      <c r="D1071" s="15">
        <v>353.44</v>
      </c>
      <c r="E1071" s="15">
        <v>355.5</v>
      </c>
      <c r="F1071" s="15">
        <v>352.69</v>
      </c>
    </row>
    <row r="1072" spans="1:6">
      <c r="A1072" s="14">
        <v>44558</v>
      </c>
      <c r="B1072" s="15">
        <v>353.75</v>
      </c>
      <c r="C1072">
        <v>827730</v>
      </c>
      <c r="D1072" s="15">
        <v>350.06</v>
      </c>
      <c r="E1072" s="15">
        <v>355.17</v>
      </c>
      <c r="F1072" s="15">
        <v>349.51139999999998</v>
      </c>
    </row>
    <row r="1073" spans="1:6">
      <c r="A1073" s="14">
        <v>44557</v>
      </c>
      <c r="B1073" s="15">
        <v>350.28</v>
      </c>
      <c r="C1073">
        <v>966003</v>
      </c>
      <c r="D1073" s="15">
        <v>347.1</v>
      </c>
      <c r="E1073" s="15">
        <v>350.81</v>
      </c>
      <c r="F1073" s="15">
        <v>347</v>
      </c>
    </row>
    <row r="1074" spans="1:6">
      <c r="A1074" s="14">
        <v>44553</v>
      </c>
      <c r="B1074" s="15">
        <v>347.02</v>
      </c>
      <c r="C1074">
        <v>1061270</v>
      </c>
      <c r="D1074" s="15">
        <v>343.78</v>
      </c>
      <c r="E1074" s="15">
        <v>348.32</v>
      </c>
      <c r="F1074" s="15">
        <v>343.78</v>
      </c>
    </row>
    <row r="1075" spans="1:6">
      <c r="A1075" s="14">
        <v>44552</v>
      </c>
      <c r="B1075" s="15">
        <v>343.14</v>
      </c>
      <c r="C1075">
        <v>1311507</v>
      </c>
      <c r="D1075" s="15">
        <v>341.16</v>
      </c>
      <c r="E1075" s="15">
        <v>344.35</v>
      </c>
      <c r="F1075" s="15">
        <v>341.03</v>
      </c>
    </row>
    <row r="1076" spans="1:6">
      <c r="A1076" s="14">
        <v>44551</v>
      </c>
      <c r="B1076" s="15">
        <v>340.77</v>
      </c>
      <c r="C1076">
        <v>2352563</v>
      </c>
      <c r="D1076" s="15">
        <v>338.77</v>
      </c>
      <c r="E1076" s="15">
        <v>343.38</v>
      </c>
      <c r="F1076" s="15">
        <v>338.65</v>
      </c>
    </row>
    <row r="1077" spans="1:6">
      <c r="A1077" s="14">
        <v>44550</v>
      </c>
      <c r="B1077" s="15">
        <v>337.42</v>
      </c>
      <c r="C1077">
        <v>2315457</v>
      </c>
      <c r="D1077" s="15">
        <v>341</v>
      </c>
      <c r="E1077" s="15">
        <v>341.19</v>
      </c>
      <c r="F1077" s="15">
        <v>333.42</v>
      </c>
    </row>
    <row r="1078" spans="1:6">
      <c r="A1078" s="14">
        <v>44547</v>
      </c>
      <c r="B1078" s="15">
        <v>344.14</v>
      </c>
      <c r="C1078">
        <v>2749535</v>
      </c>
      <c r="D1078" s="15">
        <v>345.55</v>
      </c>
      <c r="E1078" s="15">
        <v>347.15499999999997</v>
      </c>
      <c r="F1078" s="15">
        <v>342.92</v>
      </c>
    </row>
    <row r="1079" spans="1:6">
      <c r="A1079" s="14">
        <v>44546</v>
      </c>
      <c r="B1079" s="15">
        <v>344.84</v>
      </c>
      <c r="C1079">
        <v>1185928</v>
      </c>
      <c r="D1079" s="15">
        <v>345.67</v>
      </c>
      <c r="E1079" s="15">
        <v>347.96</v>
      </c>
      <c r="F1079" s="15">
        <v>343.67</v>
      </c>
    </row>
    <row r="1080" spans="1:6">
      <c r="A1080" s="14">
        <v>44545</v>
      </c>
      <c r="B1080" s="15">
        <v>344.42</v>
      </c>
      <c r="C1080">
        <v>1208943</v>
      </c>
      <c r="D1080" s="15">
        <v>345.39</v>
      </c>
      <c r="E1080" s="15">
        <v>345.64</v>
      </c>
      <c r="F1080" s="15">
        <v>340</v>
      </c>
    </row>
    <row r="1081" spans="1:6">
      <c r="A1081" s="14">
        <v>44544</v>
      </c>
      <c r="B1081" s="15">
        <v>345.64</v>
      </c>
      <c r="C1081">
        <v>1786033</v>
      </c>
      <c r="D1081" s="15">
        <v>343.75</v>
      </c>
      <c r="E1081" s="15">
        <v>348.4</v>
      </c>
      <c r="F1081" s="15">
        <v>343.75</v>
      </c>
    </row>
    <row r="1082" spans="1:6">
      <c r="A1082" s="14">
        <v>44543</v>
      </c>
      <c r="B1082" s="15">
        <v>345.55</v>
      </c>
      <c r="C1082">
        <v>1740728</v>
      </c>
      <c r="D1082" s="15">
        <v>344.4</v>
      </c>
      <c r="E1082" s="15">
        <v>346.79500000000002</v>
      </c>
      <c r="F1082" s="15">
        <v>341.51</v>
      </c>
    </row>
    <row r="1083" spans="1:6">
      <c r="A1083" s="14">
        <v>44540</v>
      </c>
      <c r="B1083" s="15">
        <v>344.88</v>
      </c>
      <c r="C1083">
        <v>1180685</v>
      </c>
      <c r="D1083" s="15">
        <v>345.84</v>
      </c>
      <c r="E1083" s="15">
        <v>347.24</v>
      </c>
      <c r="F1083" s="15">
        <v>344.6</v>
      </c>
    </row>
    <row r="1084" spans="1:6">
      <c r="A1084" s="14">
        <v>44539</v>
      </c>
      <c r="B1084" s="15">
        <v>343.6</v>
      </c>
      <c r="C1084">
        <v>1591713</v>
      </c>
      <c r="D1084" s="15">
        <v>339.94</v>
      </c>
      <c r="E1084" s="15">
        <v>345.11</v>
      </c>
      <c r="F1084" s="15">
        <v>338.27</v>
      </c>
    </row>
    <row r="1085" spans="1:6">
      <c r="A1085" s="14">
        <v>44538</v>
      </c>
      <c r="B1085" s="15">
        <v>341.08</v>
      </c>
      <c r="C1085">
        <v>1376911</v>
      </c>
      <c r="D1085" s="15">
        <v>339.71</v>
      </c>
      <c r="E1085" s="15">
        <v>342.38</v>
      </c>
      <c r="F1085" s="15">
        <v>339.02440000000001</v>
      </c>
    </row>
    <row r="1086" spans="1:6">
      <c r="A1086" s="14">
        <v>44537</v>
      </c>
      <c r="B1086" s="15">
        <v>339.17</v>
      </c>
      <c r="C1086">
        <v>1540927</v>
      </c>
      <c r="D1086" s="15">
        <v>340</v>
      </c>
      <c r="E1086" s="15">
        <v>342.11</v>
      </c>
      <c r="F1086" s="15">
        <v>338.8</v>
      </c>
    </row>
    <row r="1087" spans="1:6">
      <c r="A1087" s="14">
        <v>44536</v>
      </c>
      <c r="B1087" s="15">
        <v>339.96</v>
      </c>
      <c r="C1087">
        <v>1946921</v>
      </c>
      <c r="D1087" s="15">
        <v>337.25</v>
      </c>
      <c r="E1087" s="15">
        <v>342.41</v>
      </c>
      <c r="F1087" s="15">
        <v>337.25</v>
      </c>
    </row>
    <row r="1088" spans="1:6">
      <c r="A1088" s="14">
        <v>44533</v>
      </c>
      <c r="B1088" s="15">
        <v>333.81</v>
      </c>
      <c r="C1088">
        <v>1603414</v>
      </c>
      <c r="D1088" s="15">
        <v>331.35</v>
      </c>
      <c r="E1088" s="15">
        <v>334.3775</v>
      </c>
      <c r="F1088" s="15">
        <v>330.34</v>
      </c>
    </row>
    <row r="1089" spans="1:6">
      <c r="A1089" s="14">
        <v>44532</v>
      </c>
      <c r="B1089" s="15">
        <v>330.53</v>
      </c>
      <c r="C1089">
        <v>1804208</v>
      </c>
      <c r="D1089" s="15">
        <v>330</v>
      </c>
      <c r="E1089" s="15">
        <v>333.91</v>
      </c>
      <c r="F1089" s="15">
        <v>328.33</v>
      </c>
    </row>
    <row r="1090" spans="1:6">
      <c r="A1090" s="14">
        <v>44531</v>
      </c>
      <c r="B1090" s="15">
        <v>328.42</v>
      </c>
      <c r="C1090">
        <v>2249186</v>
      </c>
      <c r="D1090" s="15">
        <v>335</v>
      </c>
      <c r="E1090" s="15">
        <v>335.95</v>
      </c>
      <c r="F1090" s="15">
        <v>328.2</v>
      </c>
    </row>
    <row r="1091" spans="1:6">
      <c r="A1091" s="14">
        <v>44530</v>
      </c>
      <c r="B1091" s="15">
        <v>333.32</v>
      </c>
      <c r="C1091">
        <v>2763187</v>
      </c>
      <c r="D1091" s="15">
        <v>337.2</v>
      </c>
      <c r="E1091" s="15">
        <v>338.35500000000002</v>
      </c>
      <c r="F1091" s="15">
        <v>333.03</v>
      </c>
    </row>
    <row r="1092" spans="1:6">
      <c r="A1092" s="14">
        <v>44529</v>
      </c>
      <c r="B1092" s="15">
        <v>341.23</v>
      </c>
      <c r="C1092">
        <v>1492254</v>
      </c>
      <c r="D1092" s="15">
        <v>344</v>
      </c>
      <c r="E1092" s="15">
        <v>344.6</v>
      </c>
      <c r="F1092" s="15">
        <v>339.2</v>
      </c>
    </row>
    <row r="1093" spans="1:6">
      <c r="A1093" s="14">
        <v>44526</v>
      </c>
      <c r="B1093" s="15">
        <v>342.72</v>
      </c>
      <c r="C1093">
        <v>1079864</v>
      </c>
      <c r="D1093" s="15">
        <v>339.29</v>
      </c>
      <c r="E1093" s="15">
        <v>343.23</v>
      </c>
      <c r="F1093" s="15">
        <v>338.08</v>
      </c>
    </row>
    <row r="1094" spans="1:6">
      <c r="A1094" s="14">
        <v>44524</v>
      </c>
      <c r="B1094" s="15">
        <v>343.58</v>
      </c>
      <c r="C1094">
        <v>1134598</v>
      </c>
      <c r="D1094" s="15">
        <v>344.86</v>
      </c>
      <c r="E1094" s="15">
        <v>347</v>
      </c>
      <c r="F1094" s="15">
        <v>343.05</v>
      </c>
    </row>
    <row r="1095" spans="1:6">
      <c r="A1095" s="14">
        <v>44523</v>
      </c>
      <c r="B1095" s="15">
        <v>345.18</v>
      </c>
      <c r="C1095">
        <v>1212807</v>
      </c>
      <c r="D1095" s="15">
        <v>344.98</v>
      </c>
      <c r="E1095" s="15">
        <v>348.09</v>
      </c>
      <c r="F1095" s="15">
        <v>344.67</v>
      </c>
    </row>
    <row r="1096" spans="1:6">
      <c r="A1096" s="14">
        <v>44522</v>
      </c>
      <c r="B1096" s="15">
        <v>344.98</v>
      </c>
      <c r="C1096">
        <v>1229647</v>
      </c>
      <c r="D1096" s="15">
        <v>341.73</v>
      </c>
      <c r="E1096" s="15">
        <v>347.59</v>
      </c>
      <c r="F1096" s="15">
        <v>341.48</v>
      </c>
    </row>
    <row r="1097" spans="1:6">
      <c r="A1097" s="14">
        <v>44519</v>
      </c>
      <c r="B1097" s="15">
        <v>341.44</v>
      </c>
      <c r="C1097">
        <v>1426637</v>
      </c>
      <c r="D1097" s="15">
        <v>340.88</v>
      </c>
      <c r="E1097" s="15">
        <v>343</v>
      </c>
      <c r="F1097" s="15">
        <v>339.35</v>
      </c>
    </row>
    <row r="1098" spans="1:6">
      <c r="A1098" s="14">
        <v>44518</v>
      </c>
      <c r="B1098" s="15">
        <v>342.08</v>
      </c>
      <c r="C1098">
        <v>1431476</v>
      </c>
      <c r="D1098" s="15">
        <v>342.72</v>
      </c>
      <c r="E1098" s="15">
        <v>343.11</v>
      </c>
      <c r="F1098" s="15">
        <v>340.21</v>
      </c>
    </row>
    <row r="1099" spans="1:6">
      <c r="A1099" s="14">
        <v>44517</v>
      </c>
      <c r="B1099" s="15">
        <v>341.99</v>
      </c>
      <c r="C1099">
        <v>1751113</v>
      </c>
      <c r="D1099" s="15">
        <v>339.48</v>
      </c>
      <c r="E1099" s="15">
        <v>343.54500000000002</v>
      </c>
      <c r="F1099" s="15">
        <v>339.48</v>
      </c>
    </row>
    <row r="1100" spans="1:6">
      <c r="A1100" s="14">
        <v>44516</v>
      </c>
      <c r="B1100" s="15">
        <v>340.37</v>
      </c>
      <c r="C1100">
        <v>1307549</v>
      </c>
      <c r="D1100" s="15">
        <v>341.89</v>
      </c>
      <c r="E1100" s="15">
        <v>343.64</v>
      </c>
      <c r="F1100" s="15">
        <v>339.76</v>
      </c>
    </row>
    <row r="1101" spans="1:6">
      <c r="A1101" s="14">
        <v>44515</v>
      </c>
      <c r="B1101" s="15">
        <v>340.92</v>
      </c>
      <c r="C1101">
        <v>1068912</v>
      </c>
      <c r="D1101" s="15">
        <v>339.55</v>
      </c>
      <c r="E1101" s="15">
        <v>341.65</v>
      </c>
      <c r="F1101" s="15">
        <v>339.43</v>
      </c>
    </row>
    <row r="1102" spans="1:6">
      <c r="A1102" s="14">
        <v>44512</v>
      </c>
      <c r="B1102" s="15">
        <v>339.06</v>
      </c>
      <c r="C1102">
        <v>1097665</v>
      </c>
      <c r="D1102" s="15">
        <v>335.62</v>
      </c>
      <c r="E1102" s="15">
        <v>340.39</v>
      </c>
      <c r="F1102" s="15">
        <v>335.03</v>
      </c>
    </row>
    <row r="1103" spans="1:6">
      <c r="A1103" s="14">
        <v>44511</v>
      </c>
      <c r="B1103" s="15">
        <v>335.89</v>
      </c>
      <c r="C1103">
        <v>1216473</v>
      </c>
      <c r="D1103" s="15">
        <v>337.14</v>
      </c>
      <c r="E1103" s="15">
        <v>337.21</v>
      </c>
      <c r="F1103" s="15">
        <v>333.3</v>
      </c>
    </row>
    <row r="1104" spans="1:6">
      <c r="A1104" s="14">
        <v>44510</v>
      </c>
      <c r="B1104" s="15">
        <v>337.63</v>
      </c>
      <c r="C1104">
        <v>1268788</v>
      </c>
      <c r="D1104" s="15">
        <v>338.77</v>
      </c>
      <c r="E1104" s="15">
        <v>340.7</v>
      </c>
      <c r="F1104" s="15">
        <v>337.5</v>
      </c>
    </row>
    <row r="1105" spans="1:6">
      <c r="A1105" s="14">
        <v>44509</v>
      </c>
      <c r="B1105" s="15">
        <v>338.17</v>
      </c>
      <c r="C1105">
        <v>1769211</v>
      </c>
      <c r="D1105" s="15">
        <v>341.38</v>
      </c>
      <c r="E1105" s="15">
        <v>342</v>
      </c>
      <c r="F1105" s="15">
        <v>337.09969999999998</v>
      </c>
    </row>
    <row r="1106" spans="1:6">
      <c r="A1106" s="14">
        <v>44508</v>
      </c>
      <c r="B1106" s="15">
        <v>341.78</v>
      </c>
      <c r="C1106">
        <v>1733007</v>
      </c>
      <c r="D1106" s="15">
        <v>341.625</v>
      </c>
      <c r="E1106" s="15">
        <v>343.02</v>
      </c>
      <c r="F1106" s="15">
        <v>337.58</v>
      </c>
    </row>
    <row r="1107" spans="1:6">
      <c r="A1107" s="14">
        <v>44505</v>
      </c>
      <c r="B1107" s="15">
        <v>339.89</v>
      </c>
      <c r="C1107">
        <v>2145291</v>
      </c>
      <c r="D1107" s="15">
        <v>336.95</v>
      </c>
      <c r="E1107" s="15">
        <v>340.52</v>
      </c>
      <c r="F1107" s="15">
        <v>336.35</v>
      </c>
    </row>
    <row r="1108" spans="1:6">
      <c r="A1108" s="14">
        <v>44504</v>
      </c>
      <c r="B1108" s="15">
        <v>335.5</v>
      </c>
      <c r="C1108">
        <v>1847897</v>
      </c>
      <c r="D1108" s="15">
        <v>331.3</v>
      </c>
      <c r="E1108" s="15">
        <v>335.7396</v>
      </c>
      <c r="F1108" s="15">
        <v>331.3</v>
      </c>
    </row>
    <row r="1109" spans="1:6">
      <c r="A1109" s="14">
        <v>44503</v>
      </c>
      <c r="B1109" s="15">
        <v>331.35</v>
      </c>
      <c r="C1109">
        <v>1902646</v>
      </c>
      <c r="D1109" s="15">
        <v>325.5</v>
      </c>
      <c r="E1109" s="15">
        <v>333.1</v>
      </c>
      <c r="F1109" s="15">
        <v>324.2278</v>
      </c>
    </row>
    <row r="1110" spans="1:6">
      <c r="A1110" s="14">
        <v>44502</v>
      </c>
      <c r="B1110" s="15">
        <v>326.31</v>
      </c>
      <c r="C1110">
        <v>2745016</v>
      </c>
      <c r="D1110" s="15">
        <v>331.45</v>
      </c>
      <c r="E1110" s="15">
        <v>332.04070000000002</v>
      </c>
      <c r="F1110" s="15">
        <v>325.31</v>
      </c>
    </row>
    <row r="1111" spans="1:6">
      <c r="A1111" s="14">
        <v>44501</v>
      </c>
      <c r="B1111" s="15">
        <v>330.93</v>
      </c>
      <c r="C1111">
        <v>1865020</v>
      </c>
      <c r="D1111" s="15">
        <v>330.47</v>
      </c>
      <c r="E1111" s="15">
        <v>334.19799999999998</v>
      </c>
      <c r="F1111" s="15">
        <v>330.07</v>
      </c>
    </row>
    <row r="1112" spans="1:6">
      <c r="A1112" s="14">
        <v>44498</v>
      </c>
      <c r="B1112" s="15">
        <v>332.32</v>
      </c>
      <c r="C1112">
        <v>1821510</v>
      </c>
      <c r="D1112" s="15">
        <v>330</v>
      </c>
      <c r="E1112" s="15">
        <v>334.36410000000001</v>
      </c>
      <c r="F1112" s="15">
        <v>328.84</v>
      </c>
    </row>
    <row r="1113" spans="1:6">
      <c r="A1113" s="14">
        <v>44497</v>
      </c>
      <c r="B1113" s="15">
        <v>331.39</v>
      </c>
      <c r="C1113">
        <v>2874550</v>
      </c>
      <c r="D1113" s="15">
        <v>330</v>
      </c>
      <c r="E1113" s="15">
        <v>334.85500000000002</v>
      </c>
      <c r="F1113" s="15">
        <v>325.14</v>
      </c>
    </row>
    <row r="1114" spans="1:6">
      <c r="A1114" s="14">
        <v>44496</v>
      </c>
      <c r="B1114" s="15">
        <v>330.94</v>
      </c>
      <c r="C1114">
        <v>2822940</v>
      </c>
      <c r="D1114" s="15">
        <v>333</v>
      </c>
      <c r="E1114" s="15">
        <v>336.43400000000003</v>
      </c>
      <c r="F1114" s="15">
        <v>330.54</v>
      </c>
    </row>
    <row r="1115" spans="1:6">
      <c r="A1115" s="14">
        <v>44495</v>
      </c>
      <c r="B1115" s="15">
        <v>331.91</v>
      </c>
      <c r="C1115">
        <v>9439687</v>
      </c>
      <c r="D1115" s="15">
        <v>348.33</v>
      </c>
      <c r="E1115" s="15">
        <v>351.2</v>
      </c>
      <c r="F1115" s="15">
        <v>326</v>
      </c>
    </row>
    <row r="1116" spans="1:6">
      <c r="A1116" s="14">
        <v>44494</v>
      </c>
      <c r="B1116" s="15">
        <v>376.33</v>
      </c>
      <c r="C1116">
        <v>1350320</v>
      </c>
      <c r="D1116" s="15">
        <v>375.91</v>
      </c>
      <c r="E1116" s="15">
        <v>378.1</v>
      </c>
      <c r="F1116" s="15">
        <v>374.61</v>
      </c>
    </row>
    <row r="1117" spans="1:6">
      <c r="A1117" s="14">
        <v>44491</v>
      </c>
      <c r="B1117" s="15">
        <v>374.6</v>
      </c>
      <c r="C1117">
        <v>1092043</v>
      </c>
      <c r="D1117" s="15">
        <v>373.93</v>
      </c>
      <c r="E1117" s="15">
        <v>377.02</v>
      </c>
      <c r="F1117" s="15">
        <v>372.25</v>
      </c>
    </row>
    <row r="1118" spans="1:6">
      <c r="A1118" s="14">
        <v>44490</v>
      </c>
      <c r="B1118" s="15">
        <v>373.14</v>
      </c>
      <c r="C1118">
        <v>803738</v>
      </c>
      <c r="D1118" s="15">
        <v>371.63</v>
      </c>
      <c r="E1118" s="15">
        <v>373.26</v>
      </c>
      <c r="F1118" s="15">
        <v>367.14</v>
      </c>
    </row>
    <row r="1119" spans="1:6">
      <c r="A1119" s="14">
        <v>44489</v>
      </c>
      <c r="B1119" s="15">
        <v>371.13</v>
      </c>
      <c r="C1119">
        <v>955188</v>
      </c>
      <c r="D1119" s="15">
        <v>371.78</v>
      </c>
      <c r="E1119" s="15">
        <v>372.57</v>
      </c>
      <c r="F1119" s="15">
        <v>369.8</v>
      </c>
    </row>
    <row r="1120" spans="1:6">
      <c r="A1120" s="14">
        <v>44488</v>
      </c>
      <c r="B1120" s="15">
        <v>371.07</v>
      </c>
      <c r="C1120">
        <v>1051527</v>
      </c>
      <c r="D1120" s="15">
        <v>366.5</v>
      </c>
      <c r="E1120" s="15">
        <v>371.18</v>
      </c>
      <c r="F1120" s="15">
        <v>363.65</v>
      </c>
    </row>
    <row r="1121" spans="1:6">
      <c r="A1121" s="14">
        <v>44487</v>
      </c>
      <c r="B1121" s="15">
        <v>365</v>
      </c>
      <c r="C1121">
        <v>1014628</v>
      </c>
      <c r="D1121" s="15">
        <v>364.33</v>
      </c>
      <c r="E1121" s="15">
        <v>367.88</v>
      </c>
      <c r="F1121" s="15">
        <v>361.875</v>
      </c>
    </row>
    <row r="1122" spans="1:6">
      <c r="A1122" s="14">
        <v>44484</v>
      </c>
      <c r="B1122" s="15">
        <v>365.62</v>
      </c>
      <c r="C1122">
        <v>952985</v>
      </c>
      <c r="D1122" s="15">
        <v>364.1</v>
      </c>
      <c r="E1122" s="15">
        <v>366.24</v>
      </c>
      <c r="F1122" s="15">
        <v>363.51</v>
      </c>
    </row>
    <row r="1123" spans="1:6">
      <c r="A1123" s="14">
        <v>44483</v>
      </c>
      <c r="B1123" s="15">
        <v>362.07</v>
      </c>
      <c r="C1123">
        <v>974240</v>
      </c>
      <c r="D1123" s="15">
        <v>362.02</v>
      </c>
      <c r="E1123" s="15">
        <v>364.16</v>
      </c>
      <c r="F1123" s="15">
        <v>360.35500000000002</v>
      </c>
    </row>
    <row r="1124" spans="1:6">
      <c r="A1124" s="14">
        <v>44482</v>
      </c>
      <c r="B1124" s="15">
        <v>361.76</v>
      </c>
      <c r="C1124">
        <v>1102227</v>
      </c>
      <c r="D1124" s="15">
        <v>359.62</v>
      </c>
      <c r="E1124" s="15">
        <v>362.39</v>
      </c>
      <c r="F1124" s="15">
        <v>353.44979999999998</v>
      </c>
    </row>
    <row r="1125" spans="1:6">
      <c r="A1125" s="14">
        <v>44481</v>
      </c>
      <c r="B1125" s="15">
        <v>358.12</v>
      </c>
      <c r="C1125">
        <v>840239</v>
      </c>
      <c r="D1125" s="15">
        <v>356.98</v>
      </c>
      <c r="E1125" s="15">
        <v>360.38</v>
      </c>
      <c r="F1125" s="15">
        <v>356.01010000000002</v>
      </c>
    </row>
    <row r="1126" spans="1:6">
      <c r="A1126" s="14">
        <v>44480</v>
      </c>
      <c r="B1126" s="15">
        <v>357.08</v>
      </c>
      <c r="C1126">
        <v>996832</v>
      </c>
      <c r="D1126" s="15">
        <v>354.9</v>
      </c>
      <c r="E1126" s="15">
        <v>359.33</v>
      </c>
      <c r="F1126" s="15">
        <v>354.12</v>
      </c>
    </row>
    <row r="1127" spans="1:6">
      <c r="A1127" s="14">
        <v>44477</v>
      </c>
      <c r="B1127" s="15">
        <v>353.75</v>
      </c>
      <c r="C1127">
        <v>768502</v>
      </c>
      <c r="D1127" s="15">
        <v>352.08</v>
      </c>
      <c r="E1127" s="15">
        <v>355.16</v>
      </c>
      <c r="F1127" s="15">
        <v>350.8</v>
      </c>
    </row>
    <row r="1128" spans="1:6">
      <c r="A1128" s="14">
        <v>44476</v>
      </c>
      <c r="B1128" s="15">
        <v>351.78</v>
      </c>
      <c r="C1128">
        <v>1042648</v>
      </c>
      <c r="D1128" s="15">
        <v>350.17</v>
      </c>
      <c r="E1128" s="15">
        <v>354.48</v>
      </c>
      <c r="F1128" s="15">
        <v>350.17</v>
      </c>
    </row>
    <row r="1129" spans="1:6">
      <c r="A1129" s="14">
        <v>44475</v>
      </c>
      <c r="B1129" s="15">
        <v>349.99</v>
      </c>
      <c r="C1129">
        <v>995895</v>
      </c>
      <c r="D1129" s="15">
        <v>347.03</v>
      </c>
      <c r="E1129" s="15">
        <v>350.14</v>
      </c>
      <c r="F1129" s="15">
        <v>344.2</v>
      </c>
    </row>
    <row r="1130" spans="1:6">
      <c r="A1130" s="14">
        <v>44474</v>
      </c>
      <c r="B1130" s="15">
        <v>347.75</v>
      </c>
      <c r="C1130">
        <v>889373</v>
      </c>
      <c r="D1130" s="15">
        <v>346</v>
      </c>
      <c r="E1130" s="15">
        <v>350.45</v>
      </c>
      <c r="F1130" s="15">
        <v>344.82</v>
      </c>
    </row>
    <row r="1131" spans="1:6">
      <c r="A1131" s="14">
        <v>44473</v>
      </c>
      <c r="B1131" s="15">
        <v>345.99</v>
      </c>
      <c r="C1131">
        <v>1127402</v>
      </c>
      <c r="D1131" s="15">
        <v>347.69</v>
      </c>
      <c r="E1131" s="15">
        <v>350.2724</v>
      </c>
      <c r="F1131" s="15">
        <v>343.7</v>
      </c>
    </row>
    <row r="1132" spans="1:6">
      <c r="A1132" s="14">
        <v>44470</v>
      </c>
      <c r="B1132" s="15">
        <v>347.8</v>
      </c>
      <c r="C1132">
        <v>960373</v>
      </c>
      <c r="D1132" s="15">
        <v>347.31</v>
      </c>
      <c r="E1132" s="15">
        <v>349.68</v>
      </c>
      <c r="F1132" s="15">
        <v>342.77</v>
      </c>
    </row>
    <row r="1133" spans="1:6">
      <c r="A1133" s="14">
        <v>44469</v>
      </c>
      <c r="B1133" s="15">
        <v>345.1</v>
      </c>
      <c r="C1133">
        <v>1054430</v>
      </c>
      <c r="D1133" s="15">
        <v>351.53</v>
      </c>
      <c r="E1133" s="15">
        <v>352.3</v>
      </c>
      <c r="F1133" s="15">
        <v>344.9</v>
      </c>
    </row>
    <row r="1134" spans="1:6">
      <c r="A1134" s="14">
        <v>44468</v>
      </c>
      <c r="B1134" s="15">
        <v>350.29</v>
      </c>
      <c r="C1134">
        <v>1547732</v>
      </c>
      <c r="D1134" s="15">
        <v>348.13</v>
      </c>
      <c r="E1134" s="15">
        <v>352.58</v>
      </c>
      <c r="F1134" s="15">
        <v>344.97</v>
      </c>
    </row>
    <row r="1135" spans="1:6">
      <c r="A1135" s="14">
        <v>44467</v>
      </c>
      <c r="B1135" s="15">
        <v>352.15</v>
      </c>
      <c r="C1135">
        <v>1140435</v>
      </c>
      <c r="D1135" s="15">
        <v>353.36</v>
      </c>
      <c r="E1135" s="15">
        <v>355.31</v>
      </c>
      <c r="F1135" s="15">
        <v>349.92</v>
      </c>
    </row>
    <row r="1136" spans="1:6">
      <c r="A1136" s="14">
        <v>44466</v>
      </c>
      <c r="B1136" s="15">
        <v>353.36</v>
      </c>
      <c r="C1136">
        <v>1865989</v>
      </c>
      <c r="D1136" s="15">
        <v>352.14</v>
      </c>
      <c r="E1136" s="15">
        <v>357.23500000000001</v>
      </c>
      <c r="F1136" s="15">
        <v>351.32</v>
      </c>
    </row>
    <row r="1137" spans="1:6">
      <c r="A1137" s="14">
        <v>44463</v>
      </c>
      <c r="B1137" s="15">
        <v>349.52</v>
      </c>
      <c r="C1137">
        <v>1692975</v>
      </c>
      <c r="D1137" s="15">
        <v>348.97</v>
      </c>
      <c r="E1137" s="15">
        <v>352.94</v>
      </c>
      <c r="F1137" s="15">
        <v>347.51</v>
      </c>
    </row>
    <row r="1138" spans="1:6">
      <c r="A1138" s="14">
        <v>44462</v>
      </c>
      <c r="B1138" s="15">
        <v>344.2</v>
      </c>
      <c r="C1138">
        <v>1366181</v>
      </c>
      <c r="D1138" s="15">
        <v>340.29</v>
      </c>
      <c r="E1138" s="15">
        <v>344.77499999999998</v>
      </c>
      <c r="F1138" s="15">
        <v>340.11</v>
      </c>
    </row>
    <row r="1139" spans="1:6">
      <c r="A1139" s="14">
        <v>44461</v>
      </c>
      <c r="B1139" s="15">
        <v>341.73</v>
      </c>
      <c r="C1139">
        <v>1335925</v>
      </c>
      <c r="D1139" s="15">
        <v>338.14</v>
      </c>
      <c r="E1139" s="15">
        <v>343.2</v>
      </c>
      <c r="F1139" s="15">
        <v>338.02</v>
      </c>
    </row>
    <row r="1140" spans="1:6">
      <c r="A1140" s="14">
        <v>44460</v>
      </c>
      <c r="B1140" s="15">
        <v>336.05</v>
      </c>
      <c r="C1140">
        <v>1316981</v>
      </c>
      <c r="D1140" s="15">
        <v>338.74</v>
      </c>
      <c r="E1140" s="15">
        <v>340.065</v>
      </c>
      <c r="F1140" s="15">
        <v>335.1001</v>
      </c>
    </row>
    <row r="1141" spans="1:6">
      <c r="A1141" s="14">
        <v>44459</v>
      </c>
      <c r="B1141" s="15">
        <v>338.46</v>
      </c>
      <c r="C1141">
        <v>1709991</v>
      </c>
      <c r="D1141" s="15">
        <v>338.7</v>
      </c>
      <c r="E1141" s="15">
        <v>340.65</v>
      </c>
      <c r="F1141" s="15">
        <v>335.89</v>
      </c>
    </row>
    <row r="1142" spans="1:6">
      <c r="A1142" s="14">
        <v>44456</v>
      </c>
      <c r="B1142" s="15">
        <v>340.98</v>
      </c>
      <c r="C1142">
        <v>2108086</v>
      </c>
      <c r="D1142" s="15">
        <v>339.95</v>
      </c>
      <c r="E1142" s="15">
        <v>342.81</v>
      </c>
      <c r="F1142" s="15">
        <v>339.15</v>
      </c>
    </row>
    <row r="1143" spans="1:6">
      <c r="A1143" s="14">
        <v>44455</v>
      </c>
      <c r="B1143" s="15">
        <v>341.5</v>
      </c>
      <c r="C1143">
        <v>1451607</v>
      </c>
      <c r="D1143" s="15">
        <v>345.48</v>
      </c>
      <c r="E1143" s="15">
        <v>345.9436</v>
      </c>
      <c r="F1143" s="15">
        <v>340.75</v>
      </c>
    </row>
    <row r="1144" spans="1:6">
      <c r="A1144" s="14">
        <v>44454</v>
      </c>
      <c r="B1144" s="15">
        <v>345.07</v>
      </c>
      <c r="C1144">
        <v>1149756</v>
      </c>
      <c r="D1144" s="15">
        <v>344.8</v>
      </c>
      <c r="E1144" s="15">
        <v>346.93</v>
      </c>
      <c r="F1144" s="15">
        <v>343.91</v>
      </c>
    </row>
    <row r="1145" spans="1:6">
      <c r="A1145" s="14">
        <v>44453</v>
      </c>
      <c r="B1145" s="15">
        <v>344.34</v>
      </c>
      <c r="C1145">
        <v>1325937</v>
      </c>
      <c r="D1145" s="15">
        <v>348</v>
      </c>
      <c r="E1145" s="15">
        <v>348.3</v>
      </c>
      <c r="F1145" s="15">
        <v>342.48</v>
      </c>
    </row>
    <row r="1146" spans="1:6">
      <c r="A1146" s="14">
        <v>44452</v>
      </c>
      <c r="B1146" s="15">
        <v>346.31</v>
      </c>
      <c r="C1146">
        <v>1489315</v>
      </c>
      <c r="D1146" s="15">
        <v>347.91</v>
      </c>
      <c r="E1146" s="15">
        <v>349.28</v>
      </c>
      <c r="F1146" s="15">
        <v>342.75</v>
      </c>
    </row>
    <row r="1147" spans="1:6">
      <c r="A1147" s="14">
        <v>44449</v>
      </c>
      <c r="B1147" s="15">
        <v>345.88</v>
      </c>
      <c r="C1147">
        <v>1222611</v>
      </c>
      <c r="D1147" s="15">
        <v>349.44</v>
      </c>
      <c r="E1147" s="15">
        <v>350.08</v>
      </c>
      <c r="F1147" s="15">
        <v>345.82</v>
      </c>
    </row>
    <row r="1148" spans="1:6">
      <c r="A1148" s="14">
        <v>44448</v>
      </c>
      <c r="B1148" s="15">
        <v>348.93</v>
      </c>
      <c r="C1148">
        <v>1099019</v>
      </c>
      <c r="D1148" s="15">
        <v>350.51</v>
      </c>
      <c r="E1148" s="15">
        <v>351.7</v>
      </c>
      <c r="F1148" s="15">
        <v>347.86</v>
      </c>
    </row>
    <row r="1149" spans="1:6">
      <c r="A1149" s="14">
        <v>44447</v>
      </c>
      <c r="B1149" s="15">
        <v>351.46</v>
      </c>
      <c r="C1149">
        <v>1215491</v>
      </c>
      <c r="D1149" s="15">
        <v>350.39</v>
      </c>
      <c r="E1149" s="15">
        <v>353.58</v>
      </c>
      <c r="F1149" s="15">
        <v>349.46</v>
      </c>
    </row>
    <row r="1150" spans="1:6">
      <c r="A1150" s="14">
        <v>44446</v>
      </c>
      <c r="B1150" s="15">
        <v>349.2</v>
      </c>
      <c r="C1150">
        <v>2034671</v>
      </c>
      <c r="D1150" s="15">
        <v>354.72</v>
      </c>
      <c r="E1150" s="15">
        <v>354.72</v>
      </c>
      <c r="F1150" s="15">
        <v>349.07</v>
      </c>
    </row>
    <row r="1151" spans="1:6">
      <c r="A1151" s="14">
        <v>44442</v>
      </c>
      <c r="B1151" s="15">
        <v>356</v>
      </c>
      <c r="C1151">
        <v>893685</v>
      </c>
      <c r="D1151" s="15">
        <v>358.05</v>
      </c>
      <c r="E1151" s="15">
        <v>358.27</v>
      </c>
      <c r="F1151" s="15">
        <v>355.625</v>
      </c>
    </row>
    <row r="1152" spans="1:6">
      <c r="A1152" s="14">
        <v>44441</v>
      </c>
      <c r="B1152" s="15">
        <v>358.05</v>
      </c>
      <c r="C1152">
        <v>2071599</v>
      </c>
      <c r="D1152" s="15">
        <v>356.81</v>
      </c>
      <c r="E1152" s="15">
        <v>358.73500000000001</v>
      </c>
      <c r="F1152" s="15">
        <v>355.52</v>
      </c>
    </row>
    <row r="1153" spans="1:6">
      <c r="A1153" s="14">
        <v>44440</v>
      </c>
      <c r="B1153" s="15">
        <v>356.66</v>
      </c>
      <c r="C1153">
        <v>1116268</v>
      </c>
      <c r="D1153" s="15">
        <v>358.3</v>
      </c>
      <c r="E1153" s="15">
        <v>359.51</v>
      </c>
      <c r="F1153" s="15">
        <v>356.54</v>
      </c>
    </row>
    <row r="1154" spans="1:6">
      <c r="A1154" s="14">
        <v>44439</v>
      </c>
      <c r="B1154" s="15">
        <v>359.8</v>
      </c>
      <c r="C1154">
        <v>1084123</v>
      </c>
      <c r="D1154" s="15">
        <v>359.4</v>
      </c>
      <c r="E1154" s="15">
        <v>360.85</v>
      </c>
      <c r="F1154" s="15">
        <v>358.1</v>
      </c>
    </row>
    <row r="1155" spans="1:6">
      <c r="A1155" s="14">
        <v>44438</v>
      </c>
      <c r="B1155" s="15">
        <v>362.05</v>
      </c>
      <c r="C1155">
        <v>986040</v>
      </c>
      <c r="D1155" s="15">
        <v>362.25</v>
      </c>
      <c r="E1155" s="15">
        <v>363.96</v>
      </c>
      <c r="F1155" s="15">
        <v>361.75</v>
      </c>
    </row>
    <row r="1156" spans="1:6">
      <c r="A1156" s="14">
        <v>44435</v>
      </c>
      <c r="B1156" s="15">
        <v>361.99</v>
      </c>
      <c r="C1156">
        <v>1203851</v>
      </c>
      <c r="D1156" s="15">
        <v>363.29</v>
      </c>
      <c r="E1156" s="15">
        <v>364.33</v>
      </c>
      <c r="F1156" s="15">
        <v>361.18</v>
      </c>
    </row>
    <row r="1157" spans="1:6">
      <c r="A1157" s="14">
        <v>44434</v>
      </c>
      <c r="B1157" s="15">
        <v>361.62</v>
      </c>
      <c r="C1157">
        <v>1172433</v>
      </c>
      <c r="D1157" s="15">
        <v>359.1</v>
      </c>
      <c r="E1157" s="15">
        <v>361.98</v>
      </c>
      <c r="F1157" s="15">
        <v>357.24160000000001</v>
      </c>
    </row>
    <row r="1158" spans="1:6">
      <c r="A1158" s="14">
        <v>44433</v>
      </c>
      <c r="B1158" s="15">
        <v>358.75</v>
      </c>
      <c r="C1158">
        <v>953589</v>
      </c>
      <c r="D1158" s="15">
        <v>359.69</v>
      </c>
      <c r="E1158" s="15">
        <v>360.65</v>
      </c>
      <c r="F1158" s="15">
        <v>357.99099999999999</v>
      </c>
    </row>
    <row r="1159" spans="1:6">
      <c r="A1159" s="14">
        <v>44432</v>
      </c>
      <c r="B1159" s="15">
        <v>359</v>
      </c>
      <c r="C1159">
        <v>822751</v>
      </c>
      <c r="D1159" s="15">
        <v>358.97</v>
      </c>
      <c r="E1159" s="15">
        <v>360.49</v>
      </c>
      <c r="F1159" s="15">
        <v>357.92</v>
      </c>
    </row>
    <row r="1160" spans="1:6">
      <c r="A1160" s="14">
        <v>44431</v>
      </c>
      <c r="B1160" s="15">
        <v>357.35</v>
      </c>
      <c r="C1160">
        <v>828025</v>
      </c>
      <c r="D1160" s="15">
        <v>357.94</v>
      </c>
      <c r="E1160" s="15">
        <v>359.07</v>
      </c>
      <c r="F1160" s="15">
        <v>356.41</v>
      </c>
    </row>
    <row r="1161" spans="1:6">
      <c r="A1161" s="14">
        <v>44428</v>
      </c>
      <c r="B1161" s="15">
        <v>357.17</v>
      </c>
      <c r="C1161">
        <v>904545</v>
      </c>
      <c r="D1161" s="15">
        <v>354.74</v>
      </c>
      <c r="E1161" s="15">
        <v>358.81</v>
      </c>
      <c r="F1161" s="15">
        <v>353.57</v>
      </c>
    </row>
    <row r="1162" spans="1:6">
      <c r="A1162" s="14">
        <v>44427</v>
      </c>
      <c r="B1162" s="15">
        <v>354.03</v>
      </c>
      <c r="C1162">
        <v>1345883</v>
      </c>
      <c r="D1162" s="15">
        <v>355.23</v>
      </c>
      <c r="E1162" s="15">
        <v>359.89499999999998</v>
      </c>
      <c r="F1162" s="15">
        <v>353.57</v>
      </c>
    </row>
    <row r="1163" spans="1:6">
      <c r="A1163" s="14">
        <v>44426</v>
      </c>
      <c r="B1163" s="15">
        <v>356.6</v>
      </c>
      <c r="C1163">
        <v>960963</v>
      </c>
      <c r="D1163" s="15">
        <v>359.5</v>
      </c>
      <c r="E1163" s="15">
        <v>360.5</v>
      </c>
      <c r="F1163" s="15">
        <v>356.56</v>
      </c>
    </row>
    <row r="1164" spans="1:6">
      <c r="A1164" s="14">
        <v>44425</v>
      </c>
      <c r="B1164" s="15">
        <v>361.6</v>
      </c>
      <c r="C1164">
        <v>1571156</v>
      </c>
      <c r="D1164" s="15">
        <v>359.05</v>
      </c>
      <c r="E1164" s="15">
        <v>362.53</v>
      </c>
      <c r="F1164" s="15">
        <v>358.66500000000002</v>
      </c>
    </row>
    <row r="1165" spans="1:6">
      <c r="A1165" s="14">
        <v>44424</v>
      </c>
      <c r="B1165" s="15">
        <v>360.25</v>
      </c>
      <c r="C1165">
        <v>1625931</v>
      </c>
      <c r="D1165" s="15">
        <v>357.98</v>
      </c>
      <c r="E1165" s="15">
        <v>360.51</v>
      </c>
      <c r="F1165" s="15">
        <v>355.56</v>
      </c>
    </row>
    <row r="1166" spans="1:6">
      <c r="A1166" s="14">
        <v>44421</v>
      </c>
      <c r="B1166" s="15">
        <v>357.98</v>
      </c>
      <c r="C1166">
        <v>1222334</v>
      </c>
      <c r="D1166" s="15">
        <v>360.25</v>
      </c>
      <c r="E1166" s="15">
        <v>361.065</v>
      </c>
      <c r="F1166" s="15">
        <v>357.51</v>
      </c>
    </row>
    <row r="1167" spans="1:6">
      <c r="A1167" s="14">
        <v>44420</v>
      </c>
      <c r="B1167" s="15">
        <v>359.75</v>
      </c>
      <c r="C1167">
        <v>1006041</v>
      </c>
      <c r="D1167" s="15">
        <v>362.33</v>
      </c>
      <c r="E1167" s="15">
        <v>364.3</v>
      </c>
      <c r="F1167" s="15">
        <v>358.8</v>
      </c>
    </row>
    <row r="1168" spans="1:6">
      <c r="A1168" s="14">
        <v>44419</v>
      </c>
      <c r="B1168" s="15">
        <v>363.3</v>
      </c>
      <c r="C1168">
        <v>900275</v>
      </c>
      <c r="D1168" s="15">
        <v>362.45</v>
      </c>
      <c r="E1168" s="15">
        <v>364.35</v>
      </c>
      <c r="F1168" s="15">
        <v>361</v>
      </c>
    </row>
    <row r="1169" spans="1:6">
      <c r="A1169" s="14">
        <v>44418</v>
      </c>
      <c r="B1169" s="15">
        <v>362.24</v>
      </c>
      <c r="C1169">
        <v>842087</v>
      </c>
      <c r="D1169" s="15">
        <v>360.19</v>
      </c>
      <c r="E1169" s="15">
        <v>363.06</v>
      </c>
      <c r="F1169" s="15">
        <v>360.1</v>
      </c>
    </row>
    <row r="1170" spans="1:6">
      <c r="A1170" s="14">
        <v>44417</v>
      </c>
      <c r="B1170" s="15">
        <v>361.04</v>
      </c>
      <c r="C1170">
        <v>945120</v>
      </c>
      <c r="D1170" s="15">
        <v>360.7</v>
      </c>
      <c r="E1170" s="15">
        <v>362.4246</v>
      </c>
      <c r="F1170" s="15">
        <v>359.78</v>
      </c>
    </row>
    <row r="1171" spans="1:6">
      <c r="A1171" s="14">
        <v>44414</v>
      </c>
      <c r="B1171" s="15">
        <v>362.05</v>
      </c>
      <c r="C1171">
        <v>704471</v>
      </c>
      <c r="D1171" s="15">
        <v>362.3</v>
      </c>
      <c r="E1171" s="15">
        <v>363.46</v>
      </c>
      <c r="F1171" s="15">
        <v>360.56</v>
      </c>
    </row>
    <row r="1172" spans="1:6">
      <c r="A1172" s="14">
        <v>44413</v>
      </c>
      <c r="B1172" s="15">
        <v>360.78</v>
      </c>
      <c r="C1172">
        <v>912917</v>
      </c>
      <c r="D1172" s="15">
        <v>362.44</v>
      </c>
      <c r="E1172" s="15">
        <v>363.02</v>
      </c>
      <c r="F1172" s="15">
        <v>359.88</v>
      </c>
    </row>
    <row r="1173" spans="1:6">
      <c r="A1173" s="14">
        <v>44412</v>
      </c>
      <c r="B1173" s="15">
        <v>361.64</v>
      </c>
      <c r="C1173">
        <v>1608105</v>
      </c>
      <c r="D1173" s="15">
        <v>364.49</v>
      </c>
      <c r="E1173" s="15">
        <v>365.36</v>
      </c>
      <c r="F1173" s="15">
        <v>359.61</v>
      </c>
    </row>
    <row r="1174" spans="1:6">
      <c r="A1174" s="14">
        <v>44411</v>
      </c>
      <c r="B1174" s="15">
        <v>369.45</v>
      </c>
      <c r="C1174">
        <v>872936</v>
      </c>
      <c r="D1174" s="15">
        <v>369.38</v>
      </c>
      <c r="E1174" s="15">
        <v>369.91</v>
      </c>
      <c r="F1174" s="15">
        <v>366</v>
      </c>
    </row>
    <row r="1175" spans="1:6">
      <c r="A1175" s="14">
        <v>44410</v>
      </c>
      <c r="B1175" s="15">
        <v>368.3</v>
      </c>
      <c r="C1175">
        <v>1176463</v>
      </c>
      <c r="D1175" s="15">
        <v>372.3</v>
      </c>
      <c r="E1175" s="15">
        <v>375.04</v>
      </c>
      <c r="F1175" s="15">
        <v>368.08</v>
      </c>
    </row>
    <row r="1176" spans="1:6">
      <c r="A1176" s="14">
        <v>44407</v>
      </c>
      <c r="B1176" s="15">
        <v>371.67</v>
      </c>
      <c r="C1176">
        <v>798759</v>
      </c>
      <c r="D1176" s="15">
        <v>372.07</v>
      </c>
      <c r="E1176" s="15">
        <v>373.64</v>
      </c>
      <c r="F1176" s="15">
        <v>370.11</v>
      </c>
    </row>
    <row r="1177" spans="1:6">
      <c r="A1177" s="14">
        <v>44406</v>
      </c>
      <c r="B1177" s="15">
        <v>372.6</v>
      </c>
      <c r="C1177">
        <v>754760</v>
      </c>
      <c r="D1177" s="15">
        <v>374.85</v>
      </c>
      <c r="E1177" s="15">
        <v>375.86</v>
      </c>
      <c r="F1177" s="15">
        <v>371.35</v>
      </c>
    </row>
    <row r="1178" spans="1:6">
      <c r="A1178" s="14">
        <v>44405</v>
      </c>
      <c r="B1178" s="15">
        <v>372.81</v>
      </c>
      <c r="C1178">
        <v>775211</v>
      </c>
      <c r="D1178" s="15">
        <v>376</v>
      </c>
      <c r="E1178" s="15">
        <v>376.24200000000002</v>
      </c>
      <c r="F1178" s="15">
        <v>370.59</v>
      </c>
    </row>
    <row r="1179" spans="1:6">
      <c r="A1179" s="14">
        <v>44404</v>
      </c>
      <c r="B1179" s="15">
        <v>374.73</v>
      </c>
      <c r="C1179">
        <v>1460581</v>
      </c>
      <c r="D1179" s="15">
        <v>368.25</v>
      </c>
      <c r="E1179" s="15">
        <v>375.55</v>
      </c>
      <c r="F1179" s="15">
        <v>368.25</v>
      </c>
    </row>
    <row r="1180" spans="1:6">
      <c r="A1180" s="14">
        <v>44403</v>
      </c>
      <c r="B1180" s="15">
        <v>368.05</v>
      </c>
      <c r="C1180">
        <v>2720664</v>
      </c>
      <c r="D1180" s="15">
        <v>373</v>
      </c>
      <c r="E1180" s="15">
        <v>374.36</v>
      </c>
      <c r="F1180" s="15">
        <v>366.4</v>
      </c>
    </row>
    <row r="1181" spans="1:6">
      <c r="A1181" s="14">
        <v>44400</v>
      </c>
      <c r="B1181" s="15">
        <v>380.77</v>
      </c>
      <c r="C1181">
        <v>796294</v>
      </c>
      <c r="D1181" s="15">
        <v>381.97</v>
      </c>
      <c r="E1181" s="15">
        <v>382.5</v>
      </c>
      <c r="F1181" s="15">
        <v>380.19</v>
      </c>
    </row>
    <row r="1182" spans="1:6">
      <c r="A1182" s="14">
        <v>44399</v>
      </c>
      <c r="B1182" s="15">
        <v>379.93</v>
      </c>
      <c r="C1182">
        <v>688440</v>
      </c>
      <c r="D1182" s="15">
        <v>380.75</v>
      </c>
      <c r="E1182" s="15">
        <v>381.54500000000002</v>
      </c>
      <c r="F1182" s="15">
        <v>377.83010000000002</v>
      </c>
    </row>
    <row r="1183" spans="1:6">
      <c r="A1183" s="14">
        <v>44398</v>
      </c>
      <c r="B1183" s="15">
        <v>380.89</v>
      </c>
      <c r="C1183">
        <v>923120</v>
      </c>
      <c r="D1183" s="15">
        <v>379.98</v>
      </c>
      <c r="E1183" s="15">
        <v>384.7</v>
      </c>
      <c r="F1183" s="15">
        <v>379.4</v>
      </c>
    </row>
    <row r="1184" spans="1:6">
      <c r="A1184" s="14">
        <v>44397</v>
      </c>
      <c r="B1184" s="15">
        <v>379.98</v>
      </c>
      <c r="C1184">
        <v>1268431</v>
      </c>
      <c r="D1184" s="15">
        <v>373.01</v>
      </c>
      <c r="E1184" s="15">
        <v>380.64</v>
      </c>
      <c r="F1184" s="15">
        <v>373</v>
      </c>
    </row>
    <row r="1185" spans="1:6">
      <c r="A1185" s="14">
        <v>44396</v>
      </c>
      <c r="B1185" s="15">
        <v>372.02</v>
      </c>
      <c r="C1185">
        <v>1357581</v>
      </c>
      <c r="D1185" s="15">
        <v>375.15</v>
      </c>
      <c r="E1185" s="15">
        <v>376.82</v>
      </c>
      <c r="F1185" s="15">
        <v>367.56</v>
      </c>
    </row>
    <row r="1186" spans="1:6">
      <c r="A1186" s="14">
        <v>44393</v>
      </c>
      <c r="B1186" s="15">
        <v>377.14</v>
      </c>
      <c r="C1186">
        <v>891008</v>
      </c>
      <c r="D1186" s="15">
        <v>378.62</v>
      </c>
      <c r="E1186" s="15">
        <v>379.72</v>
      </c>
      <c r="F1186" s="15">
        <v>375.28</v>
      </c>
    </row>
    <row r="1187" spans="1:6">
      <c r="A1187" s="14">
        <v>44392</v>
      </c>
      <c r="B1187" s="15">
        <v>378.25</v>
      </c>
      <c r="C1187">
        <v>713408</v>
      </c>
      <c r="D1187" s="15">
        <v>375.12</v>
      </c>
      <c r="E1187" s="15">
        <v>378.65</v>
      </c>
      <c r="F1187" s="15">
        <v>375</v>
      </c>
    </row>
    <row r="1188" spans="1:6">
      <c r="A1188" s="14">
        <v>44391</v>
      </c>
      <c r="B1188" s="15">
        <v>376.82</v>
      </c>
      <c r="C1188">
        <v>699001</v>
      </c>
      <c r="D1188" s="15">
        <v>377.84</v>
      </c>
      <c r="E1188" s="15">
        <v>378.39139999999998</v>
      </c>
      <c r="F1188" s="15">
        <v>375.21</v>
      </c>
    </row>
    <row r="1189" spans="1:6">
      <c r="A1189" s="14">
        <v>44390</v>
      </c>
      <c r="B1189" s="15">
        <v>377.84</v>
      </c>
      <c r="C1189">
        <v>709475</v>
      </c>
      <c r="D1189" s="15">
        <v>379</v>
      </c>
      <c r="E1189" s="15">
        <v>380.685</v>
      </c>
      <c r="F1189" s="15">
        <v>377.53500000000003</v>
      </c>
    </row>
    <row r="1190" spans="1:6">
      <c r="A1190" s="14">
        <v>44389</v>
      </c>
      <c r="B1190" s="15">
        <v>379.07</v>
      </c>
      <c r="C1190">
        <v>1008180</v>
      </c>
      <c r="D1190" s="15">
        <v>381.9</v>
      </c>
      <c r="E1190" s="15">
        <v>383.315</v>
      </c>
      <c r="F1190" s="15">
        <v>376.23</v>
      </c>
    </row>
    <row r="1191" spans="1:6">
      <c r="A1191" s="14">
        <v>44386</v>
      </c>
      <c r="B1191" s="15">
        <v>383.11</v>
      </c>
      <c r="C1191">
        <v>543061</v>
      </c>
      <c r="D1191" s="15">
        <v>382.7</v>
      </c>
      <c r="E1191" s="15">
        <v>384.39</v>
      </c>
      <c r="F1191" s="15">
        <v>380.77</v>
      </c>
    </row>
    <row r="1192" spans="1:6">
      <c r="A1192" s="14">
        <v>44385</v>
      </c>
      <c r="B1192" s="15">
        <v>379.92</v>
      </c>
      <c r="C1192">
        <v>894589</v>
      </c>
      <c r="D1192" s="15">
        <v>379.53</v>
      </c>
      <c r="E1192" s="15">
        <v>381.69</v>
      </c>
      <c r="F1192" s="15">
        <v>377.93</v>
      </c>
    </row>
    <row r="1193" spans="1:6">
      <c r="A1193" s="14">
        <v>44384</v>
      </c>
      <c r="B1193" s="15">
        <v>383.48</v>
      </c>
      <c r="C1193">
        <v>953150</v>
      </c>
      <c r="D1193" s="15">
        <v>378.41</v>
      </c>
      <c r="E1193" s="15">
        <v>384.6</v>
      </c>
      <c r="F1193" s="15">
        <v>377.4101</v>
      </c>
    </row>
    <row r="1194" spans="1:6">
      <c r="A1194" s="14">
        <v>44383</v>
      </c>
      <c r="B1194" s="15">
        <v>378.67</v>
      </c>
      <c r="C1194">
        <v>1142741</v>
      </c>
      <c r="D1194" s="15">
        <v>380</v>
      </c>
      <c r="E1194" s="15">
        <v>380.34</v>
      </c>
      <c r="F1194" s="15">
        <v>373.68430000000001</v>
      </c>
    </row>
    <row r="1195" spans="1:6">
      <c r="A1195" s="14">
        <v>44379</v>
      </c>
      <c r="B1195" s="15">
        <v>381.49</v>
      </c>
      <c r="C1195">
        <v>778835</v>
      </c>
      <c r="D1195" s="15">
        <v>381.75</v>
      </c>
      <c r="E1195" s="15">
        <v>383.19</v>
      </c>
      <c r="F1195" s="15">
        <v>378.95</v>
      </c>
    </row>
    <row r="1196" spans="1:6">
      <c r="A1196" s="14">
        <v>44378</v>
      </c>
      <c r="B1196" s="15">
        <v>380.22</v>
      </c>
      <c r="C1196">
        <v>752932</v>
      </c>
      <c r="D1196" s="15">
        <v>377.31</v>
      </c>
      <c r="E1196" s="15">
        <v>381.11500000000001</v>
      </c>
      <c r="F1196" s="15">
        <v>377.21499999999997</v>
      </c>
    </row>
    <row r="1197" spans="1:6">
      <c r="A1197" s="14">
        <v>44377</v>
      </c>
      <c r="B1197" s="15">
        <v>378.35</v>
      </c>
      <c r="C1197">
        <v>1077635</v>
      </c>
      <c r="D1197" s="15">
        <v>374.5</v>
      </c>
      <c r="E1197" s="15">
        <v>379.43900000000002</v>
      </c>
      <c r="F1197" s="15">
        <v>373.61500000000001</v>
      </c>
    </row>
    <row r="1198" spans="1:6">
      <c r="A1198" s="14">
        <v>44376</v>
      </c>
      <c r="B1198" s="15">
        <v>373.42</v>
      </c>
      <c r="C1198">
        <v>1224084</v>
      </c>
      <c r="D1198" s="15">
        <v>379.87599999999998</v>
      </c>
      <c r="E1198" s="15">
        <v>380.4</v>
      </c>
      <c r="F1198" s="15">
        <v>373.245</v>
      </c>
    </row>
    <row r="1199" spans="1:6">
      <c r="A1199" s="14">
        <v>44375</v>
      </c>
      <c r="B1199" s="15">
        <v>380.07</v>
      </c>
      <c r="C1199">
        <v>778201</v>
      </c>
      <c r="D1199" s="15">
        <v>381.67</v>
      </c>
      <c r="E1199" s="15">
        <v>382.733</v>
      </c>
      <c r="F1199" s="15">
        <v>378.82</v>
      </c>
    </row>
    <row r="1200" spans="1:6">
      <c r="A1200" s="14">
        <v>44372</v>
      </c>
      <c r="B1200" s="15">
        <v>382.01</v>
      </c>
      <c r="C1200">
        <v>1708141</v>
      </c>
      <c r="D1200" s="15">
        <v>376.89</v>
      </c>
      <c r="E1200" s="15">
        <v>383.42</v>
      </c>
      <c r="F1200" s="15">
        <v>376.89</v>
      </c>
    </row>
    <row r="1201" spans="1:6">
      <c r="A1201" s="14">
        <v>44371</v>
      </c>
      <c r="B1201" s="15">
        <v>377.73</v>
      </c>
      <c r="C1201">
        <v>1032939</v>
      </c>
      <c r="D1201" s="15">
        <v>379.52</v>
      </c>
      <c r="E1201" s="15">
        <v>379.99</v>
      </c>
      <c r="F1201" s="15">
        <v>376.85</v>
      </c>
    </row>
    <row r="1202" spans="1:6">
      <c r="A1202" s="14">
        <v>44370</v>
      </c>
      <c r="B1202" s="15">
        <v>377.33</v>
      </c>
      <c r="C1202">
        <v>1023970</v>
      </c>
      <c r="D1202" s="15">
        <v>382.21</v>
      </c>
      <c r="E1202" s="15">
        <v>382.51</v>
      </c>
      <c r="F1202" s="15">
        <v>377.26</v>
      </c>
    </row>
    <row r="1203" spans="1:6">
      <c r="A1203" s="14">
        <v>44369</v>
      </c>
      <c r="B1203" s="15">
        <v>382.48</v>
      </c>
      <c r="C1203">
        <v>636199</v>
      </c>
      <c r="D1203" s="15">
        <v>381.54</v>
      </c>
      <c r="E1203" s="15">
        <v>383.88</v>
      </c>
      <c r="F1203" s="15">
        <v>379.65</v>
      </c>
    </row>
    <row r="1204" spans="1:6">
      <c r="A1204" s="14">
        <v>44368</v>
      </c>
      <c r="B1204" s="15">
        <v>382.5</v>
      </c>
      <c r="C1204">
        <v>1186964</v>
      </c>
      <c r="D1204" s="15">
        <v>381.23</v>
      </c>
      <c r="E1204" s="15">
        <v>385.44</v>
      </c>
      <c r="F1204" s="15">
        <v>380.61</v>
      </c>
    </row>
    <row r="1205" spans="1:6">
      <c r="A1205" s="14">
        <v>44365</v>
      </c>
      <c r="B1205" s="15">
        <v>379.19</v>
      </c>
      <c r="C1205">
        <v>2416444</v>
      </c>
      <c r="D1205" s="15">
        <v>380.17</v>
      </c>
      <c r="E1205" s="15">
        <v>382.1</v>
      </c>
      <c r="F1205" s="15">
        <v>379</v>
      </c>
    </row>
    <row r="1206" spans="1:6">
      <c r="A1206" s="14">
        <v>44364</v>
      </c>
      <c r="B1206" s="15">
        <v>382.9</v>
      </c>
      <c r="C1206">
        <v>1246494</v>
      </c>
      <c r="D1206" s="15">
        <v>384.28</v>
      </c>
      <c r="E1206" s="15">
        <v>385.52</v>
      </c>
      <c r="F1206" s="15">
        <v>379.57</v>
      </c>
    </row>
    <row r="1207" spans="1:6">
      <c r="A1207" s="14">
        <v>44363</v>
      </c>
      <c r="B1207" s="15">
        <v>383.6</v>
      </c>
      <c r="C1207">
        <v>1524204</v>
      </c>
      <c r="D1207" s="15">
        <v>390.81</v>
      </c>
      <c r="E1207" s="15">
        <v>391.00279999999998</v>
      </c>
      <c r="F1207" s="15">
        <v>383.2</v>
      </c>
    </row>
    <row r="1208" spans="1:6">
      <c r="A1208" s="14">
        <v>44362</v>
      </c>
      <c r="B1208" s="15">
        <v>389.8</v>
      </c>
      <c r="C1208">
        <v>943906</v>
      </c>
      <c r="D1208" s="15">
        <v>390</v>
      </c>
      <c r="E1208" s="15">
        <v>392.04500000000002</v>
      </c>
      <c r="F1208" s="15">
        <v>389.06</v>
      </c>
    </row>
    <row r="1209" spans="1:6">
      <c r="A1209" s="14">
        <v>44361</v>
      </c>
      <c r="B1209" s="15">
        <v>389.11</v>
      </c>
      <c r="C1209">
        <v>868503</v>
      </c>
      <c r="D1209" s="15">
        <v>387.61</v>
      </c>
      <c r="E1209" s="15">
        <v>389.45499999999998</v>
      </c>
      <c r="F1209" s="15">
        <v>385.88</v>
      </c>
    </row>
    <row r="1210" spans="1:6">
      <c r="A1210" s="14">
        <v>44358</v>
      </c>
      <c r="B1210" s="15">
        <v>387.72</v>
      </c>
      <c r="C1210">
        <v>751226</v>
      </c>
      <c r="D1210" s="15">
        <v>388.78</v>
      </c>
      <c r="E1210" s="15">
        <v>389.15</v>
      </c>
      <c r="F1210" s="15">
        <v>385.17</v>
      </c>
    </row>
    <row r="1211" spans="1:6">
      <c r="A1211" s="14">
        <v>44357</v>
      </c>
      <c r="B1211" s="15">
        <v>387.72</v>
      </c>
      <c r="C1211">
        <v>913818</v>
      </c>
      <c r="D1211" s="15">
        <v>389.14</v>
      </c>
      <c r="E1211" s="15">
        <v>389.74</v>
      </c>
      <c r="F1211" s="15">
        <v>386.09</v>
      </c>
    </row>
    <row r="1212" spans="1:6">
      <c r="A1212" s="14">
        <v>44356</v>
      </c>
      <c r="B1212" s="15">
        <v>386.8</v>
      </c>
      <c r="C1212">
        <v>1046135</v>
      </c>
      <c r="D1212" s="15">
        <v>389.27</v>
      </c>
      <c r="E1212" s="15">
        <v>389.27</v>
      </c>
      <c r="F1212" s="15">
        <v>385.12</v>
      </c>
    </row>
    <row r="1213" spans="1:6">
      <c r="A1213" s="14">
        <v>44355</v>
      </c>
      <c r="B1213" s="15">
        <v>388.53</v>
      </c>
      <c r="C1213">
        <v>1064965</v>
      </c>
      <c r="D1213" s="15">
        <v>391.51</v>
      </c>
      <c r="E1213" s="15">
        <v>392.66</v>
      </c>
      <c r="F1213" s="15">
        <v>387.07</v>
      </c>
    </row>
    <row r="1214" spans="1:6">
      <c r="A1214" s="14">
        <v>44354</v>
      </c>
      <c r="B1214" s="15">
        <v>391.51</v>
      </c>
      <c r="C1214">
        <v>1088039</v>
      </c>
      <c r="D1214" s="15">
        <v>395.04</v>
      </c>
      <c r="E1214" s="15">
        <v>395.72</v>
      </c>
      <c r="F1214" s="15">
        <v>389.61009999999999</v>
      </c>
    </row>
    <row r="1215" spans="1:6">
      <c r="A1215" s="14">
        <v>44351</v>
      </c>
      <c r="B1215" s="15">
        <v>394.1</v>
      </c>
      <c r="C1215">
        <v>1836215</v>
      </c>
      <c r="D1215" s="15">
        <v>388</v>
      </c>
      <c r="E1215" s="15">
        <v>395.52</v>
      </c>
      <c r="F1215" s="15">
        <v>387.61</v>
      </c>
    </row>
    <row r="1216" spans="1:6">
      <c r="A1216" s="14">
        <v>44350</v>
      </c>
      <c r="B1216" s="15">
        <v>387.35</v>
      </c>
      <c r="C1216">
        <v>1649900</v>
      </c>
      <c r="D1216" s="15">
        <v>383.76</v>
      </c>
      <c r="E1216" s="15">
        <v>387.54</v>
      </c>
      <c r="F1216" s="15">
        <v>383.09500000000003</v>
      </c>
    </row>
    <row r="1217" spans="1:6">
      <c r="A1217" s="14">
        <v>44349</v>
      </c>
      <c r="B1217" s="15">
        <v>385.09</v>
      </c>
      <c r="C1217">
        <v>1007639</v>
      </c>
      <c r="D1217" s="15">
        <v>382.01</v>
      </c>
      <c r="E1217" s="15">
        <v>385.5</v>
      </c>
      <c r="F1217" s="15">
        <v>380.63</v>
      </c>
    </row>
    <row r="1218" spans="1:6">
      <c r="A1218" s="14">
        <v>44348</v>
      </c>
      <c r="B1218" s="15">
        <v>381.92</v>
      </c>
      <c r="C1218">
        <v>962235</v>
      </c>
      <c r="D1218" s="15">
        <v>384.23</v>
      </c>
      <c r="E1218" s="15">
        <v>384.43</v>
      </c>
      <c r="F1218" s="15">
        <v>381.13</v>
      </c>
    </row>
    <row r="1219" spans="1:6">
      <c r="A1219" s="14">
        <v>44344</v>
      </c>
      <c r="B1219" s="15">
        <v>382.2</v>
      </c>
      <c r="C1219">
        <v>936255</v>
      </c>
      <c r="D1219" s="15">
        <v>384.7</v>
      </c>
      <c r="E1219" s="15">
        <v>386</v>
      </c>
      <c r="F1219" s="15">
        <v>381.52</v>
      </c>
    </row>
    <row r="1220" spans="1:6">
      <c r="A1220" s="14">
        <v>44343</v>
      </c>
      <c r="B1220" s="15">
        <v>387.39</v>
      </c>
      <c r="C1220">
        <v>3979331</v>
      </c>
      <c r="D1220" s="15">
        <v>387.4</v>
      </c>
      <c r="E1220" s="15">
        <v>387.95</v>
      </c>
      <c r="F1220" s="15">
        <v>384.28</v>
      </c>
    </row>
    <row r="1221" spans="1:6">
      <c r="A1221" s="14">
        <v>44342</v>
      </c>
      <c r="B1221" s="15">
        <v>384.13</v>
      </c>
      <c r="C1221">
        <v>999616</v>
      </c>
      <c r="D1221" s="15">
        <v>385.57</v>
      </c>
      <c r="E1221" s="15">
        <v>386.0659</v>
      </c>
      <c r="F1221" s="15">
        <v>382.21010000000001</v>
      </c>
    </row>
    <row r="1222" spans="1:6">
      <c r="A1222" s="14">
        <v>44341</v>
      </c>
      <c r="B1222" s="15">
        <v>385.85</v>
      </c>
      <c r="C1222">
        <v>978570</v>
      </c>
      <c r="D1222" s="15">
        <v>387.9</v>
      </c>
      <c r="E1222" s="15">
        <v>389.5</v>
      </c>
      <c r="F1222" s="15">
        <v>385.18</v>
      </c>
    </row>
    <row r="1223" spans="1:6">
      <c r="A1223" s="14">
        <v>44340</v>
      </c>
      <c r="B1223" s="15">
        <v>387.71</v>
      </c>
      <c r="C1223">
        <v>931421</v>
      </c>
      <c r="D1223" s="15">
        <v>389.5</v>
      </c>
      <c r="E1223" s="15">
        <v>389.75</v>
      </c>
      <c r="F1223" s="15">
        <v>385.9624</v>
      </c>
    </row>
    <row r="1224" spans="1:6">
      <c r="A1224" s="14">
        <v>44337</v>
      </c>
      <c r="B1224" s="15">
        <v>387.22</v>
      </c>
      <c r="C1224">
        <v>892481</v>
      </c>
      <c r="D1224" s="15">
        <v>389.3</v>
      </c>
      <c r="E1224" s="15">
        <v>392.19</v>
      </c>
      <c r="F1224" s="15">
        <v>385.56</v>
      </c>
    </row>
    <row r="1225" spans="1:6">
      <c r="A1225" s="14">
        <v>44336</v>
      </c>
      <c r="B1225" s="15">
        <v>388.32</v>
      </c>
      <c r="C1225">
        <v>1094677</v>
      </c>
      <c r="D1225" s="15">
        <v>386.79</v>
      </c>
      <c r="E1225" s="15">
        <v>389.54</v>
      </c>
      <c r="F1225" s="15">
        <v>386.07</v>
      </c>
    </row>
    <row r="1226" spans="1:6">
      <c r="A1226" s="14">
        <v>44335</v>
      </c>
      <c r="B1226" s="15">
        <v>385.54</v>
      </c>
      <c r="C1226">
        <v>994987</v>
      </c>
      <c r="D1226" s="15">
        <v>385</v>
      </c>
      <c r="E1226" s="15">
        <v>385.73</v>
      </c>
      <c r="F1226" s="15">
        <v>381.35</v>
      </c>
    </row>
    <row r="1227" spans="1:6">
      <c r="A1227" s="14">
        <v>44334</v>
      </c>
      <c r="B1227" s="15">
        <v>387.22</v>
      </c>
      <c r="C1227">
        <v>1172060</v>
      </c>
      <c r="D1227" s="15">
        <v>391.27</v>
      </c>
      <c r="E1227" s="15">
        <v>394.17</v>
      </c>
      <c r="F1227" s="15">
        <v>387.08</v>
      </c>
    </row>
    <row r="1228" spans="1:6">
      <c r="A1228" s="14">
        <v>44333</v>
      </c>
      <c r="B1228" s="15">
        <v>391.12</v>
      </c>
      <c r="C1228">
        <v>979106</v>
      </c>
      <c r="D1228" s="15">
        <v>389.63</v>
      </c>
      <c r="E1228" s="15">
        <v>392.03</v>
      </c>
      <c r="F1228" s="15">
        <v>388.71499999999997</v>
      </c>
    </row>
    <row r="1229" spans="1:6">
      <c r="A1229" s="14">
        <v>44330</v>
      </c>
      <c r="B1229" s="15">
        <v>390.78</v>
      </c>
      <c r="C1229">
        <v>799836</v>
      </c>
      <c r="D1229" s="15">
        <v>390.17</v>
      </c>
      <c r="E1229" s="15">
        <v>392.1</v>
      </c>
      <c r="F1229" s="15">
        <v>388.59</v>
      </c>
    </row>
    <row r="1230" spans="1:6">
      <c r="A1230" s="14">
        <v>44329</v>
      </c>
      <c r="B1230" s="15">
        <v>387.77</v>
      </c>
      <c r="C1230">
        <v>1106033</v>
      </c>
      <c r="D1230" s="15">
        <v>381.78</v>
      </c>
      <c r="E1230" s="15">
        <v>390.38</v>
      </c>
      <c r="F1230" s="15">
        <v>380.95</v>
      </c>
    </row>
    <row r="1231" spans="1:6">
      <c r="A1231" s="14">
        <v>44328</v>
      </c>
      <c r="B1231" s="15">
        <v>380.62</v>
      </c>
      <c r="C1231">
        <v>1633728</v>
      </c>
      <c r="D1231" s="15">
        <v>387.97</v>
      </c>
      <c r="E1231" s="15">
        <v>390.35</v>
      </c>
      <c r="F1231" s="15">
        <v>380.2</v>
      </c>
    </row>
    <row r="1232" spans="1:6">
      <c r="A1232" s="14">
        <v>44327</v>
      </c>
      <c r="B1232" s="15">
        <v>387.82</v>
      </c>
      <c r="C1232">
        <v>1353302</v>
      </c>
      <c r="D1232" s="15">
        <v>391.03</v>
      </c>
      <c r="E1232" s="15">
        <v>391.68</v>
      </c>
      <c r="F1232" s="15">
        <v>384.41</v>
      </c>
    </row>
    <row r="1233" spans="1:6">
      <c r="A1233" s="14">
        <v>44326</v>
      </c>
      <c r="B1233" s="15">
        <v>393.14</v>
      </c>
      <c r="C1233">
        <v>1578569</v>
      </c>
      <c r="D1233" s="15">
        <v>391.36</v>
      </c>
      <c r="E1233" s="15">
        <v>396.99</v>
      </c>
      <c r="F1233" s="15">
        <v>391.29</v>
      </c>
    </row>
    <row r="1234" spans="1:6">
      <c r="A1234" s="14">
        <v>44323</v>
      </c>
      <c r="B1234" s="15">
        <v>390.34</v>
      </c>
      <c r="C1234">
        <v>1203659</v>
      </c>
      <c r="D1234" s="15">
        <v>387</v>
      </c>
      <c r="E1234" s="15">
        <v>392.6</v>
      </c>
      <c r="F1234" s="15">
        <v>385.89</v>
      </c>
    </row>
    <row r="1235" spans="1:6">
      <c r="A1235" s="14">
        <v>44322</v>
      </c>
      <c r="B1235" s="15">
        <v>387.34</v>
      </c>
      <c r="C1235">
        <v>1079568</v>
      </c>
      <c r="D1235" s="15">
        <v>387.99</v>
      </c>
      <c r="E1235" s="15">
        <v>389.3</v>
      </c>
      <c r="F1235" s="15">
        <v>386</v>
      </c>
    </row>
    <row r="1236" spans="1:6">
      <c r="A1236" s="14">
        <v>44321</v>
      </c>
      <c r="B1236" s="15">
        <v>386.37</v>
      </c>
      <c r="C1236">
        <v>759842</v>
      </c>
      <c r="D1236" s="15">
        <v>386.34</v>
      </c>
      <c r="E1236" s="15">
        <v>387.48</v>
      </c>
      <c r="F1236" s="15">
        <v>381.70499999999998</v>
      </c>
    </row>
    <row r="1237" spans="1:6">
      <c r="A1237" s="14">
        <v>44320</v>
      </c>
      <c r="B1237" s="15">
        <v>387.48</v>
      </c>
      <c r="C1237">
        <v>1509589</v>
      </c>
      <c r="D1237" s="15">
        <v>387.25</v>
      </c>
      <c r="E1237" s="15">
        <v>390.15</v>
      </c>
      <c r="F1237" s="15">
        <v>384.54</v>
      </c>
    </row>
    <row r="1238" spans="1:6">
      <c r="A1238" s="14">
        <v>44319</v>
      </c>
      <c r="B1238" s="15">
        <v>385.31</v>
      </c>
      <c r="C1238">
        <v>1347374</v>
      </c>
      <c r="D1238" s="15">
        <v>379.77</v>
      </c>
      <c r="E1238" s="15">
        <v>386.39</v>
      </c>
      <c r="F1238" s="15">
        <v>379.06</v>
      </c>
    </row>
    <row r="1239" spans="1:6">
      <c r="A1239" s="14">
        <v>44316</v>
      </c>
      <c r="B1239" s="15">
        <v>380.56</v>
      </c>
      <c r="C1239">
        <v>1103881</v>
      </c>
      <c r="D1239" s="15">
        <v>378.86</v>
      </c>
      <c r="E1239" s="15">
        <v>382</v>
      </c>
      <c r="F1239" s="15">
        <v>377.6</v>
      </c>
    </row>
    <row r="1240" spans="1:6">
      <c r="A1240" s="14">
        <v>44315</v>
      </c>
      <c r="B1240" s="15">
        <v>380.35</v>
      </c>
      <c r="C1240">
        <v>1385925</v>
      </c>
      <c r="D1240" s="15">
        <v>375</v>
      </c>
      <c r="E1240" s="15">
        <v>381.98</v>
      </c>
      <c r="F1240" s="15">
        <v>374.84</v>
      </c>
    </row>
    <row r="1241" spans="1:6">
      <c r="A1241" s="14">
        <v>44314</v>
      </c>
      <c r="B1241" s="15">
        <v>372.94</v>
      </c>
      <c r="C1241">
        <v>1110353</v>
      </c>
      <c r="D1241" s="15">
        <v>373.46</v>
      </c>
      <c r="E1241" s="15">
        <v>373.88</v>
      </c>
      <c r="F1241" s="15">
        <v>370.95</v>
      </c>
    </row>
    <row r="1242" spans="1:6">
      <c r="A1242" s="14">
        <v>44313</v>
      </c>
      <c r="B1242" s="15">
        <v>373.22</v>
      </c>
      <c r="C1242">
        <v>1564899</v>
      </c>
      <c r="D1242" s="15">
        <v>371.5</v>
      </c>
      <c r="E1242" s="15">
        <v>374.24</v>
      </c>
      <c r="F1242" s="15">
        <v>370.142</v>
      </c>
    </row>
    <row r="1243" spans="1:6">
      <c r="A1243" s="14">
        <v>44312</v>
      </c>
      <c r="B1243" s="15">
        <v>371.98</v>
      </c>
      <c r="C1243">
        <v>1518126</v>
      </c>
      <c r="D1243" s="15">
        <v>374.28</v>
      </c>
      <c r="E1243" s="15">
        <v>375.31</v>
      </c>
      <c r="F1243" s="15">
        <v>370.72</v>
      </c>
    </row>
    <row r="1244" spans="1:6">
      <c r="A1244" s="14">
        <v>44309</v>
      </c>
      <c r="B1244" s="15">
        <v>377.29</v>
      </c>
      <c r="C1244">
        <v>1298269</v>
      </c>
      <c r="D1244" s="15">
        <v>378.59</v>
      </c>
      <c r="E1244" s="15">
        <v>378.59</v>
      </c>
      <c r="F1244" s="15">
        <v>373.32</v>
      </c>
    </row>
    <row r="1245" spans="1:6">
      <c r="A1245" s="14">
        <v>44308</v>
      </c>
      <c r="B1245" s="15">
        <v>380.09</v>
      </c>
      <c r="C1245">
        <v>1670498</v>
      </c>
      <c r="D1245" s="15">
        <v>386.77</v>
      </c>
      <c r="E1245" s="15">
        <v>386.77</v>
      </c>
      <c r="F1245" s="15">
        <v>378.4</v>
      </c>
    </row>
    <row r="1246" spans="1:6">
      <c r="A1246" s="14">
        <v>44307</v>
      </c>
      <c r="B1246" s="15">
        <v>387.24</v>
      </c>
      <c r="C1246">
        <v>1358517</v>
      </c>
      <c r="D1246" s="15">
        <v>387.52</v>
      </c>
      <c r="E1246" s="15">
        <v>390.88499999999999</v>
      </c>
      <c r="F1246" s="15">
        <v>384.95</v>
      </c>
    </row>
    <row r="1247" spans="1:6">
      <c r="A1247" s="14">
        <v>44306</v>
      </c>
      <c r="B1247" s="15">
        <v>387.33</v>
      </c>
      <c r="C1247">
        <v>1370268</v>
      </c>
      <c r="D1247" s="15">
        <v>388</v>
      </c>
      <c r="E1247" s="15">
        <v>391.5</v>
      </c>
      <c r="F1247" s="15">
        <v>384.62</v>
      </c>
    </row>
    <row r="1248" spans="1:6">
      <c r="A1248" s="14">
        <v>44305</v>
      </c>
      <c r="B1248" s="15">
        <v>391.73</v>
      </c>
      <c r="C1248">
        <v>1317625</v>
      </c>
      <c r="D1248" s="15">
        <v>392</v>
      </c>
      <c r="E1248" s="15">
        <v>392.39</v>
      </c>
      <c r="F1248" s="15">
        <v>386.62</v>
      </c>
    </row>
    <row r="1249" spans="1:6">
      <c r="A1249" s="14">
        <v>44302</v>
      </c>
      <c r="B1249" s="15">
        <v>391.81</v>
      </c>
      <c r="C1249">
        <v>1499667</v>
      </c>
      <c r="D1249" s="15">
        <v>392.82</v>
      </c>
      <c r="E1249" s="15">
        <v>394.33499999999998</v>
      </c>
      <c r="F1249" s="15">
        <v>389.8</v>
      </c>
    </row>
    <row r="1250" spans="1:6">
      <c r="A1250" s="14">
        <v>44301</v>
      </c>
      <c r="B1250" s="15">
        <v>390.63</v>
      </c>
      <c r="C1250">
        <v>1289354</v>
      </c>
      <c r="D1250" s="15">
        <v>388.67</v>
      </c>
      <c r="E1250" s="15">
        <v>392</v>
      </c>
      <c r="F1250" s="15">
        <v>387.7</v>
      </c>
    </row>
    <row r="1251" spans="1:6">
      <c r="A1251" s="14">
        <v>44300</v>
      </c>
      <c r="B1251" s="15">
        <v>388.67</v>
      </c>
      <c r="C1251">
        <v>1078789</v>
      </c>
      <c r="D1251" s="15">
        <v>387.4</v>
      </c>
      <c r="E1251" s="15">
        <v>391.2407</v>
      </c>
      <c r="F1251" s="15">
        <v>387</v>
      </c>
    </row>
    <row r="1252" spans="1:6">
      <c r="A1252" s="14">
        <v>44299</v>
      </c>
      <c r="B1252" s="15">
        <v>387.11</v>
      </c>
      <c r="C1252">
        <v>1124303</v>
      </c>
      <c r="D1252" s="15">
        <v>386.56</v>
      </c>
      <c r="E1252" s="15">
        <v>388.2</v>
      </c>
      <c r="F1252" s="15">
        <v>384.33980000000003</v>
      </c>
    </row>
    <row r="1253" spans="1:6">
      <c r="A1253" s="14">
        <v>44298</v>
      </c>
      <c r="B1253" s="15">
        <v>387.85</v>
      </c>
      <c r="C1253">
        <v>1067582</v>
      </c>
      <c r="D1253" s="15">
        <v>387.13</v>
      </c>
      <c r="E1253" s="15">
        <v>388.7056</v>
      </c>
      <c r="F1253" s="15">
        <v>384.28800000000001</v>
      </c>
    </row>
    <row r="1254" spans="1:6">
      <c r="A1254" s="14">
        <v>44295</v>
      </c>
      <c r="B1254" s="15">
        <v>386.23</v>
      </c>
      <c r="C1254">
        <v>1400872</v>
      </c>
      <c r="D1254" s="15">
        <v>386.88</v>
      </c>
      <c r="E1254" s="15">
        <v>390.26</v>
      </c>
      <c r="F1254" s="15">
        <v>383.6619</v>
      </c>
    </row>
    <row r="1255" spans="1:6">
      <c r="A1255" s="14">
        <v>44294</v>
      </c>
      <c r="B1255" s="15">
        <v>386.02</v>
      </c>
      <c r="C1255">
        <v>1863516</v>
      </c>
      <c r="D1255" s="15">
        <v>379.6</v>
      </c>
      <c r="E1255" s="15">
        <v>387.42</v>
      </c>
      <c r="F1255" s="15">
        <v>378.31</v>
      </c>
    </row>
    <row r="1256" spans="1:6">
      <c r="A1256" s="14">
        <v>44293</v>
      </c>
      <c r="B1256" s="15">
        <v>380.19</v>
      </c>
      <c r="C1256">
        <v>977184</v>
      </c>
      <c r="D1256" s="15">
        <v>378.74</v>
      </c>
      <c r="E1256" s="15">
        <v>380.4</v>
      </c>
      <c r="F1256" s="15">
        <v>376.07</v>
      </c>
    </row>
    <row r="1257" spans="1:6">
      <c r="A1257" s="14">
        <v>44292</v>
      </c>
      <c r="B1257" s="15">
        <v>378.97</v>
      </c>
      <c r="C1257">
        <v>1036026</v>
      </c>
      <c r="D1257" s="15">
        <v>376.51</v>
      </c>
      <c r="E1257" s="15">
        <v>380.10399999999998</v>
      </c>
      <c r="F1257" s="15">
        <v>376.315</v>
      </c>
    </row>
    <row r="1258" spans="1:6">
      <c r="A1258" s="14">
        <v>44291</v>
      </c>
      <c r="B1258" s="15">
        <v>378.75</v>
      </c>
      <c r="C1258">
        <v>1489323</v>
      </c>
      <c r="D1258" s="15">
        <v>372.06</v>
      </c>
      <c r="E1258" s="15">
        <v>380.4</v>
      </c>
      <c r="F1258" s="15">
        <v>372.06</v>
      </c>
    </row>
    <row r="1259" spans="1:6">
      <c r="A1259" s="14">
        <v>44287</v>
      </c>
      <c r="B1259" s="15">
        <v>371.02</v>
      </c>
      <c r="C1259">
        <v>1261845</v>
      </c>
      <c r="D1259" s="15">
        <v>368.99</v>
      </c>
      <c r="E1259" s="15">
        <v>372.99</v>
      </c>
      <c r="F1259" s="15">
        <v>368.34390000000002</v>
      </c>
    </row>
    <row r="1260" spans="1:6">
      <c r="A1260" s="14">
        <v>44286</v>
      </c>
      <c r="B1260" s="15">
        <v>369.5</v>
      </c>
      <c r="C1260">
        <v>1375493</v>
      </c>
      <c r="D1260" s="15">
        <v>370.75</v>
      </c>
      <c r="E1260" s="15">
        <v>372.61</v>
      </c>
      <c r="F1260" s="15">
        <v>367.38</v>
      </c>
    </row>
    <row r="1261" spans="1:6">
      <c r="A1261" s="14">
        <v>44285</v>
      </c>
      <c r="B1261" s="15">
        <v>370.54</v>
      </c>
      <c r="C1261">
        <v>1518830</v>
      </c>
      <c r="D1261" s="15">
        <v>373.25</v>
      </c>
      <c r="E1261" s="15">
        <v>374.13</v>
      </c>
      <c r="F1261" s="15">
        <v>368.61</v>
      </c>
    </row>
    <row r="1262" spans="1:6">
      <c r="A1262" s="14">
        <v>44284</v>
      </c>
      <c r="B1262" s="15">
        <v>372.79</v>
      </c>
      <c r="C1262">
        <v>2245475</v>
      </c>
      <c r="D1262" s="15">
        <v>365</v>
      </c>
      <c r="E1262" s="15">
        <v>374.24</v>
      </c>
      <c r="F1262" s="15">
        <v>365</v>
      </c>
    </row>
    <row r="1263" spans="1:6">
      <c r="A1263" s="14">
        <v>44281</v>
      </c>
      <c r="B1263" s="15">
        <v>364.71</v>
      </c>
      <c r="C1263">
        <v>2010519</v>
      </c>
      <c r="D1263" s="15">
        <v>362.31</v>
      </c>
      <c r="E1263" s="15">
        <v>365.25</v>
      </c>
      <c r="F1263" s="15">
        <v>359.75</v>
      </c>
    </row>
    <row r="1264" spans="1:6">
      <c r="A1264" s="14">
        <v>44280</v>
      </c>
      <c r="B1264" s="15">
        <v>361.22</v>
      </c>
      <c r="C1264">
        <v>1598138</v>
      </c>
      <c r="D1264" s="15">
        <v>354.77</v>
      </c>
      <c r="E1264" s="15">
        <v>361.79</v>
      </c>
      <c r="F1264" s="15">
        <v>354.22</v>
      </c>
    </row>
    <row r="1265" spans="1:6">
      <c r="A1265" s="14">
        <v>44279</v>
      </c>
      <c r="B1265" s="15">
        <v>356.12</v>
      </c>
      <c r="C1265">
        <v>1592280</v>
      </c>
      <c r="D1265" s="15">
        <v>354.99</v>
      </c>
      <c r="E1265" s="15">
        <v>362.68</v>
      </c>
      <c r="F1265" s="15">
        <v>354.99</v>
      </c>
    </row>
    <row r="1266" spans="1:6">
      <c r="A1266" s="14">
        <v>44278</v>
      </c>
      <c r="B1266" s="15">
        <v>353.61</v>
      </c>
      <c r="C1266">
        <v>1474639</v>
      </c>
      <c r="D1266" s="15">
        <v>357.11</v>
      </c>
      <c r="E1266" s="15">
        <v>359.245</v>
      </c>
      <c r="F1266" s="15">
        <v>352.67189999999999</v>
      </c>
    </row>
    <row r="1267" spans="1:6">
      <c r="A1267" s="14">
        <v>44277</v>
      </c>
      <c r="B1267" s="15">
        <v>357.66</v>
      </c>
      <c r="C1267">
        <v>2190894</v>
      </c>
      <c r="D1267" s="15">
        <v>352</v>
      </c>
      <c r="E1267" s="15">
        <v>358.37</v>
      </c>
      <c r="F1267" s="15">
        <v>352</v>
      </c>
    </row>
    <row r="1268" spans="1:6">
      <c r="A1268" s="14">
        <v>44274</v>
      </c>
      <c r="B1268" s="15">
        <v>355.07</v>
      </c>
      <c r="C1268">
        <v>5739094</v>
      </c>
      <c r="D1268" s="15">
        <v>359.43</v>
      </c>
      <c r="E1268" s="15">
        <v>359.43</v>
      </c>
      <c r="F1268" s="15">
        <v>350.1</v>
      </c>
    </row>
    <row r="1269" spans="1:6">
      <c r="A1269" s="14">
        <v>44273</v>
      </c>
      <c r="B1269" s="15">
        <v>358.45</v>
      </c>
      <c r="C1269">
        <v>2272188</v>
      </c>
      <c r="D1269" s="15">
        <v>353.87</v>
      </c>
      <c r="E1269" s="15">
        <v>359</v>
      </c>
      <c r="F1269" s="15">
        <v>352.5428</v>
      </c>
    </row>
    <row r="1270" spans="1:6">
      <c r="A1270" s="14">
        <v>44272</v>
      </c>
      <c r="B1270" s="15">
        <v>351.02</v>
      </c>
      <c r="C1270">
        <v>2082960</v>
      </c>
      <c r="D1270" s="15">
        <v>347.83</v>
      </c>
      <c r="E1270" s="15">
        <v>355.55</v>
      </c>
      <c r="F1270" s="15">
        <v>347.13</v>
      </c>
    </row>
    <row r="1271" spans="1:6">
      <c r="A1271" s="14">
        <v>44271</v>
      </c>
      <c r="B1271" s="15">
        <v>347.13</v>
      </c>
      <c r="C1271">
        <v>1687736</v>
      </c>
      <c r="D1271" s="15">
        <v>346.51</v>
      </c>
      <c r="E1271" s="15">
        <v>349</v>
      </c>
      <c r="F1271" s="15">
        <v>342.3</v>
      </c>
    </row>
    <row r="1272" spans="1:6">
      <c r="A1272" s="14">
        <v>44270</v>
      </c>
      <c r="B1272" s="15">
        <v>346.41</v>
      </c>
      <c r="C1272">
        <v>2056734</v>
      </c>
      <c r="D1272" s="15">
        <v>344.38</v>
      </c>
      <c r="E1272" s="15">
        <v>346.64</v>
      </c>
      <c r="F1272" s="15">
        <v>342.6</v>
      </c>
    </row>
    <row r="1273" spans="1:6">
      <c r="A1273" s="14">
        <v>44267</v>
      </c>
      <c r="B1273" s="15">
        <v>340.19</v>
      </c>
      <c r="C1273">
        <v>2151903</v>
      </c>
      <c r="D1273" s="15">
        <v>339.64</v>
      </c>
      <c r="E1273" s="15">
        <v>343.65</v>
      </c>
      <c r="F1273" s="15">
        <v>338.62</v>
      </c>
    </row>
    <row r="1274" spans="1:6">
      <c r="A1274" s="14">
        <v>44266</v>
      </c>
      <c r="B1274" s="15">
        <v>339.73</v>
      </c>
      <c r="C1274">
        <v>1673477</v>
      </c>
      <c r="D1274" s="15">
        <v>341</v>
      </c>
      <c r="E1274" s="15">
        <v>343.63</v>
      </c>
      <c r="F1274" s="15">
        <v>338.46</v>
      </c>
    </row>
    <row r="1275" spans="1:6">
      <c r="A1275" s="14">
        <v>44265</v>
      </c>
      <c r="B1275" s="15">
        <v>340.84</v>
      </c>
      <c r="C1275">
        <v>1760331</v>
      </c>
      <c r="D1275" s="15">
        <v>339.41</v>
      </c>
      <c r="E1275" s="15">
        <v>343.19</v>
      </c>
      <c r="F1275" s="15">
        <v>335.69</v>
      </c>
    </row>
    <row r="1276" spans="1:6">
      <c r="A1276" s="14">
        <v>44264</v>
      </c>
      <c r="B1276" s="15">
        <v>337.5</v>
      </c>
      <c r="C1276">
        <v>1448767</v>
      </c>
      <c r="D1276" s="15">
        <v>341.41</v>
      </c>
      <c r="E1276" s="15">
        <v>342.85</v>
      </c>
      <c r="F1276" s="15">
        <v>337.27</v>
      </c>
    </row>
    <row r="1277" spans="1:6">
      <c r="A1277" s="14">
        <v>44263</v>
      </c>
      <c r="B1277" s="15">
        <v>341.45</v>
      </c>
      <c r="C1277">
        <v>1599138</v>
      </c>
      <c r="D1277" s="15">
        <v>343.5</v>
      </c>
      <c r="E1277" s="15">
        <v>346.06</v>
      </c>
      <c r="F1277" s="15">
        <v>338.44</v>
      </c>
    </row>
    <row r="1278" spans="1:6">
      <c r="A1278" s="14">
        <v>44260</v>
      </c>
      <c r="B1278" s="15">
        <v>340.43</v>
      </c>
      <c r="C1278">
        <v>1451254</v>
      </c>
      <c r="D1278" s="15">
        <v>338.47</v>
      </c>
      <c r="E1278" s="15">
        <v>341.17</v>
      </c>
      <c r="F1278" s="15">
        <v>335.13</v>
      </c>
    </row>
    <row r="1279" spans="1:6">
      <c r="A1279" s="14">
        <v>44259</v>
      </c>
      <c r="B1279" s="15">
        <v>338.25</v>
      </c>
      <c r="C1279">
        <v>2196693</v>
      </c>
      <c r="D1279" s="15">
        <v>340.48</v>
      </c>
      <c r="E1279" s="15">
        <v>344.35</v>
      </c>
      <c r="F1279" s="15">
        <v>334.15</v>
      </c>
    </row>
    <row r="1280" spans="1:6">
      <c r="A1280" s="14">
        <v>44258</v>
      </c>
      <c r="B1280" s="15">
        <v>340.91</v>
      </c>
      <c r="C1280">
        <v>4052270</v>
      </c>
      <c r="D1280" s="15">
        <v>339.61</v>
      </c>
      <c r="E1280" s="15">
        <v>346.33120000000002</v>
      </c>
      <c r="F1280" s="15">
        <v>338.59</v>
      </c>
    </row>
    <row r="1281" spans="1:6">
      <c r="A1281" s="14">
        <v>44257</v>
      </c>
      <c r="B1281" s="15">
        <v>338.59</v>
      </c>
      <c r="C1281">
        <v>2076290</v>
      </c>
      <c r="D1281" s="15">
        <v>333.27</v>
      </c>
      <c r="E1281" s="15">
        <v>340.01</v>
      </c>
      <c r="F1281" s="15">
        <v>332.67</v>
      </c>
    </row>
    <row r="1282" spans="1:6">
      <c r="A1282" s="14">
        <v>44256</v>
      </c>
      <c r="B1282" s="15">
        <v>333.47</v>
      </c>
      <c r="C1282">
        <v>1655133</v>
      </c>
      <c r="D1282" s="15">
        <v>334</v>
      </c>
      <c r="E1282" s="15">
        <v>337.72</v>
      </c>
      <c r="F1282" s="15">
        <v>332.82</v>
      </c>
    </row>
    <row r="1283" spans="1:6">
      <c r="A1283" s="14">
        <v>44253</v>
      </c>
      <c r="B1283" s="15">
        <v>330.25</v>
      </c>
      <c r="C1283">
        <v>2023977</v>
      </c>
      <c r="D1283" s="15">
        <v>338</v>
      </c>
      <c r="E1283" s="15">
        <v>338.76</v>
      </c>
      <c r="F1283" s="15">
        <v>330</v>
      </c>
    </row>
    <row r="1284" spans="1:6">
      <c r="A1284" s="14">
        <v>44252</v>
      </c>
      <c r="B1284" s="15">
        <v>341.69</v>
      </c>
      <c r="C1284">
        <v>1568044</v>
      </c>
      <c r="D1284" s="15">
        <v>345.8</v>
      </c>
      <c r="E1284" s="15">
        <v>349.1</v>
      </c>
      <c r="F1284" s="15">
        <v>340.67</v>
      </c>
    </row>
    <row r="1285" spans="1:6">
      <c r="A1285" s="14">
        <v>44251</v>
      </c>
      <c r="B1285" s="15">
        <v>346.53</v>
      </c>
      <c r="C1285">
        <v>2068730</v>
      </c>
      <c r="D1285" s="15">
        <v>347.28</v>
      </c>
      <c r="E1285" s="15">
        <v>350.3</v>
      </c>
      <c r="F1285" s="15">
        <v>344.61</v>
      </c>
    </row>
    <row r="1286" spans="1:6">
      <c r="A1286" s="14">
        <v>44250</v>
      </c>
      <c r="B1286" s="15">
        <v>346.23</v>
      </c>
      <c r="C1286">
        <v>2400011</v>
      </c>
      <c r="D1286" s="15">
        <v>345.13</v>
      </c>
      <c r="E1286" s="15">
        <v>347.47</v>
      </c>
      <c r="F1286" s="15">
        <v>338.33</v>
      </c>
    </row>
    <row r="1287" spans="1:6">
      <c r="A1287" s="14">
        <v>44249</v>
      </c>
      <c r="B1287" s="15">
        <v>340.47</v>
      </c>
      <c r="C1287">
        <v>1657245</v>
      </c>
      <c r="D1287" s="15">
        <v>333.8</v>
      </c>
      <c r="E1287" s="15">
        <v>343.55990000000003</v>
      </c>
      <c r="F1287" s="15">
        <v>333.21</v>
      </c>
    </row>
    <row r="1288" spans="1:6">
      <c r="A1288" s="14">
        <v>44246</v>
      </c>
      <c r="B1288" s="15">
        <v>335.42</v>
      </c>
      <c r="C1288">
        <v>1849154</v>
      </c>
      <c r="D1288" s="15">
        <v>339.07</v>
      </c>
      <c r="E1288" s="15">
        <v>339.09</v>
      </c>
      <c r="F1288" s="15">
        <v>335.25</v>
      </c>
    </row>
    <row r="1289" spans="1:6">
      <c r="A1289" s="14">
        <v>44245</v>
      </c>
      <c r="B1289" s="15">
        <v>337.92</v>
      </c>
      <c r="C1289">
        <v>1296402</v>
      </c>
      <c r="D1289" s="15">
        <v>336.88</v>
      </c>
      <c r="E1289" s="15">
        <v>339.58</v>
      </c>
      <c r="F1289" s="15">
        <v>335.28</v>
      </c>
    </row>
    <row r="1290" spans="1:6">
      <c r="A1290" s="14">
        <v>44244</v>
      </c>
      <c r="B1290" s="15">
        <v>337</v>
      </c>
      <c r="C1290">
        <v>2021788</v>
      </c>
      <c r="D1290" s="15">
        <v>334.7</v>
      </c>
      <c r="E1290" s="15">
        <v>339.27</v>
      </c>
      <c r="F1290" s="15">
        <v>332.79</v>
      </c>
    </row>
    <row r="1291" spans="1:6">
      <c r="A1291" s="14">
        <v>44243</v>
      </c>
      <c r="B1291" s="15">
        <v>335.03</v>
      </c>
      <c r="C1291">
        <v>1668384</v>
      </c>
      <c r="D1291" s="15">
        <v>339.25</v>
      </c>
      <c r="E1291" s="15">
        <v>340</v>
      </c>
      <c r="F1291" s="15">
        <v>333.81689999999998</v>
      </c>
    </row>
    <row r="1292" spans="1:6">
      <c r="A1292" s="14">
        <v>44239</v>
      </c>
      <c r="B1292" s="15">
        <v>337.73</v>
      </c>
      <c r="C1292">
        <v>1207347</v>
      </c>
      <c r="D1292" s="15">
        <v>338.4</v>
      </c>
      <c r="E1292" s="15">
        <v>340.64449999999999</v>
      </c>
      <c r="F1292" s="15">
        <v>336.56</v>
      </c>
    </row>
    <row r="1293" spans="1:6">
      <c r="A1293" s="14">
        <v>44238</v>
      </c>
      <c r="B1293" s="15">
        <v>339.14</v>
      </c>
      <c r="C1293">
        <v>1181566</v>
      </c>
      <c r="D1293" s="15">
        <v>340.78</v>
      </c>
      <c r="E1293" s="15">
        <v>344.61</v>
      </c>
      <c r="F1293" s="15">
        <v>338.03</v>
      </c>
    </row>
    <row r="1294" spans="1:6">
      <c r="A1294" s="14">
        <v>44237</v>
      </c>
      <c r="B1294" s="15">
        <v>342.19</v>
      </c>
      <c r="C1294">
        <v>1728882</v>
      </c>
      <c r="D1294" s="15">
        <v>343.22</v>
      </c>
      <c r="E1294" s="15">
        <v>343.74</v>
      </c>
      <c r="F1294" s="15">
        <v>339.15</v>
      </c>
    </row>
    <row r="1295" spans="1:6">
      <c r="A1295" s="14">
        <v>44236</v>
      </c>
      <c r="B1295" s="15">
        <v>342.34</v>
      </c>
      <c r="C1295">
        <v>1677472</v>
      </c>
      <c r="D1295" s="15">
        <v>338.54</v>
      </c>
      <c r="E1295" s="15">
        <v>344.51</v>
      </c>
      <c r="F1295" s="15">
        <v>336.57</v>
      </c>
    </row>
    <row r="1296" spans="1:6">
      <c r="A1296" s="14">
        <v>44235</v>
      </c>
      <c r="B1296" s="15">
        <v>337.84</v>
      </c>
      <c r="C1296">
        <v>1549852</v>
      </c>
      <c r="D1296" s="15">
        <v>339.01</v>
      </c>
      <c r="E1296" s="15">
        <v>339.5</v>
      </c>
      <c r="F1296" s="15">
        <v>335.2</v>
      </c>
    </row>
    <row r="1297" spans="1:6">
      <c r="A1297" s="14">
        <v>44232</v>
      </c>
      <c r="B1297" s="15">
        <v>337.04</v>
      </c>
      <c r="C1297">
        <v>1454717</v>
      </c>
      <c r="D1297" s="15">
        <v>339.59</v>
      </c>
      <c r="E1297" s="15">
        <v>341.42</v>
      </c>
      <c r="F1297" s="15">
        <v>336.5</v>
      </c>
    </row>
    <row r="1298" spans="1:6">
      <c r="A1298" s="14">
        <v>44231</v>
      </c>
      <c r="B1298" s="15">
        <v>337.23</v>
      </c>
      <c r="C1298">
        <v>2174109</v>
      </c>
      <c r="D1298" s="15">
        <v>333.99</v>
      </c>
      <c r="E1298" s="15">
        <v>338.42</v>
      </c>
      <c r="F1298" s="15">
        <v>332.18</v>
      </c>
    </row>
    <row r="1299" spans="1:6">
      <c r="A1299" s="14">
        <v>44230</v>
      </c>
      <c r="B1299" s="15">
        <v>332.39</v>
      </c>
      <c r="C1299">
        <v>2683133</v>
      </c>
      <c r="D1299" s="15">
        <v>331.68</v>
      </c>
      <c r="E1299" s="15">
        <v>333.4</v>
      </c>
      <c r="F1299" s="15">
        <v>328.3</v>
      </c>
    </row>
    <row r="1300" spans="1:6">
      <c r="A1300" s="14">
        <v>44229</v>
      </c>
      <c r="B1300" s="15">
        <v>332.7</v>
      </c>
      <c r="C1300">
        <v>2065380</v>
      </c>
      <c r="D1300" s="15">
        <v>327.43</v>
      </c>
      <c r="E1300" s="15">
        <v>335.2</v>
      </c>
      <c r="F1300" s="15">
        <v>326.69</v>
      </c>
    </row>
    <row r="1301" spans="1:6">
      <c r="A1301" s="14">
        <v>44228</v>
      </c>
      <c r="B1301" s="15">
        <v>324.02999999999997</v>
      </c>
      <c r="C1301">
        <v>1615460</v>
      </c>
      <c r="D1301" s="15">
        <v>324.88</v>
      </c>
      <c r="E1301" s="15">
        <v>325.64999999999998</v>
      </c>
      <c r="F1301" s="15">
        <v>319.81</v>
      </c>
    </row>
    <row r="1302" spans="1:6">
      <c r="A1302" s="14">
        <v>44225</v>
      </c>
      <c r="B1302" s="15">
        <v>321.82</v>
      </c>
      <c r="C1302">
        <v>2101146</v>
      </c>
      <c r="D1302" s="15">
        <v>327.10000000000002</v>
      </c>
      <c r="E1302" s="15">
        <v>328.98</v>
      </c>
      <c r="F1302" s="15">
        <v>321.72000000000003</v>
      </c>
    </row>
    <row r="1303" spans="1:6">
      <c r="A1303" s="14">
        <v>44224</v>
      </c>
      <c r="B1303" s="15">
        <v>327.93</v>
      </c>
      <c r="C1303">
        <v>1837783</v>
      </c>
      <c r="D1303" s="15">
        <v>332.14</v>
      </c>
      <c r="E1303" s="15">
        <v>334.68</v>
      </c>
      <c r="F1303" s="15">
        <v>327.17840000000001</v>
      </c>
    </row>
    <row r="1304" spans="1:6">
      <c r="A1304" s="14">
        <v>44223</v>
      </c>
      <c r="B1304" s="15">
        <v>332.51</v>
      </c>
      <c r="C1304">
        <v>2666254</v>
      </c>
      <c r="D1304" s="15">
        <v>332.28</v>
      </c>
      <c r="E1304" s="15">
        <v>335.73</v>
      </c>
      <c r="F1304" s="15">
        <v>329.67399999999998</v>
      </c>
    </row>
    <row r="1305" spans="1:6">
      <c r="A1305" s="14">
        <v>44222</v>
      </c>
      <c r="B1305" s="15">
        <v>330.69</v>
      </c>
      <c r="C1305">
        <v>3542394</v>
      </c>
      <c r="D1305" s="15">
        <v>339</v>
      </c>
      <c r="E1305" s="15">
        <v>343.98</v>
      </c>
      <c r="F1305" s="15">
        <v>330.69</v>
      </c>
    </row>
    <row r="1306" spans="1:6">
      <c r="A1306" s="14">
        <v>44221</v>
      </c>
      <c r="B1306" s="15">
        <v>343.51</v>
      </c>
      <c r="C1306">
        <v>1976590</v>
      </c>
      <c r="D1306" s="15">
        <v>339.36</v>
      </c>
      <c r="E1306" s="15">
        <v>346.89</v>
      </c>
      <c r="F1306" s="15">
        <v>337.9</v>
      </c>
    </row>
    <row r="1307" spans="1:6">
      <c r="A1307" s="14">
        <v>44218</v>
      </c>
      <c r="B1307" s="15">
        <v>339.88</v>
      </c>
      <c r="C1307">
        <v>1557608</v>
      </c>
      <c r="D1307" s="15">
        <v>338.74</v>
      </c>
      <c r="E1307" s="15">
        <v>341.84</v>
      </c>
      <c r="F1307" s="15">
        <v>337.21</v>
      </c>
    </row>
    <row r="1308" spans="1:6">
      <c r="A1308" s="14">
        <v>44217</v>
      </c>
      <c r="B1308" s="15">
        <v>339.67</v>
      </c>
      <c r="C1308">
        <v>1662714</v>
      </c>
      <c r="D1308" s="15">
        <v>341.67</v>
      </c>
      <c r="E1308" s="15">
        <v>343.61</v>
      </c>
      <c r="F1308" s="15">
        <v>338.96</v>
      </c>
    </row>
    <row r="1309" spans="1:6">
      <c r="A1309" s="14">
        <v>44216</v>
      </c>
      <c r="B1309" s="15">
        <v>341.67</v>
      </c>
      <c r="C1309">
        <v>1780036</v>
      </c>
      <c r="D1309" s="15">
        <v>342.54</v>
      </c>
      <c r="E1309" s="15">
        <v>343.78</v>
      </c>
      <c r="F1309" s="15">
        <v>339.21499999999997</v>
      </c>
    </row>
    <row r="1310" spans="1:6">
      <c r="A1310" s="14">
        <v>44215</v>
      </c>
      <c r="B1310" s="15">
        <v>341.5</v>
      </c>
      <c r="C1310">
        <v>2017205</v>
      </c>
      <c r="D1310" s="15">
        <v>350.74</v>
      </c>
      <c r="E1310" s="15">
        <v>350.97</v>
      </c>
      <c r="F1310" s="15">
        <v>341.48</v>
      </c>
    </row>
    <row r="1311" spans="1:6">
      <c r="A1311" s="14">
        <v>44211</v>
      </c>
      <c r="B1311" s="15">
        <v>347.27</v>
      </c>
      <c r="C1311">
        <v>1853095</v>
      </c>
      <c r="D1311" s="15">
        <v>347.09</v>
      </c>
      <c r="E1311" s="15">
        <v>350.5</v>
      </c>
      <c r="F1311" s="15">
        <v>344.27800000000002</v>
      </c>
    </row>
    <row r="1312" spans="1:6">
      <c r="A1312" s="14">
        <v>44210</v>
      </c>
      <c r="B1312" s="15">
        <v>347.44</v>
      </c>
      <c r="C1312">
        <v>1965626</v>
      </c>
      <c r="D1312" s="15">
        <v>348</v>
      </c>
      <c r="E1312" s="15">
        <v>354.79</v>
      </c>
      <c r="F1312" s="15">
        <v>346.85</v>
      </c>
    </row>
    <row r="1313" spans="1:6">
      <c r="A1313" s="14">
        <v>44209</v>
      </c>
      <c r="B1313" s="15">
        <v>345.49</v>
      </c>
      <c r="C1313">
        <v>1648145</v>
      </c>
      <c r="D1313" s="15">
        <v>341.41</v>
      </c>
      <c r="E1313" s="15">
        <v>347.2</v>
      </c>
      <c r="F1313" s="15">
        <v>339.16500000000002</v>
      </c>
    </row>
    <row r="1314" spans="1:6">
      <c r="A1314" s="14">
        <v>44208</v>
      </c>
      <c r="B1314" s="15">
        <v>341.85</v>
      </c>
      <c r="C1314">
        <v>3002223</v>
      </c>
      <c r="D1314" s="15">
        <v>336.52</v>
      </c>
      <c r="E1314" s="15">
        <v>343.37</v>
      </c>
      <c r="F1314" s="15">
        <v>335.63</v>
      </c>
    </row>
    <row r="1315" spans="1:6">
      <c r="A1315" s="14">
        <v>44207</v>
      </c>
      <c r="B1315" s="15">
        <v>337.68</v>
      </c>
      <c r="C1315">
        <v>3203959</v>
      </c>
      <c r="D1315" s="15">
        <v>335</v>
      </c>
      <c r="E1315" s="15">
        <v>339</v>
      </c>
      <c r="F1315" s="15">
        <v>333.32</v>
      </c>
    </row>
    <row r="1316" spans="1:6">
      <c r="A1316" s="14">
        <v>44204</v>
      </c>
      <c r="B1316" s="15">
        <v>336.1</v>
      </c>
      <c r="C1316">
        <v>3226305</v>
      </c>
      <c r="D1316" s="15">
        <v>341.88</v>
      </c>
      <c r="E1316" s="15">
        <v>343.47</v>
      </c>
      <c r="F1316" s="15">
        <v>335.01</v>
      </c>
    </row>
    <row r="1317" spans="1:6">
      <c r="A1317" s="14">
        <v>44203</v>
      </c>
      <c r="B1317" s="15">
        <v>342.55</v>
      </c>
      <c r="C1317">
        <v>2048908</v>
      </c>
      <c r="D1317" s="15">
        <v>344.36</v>
      </c>
      <c r="E1317" s="15">
        <v>347.84989999999999</v>
      </c>
      <c r="F1317" s="15">
        <v>341.33980000000003</v>
      </c>
    </row>
    <row r="1318" spans="1:6">
      <c r="A1318" s="14">
        <v>44202</v>
      </c>
      <c r="B1318" s="15">
        <v>348.03</v>
      </c>
      <c r="C1318">
        <v>1897475</v>
      </c>
      <c r="D1318" s="15">
        <v>343</v>
      </c>
      <c r="E1318" s="15">
        <v>351.92</v>
      </c>
      <c r="F1318" s="15">
        <v>342.7826</v>
      </c>
    </row>
    <row r="1319" spans="1:6">
      <c r="A1319" s="14">
        <v>44201</v>
      </c>
      <c r="B1319" s="15">
        <v>348.79</v>
      </c>
      <c r="C1319">
        <v>1479063</v>
      </c>
      <c r="D1319" s="15">
        <v>344.64</v>
      </c>
      <c r="E1319" s="15">
        <v>351.19</v>
      </c>
      <c r="F1319" s="15">
        <v>343.3</v>
      </c>
    </row>
    <row r="1320" spans="1:6">
      <c r="A1320" s="14">
        <v>44200</v>
      </c>
      <c r="B1320" s="15">
        <v>344.64</v>
      </c>
      <c r="C1320">
        <v>1887470</v>
      </c>
      <c r="D1320" s="15">
        <v>354.98</v>
      </c>
      <c r="E1320" s="15">
        <v>354.98</v>
      </c>
      <c r="F1320" s="15">
        <v>341.065</v>
      </c>
    </row>
    <row r="1321" spans="1:6">
      <c r="A1321" s="14">
        <v>44196</v>
      </c>
      <c r="B1321" s="15">
        <v>354.98</v>
      </c>
      <c r="C1321">
        <v>1318520</v>
      </c>
      <c r="D1321" s="15">
        <v>353.82</v>
      </c>
      <c r="E1321" s="15">
        <v>356.03</v>
      </c>
      <c r="F1321" s="15">
        <v>352.23</v>
      </c>
    </row>
    <row r="1322" spans="1:6">
      <c r="A1322" s="14">
        <v>44195</v>
      </c>
      <c r="B1322" s="15">
        <v>354.16</v>
      </c>
      <c r="C1322">
        <v>840790</v>
      </c>
      <c r="D1322" s="15">
        <v>353</v>
      </c>
      <c r="E1322" s="15">
        <v>356.61</v>
      </c>
      <c r="F1322" s="15">
        <v>353</v>
      </c>
    </row>
    <row r="1323" spans="1:6">
      <c r="A1323" s="14">
        <v>44194</v>
      </c>
      <c r="B1323" s="15">
        <v>353.9</v>
      </c>
      <c r="C1323">
        <v>1056162</v>
      </c>
      <c r="D1323" s="15">
        <v>356</v>
      </c>
      <c r="E1323" s="15">
        <v>357.35</v>
      </c>
      <c r="F1323" s="15">
        <v>351.8</v>
      </c>
    </row>
    <row r="1324" spans="1:6">
      <c r="A1324" s="14">
        <v>44193</v>
      </c>
      <c r="B1324" s="15">
        <v>354.18</v>
      </c>
      <c r="C1324">
        <v>1023404</v>
      </c>
      <c r="D1324" s="15">
        <v>353.11</v>
      </c>
      <c r="E1324" s="15">
        <v>357.82</v>
      </c>
      <c r="F1324" s="15">
        <v>351.71</v>
      </c>
    </row>
    <row r="1325" spans="1:6">
      <c r="A1325" s="14">
        <v>44189</v>
      </c>
      <c r="B1325" s="15">
        <v>351.97</v>
      </c>
      <c r="C1325">
        <v>508779</v>
      </c>
      <c r="D1325" s="15">
        <v>352.83</v>
      </c>
      <c r="E1325" s="15">
        <v>354.05610000000001</v>
      </c>
      <c r="F1325" s="15">
        <v>350.4</v>
      </c>
    </row>
    <row r="1326" spans="1:6">
      <c r="A1326" s="14">
        <v>44188</v>
      </c>
      <c r="B1326" s="15">
        <v>351.6</v>
      </c>
      <c r="C1326">
        <v>1307538</v>
      </c>
      <c r="D1326" s="15">
        <v>349.95</v>
      </c>
      <c r="E1326" s="15">
        <v>354.995</v>
      </c>
      <c r="F1326" s="15">
        <v>349.4</v>
      </c>
    </row>
    <row r="1327" spans="1:6">
      <c r="A1327" s="14">
        <v>44187</v>
      </c>
      <c r="B1327" s="15">
        <v>347.92</v>
      </c>
      <c r="C1327">
        <v>1822762</v>
      </c>
      <c r="D1327" s="15">
        <v>349.35</v>
      </c>
      <c r="E1327" s="15">
        <v>350.62</v>
      </c>
      <c r="F1327" s="15">
        <v>347.38499999999999</v>
      </c>
    </row>
    <row r="1328" spans="1:6">
      <c r="A1328" s="14">
        <v>44186</v>
      </c>
      <c r="B1328" s="15">
        <v>349.35</v>
      </c>
      <c r="C1328">
        <v>2128723</v>
      </c>
      <c r="D1328" s="15">
        <v>353.16</v>
      </c>
      <c r="E1328" s="15">
        <v>353.94</v>
      </c>
      <c r="F1328" s="15">
        <v>346.6</v>
      </c>
    </row>
    <row r="1329" spans="1:6">
      <c r="A1329" s="14">
        <v>44183</v>
      </c>
      <c r="B1329" s="15">
        <v>356.03</v>
      </c>
      <c r="C1329">
        <v>4342035</v>
      </c>
      <c r="D1329" s="15">
        <v>352.04</v>
      </c>
      <c r="E1329" s="15">
        <v>356.79</v>
      </c>
      <c r="F1329" s="15">
        <v>350.01</v>
      </c>
    </row>
    <row r="1330" spans="1:6">
      <c r="A1330" s="14">
        <v>44182</v>
      </c>
      <c r="B1330" s="15">
        <v>352.6</v>
      </c>
      <c r="C1330">
        <v>1658146</v>
      </c>
      <c r="D1330" s="15">
        <v>355.93</v>
      </c>
      <c r="E1330" s="15">
        <v>357.66</v>
      </c>
      <c r="F1330" s="15">
        <v>351.88</v>
      </c>
    </row>
    <row r="1331" spans="1:6">
      <c r="A1331" s="14">
        <v>44181</v>
      </c>
      <c r="B1331" s="15">
        <v>354.57</v>
      </c>
      <c r="C1331">
        <v>1986456</v>
      </c>
      <c r="D1331" s="15">
        <v>357.25</v>
      </c>
      <c r="E1331" s="15">
        <v>357.899</v>
      </c>
      <c r="F1331" s="15">
        <v>353.65</v>
      </c>
    </row>
    <row r="1332" spans="1:6">
      <c r="A1332" s="14">
        <v>44180</v>
      </c>
      <c r="B1332" s="15">
        <v>357.57</v>
      </c>
      <c r="C1332">
        <v>1521203</v>
      </c>
      <c r="D1332" s="15">
        <v>358.73</v>
      </c>
      <c r="E1332" s="15">
        <v>359.89</v>
      </c>
      <c r="F1332" s="15">
        <v>355.44499999999999</v>
      </c>
    </row>
    <row r="1333" spans="1:6">
      <c r="A1333" s="14">
        <v>44179</v>
      </c>
      <c r="B1333" s="15">
        <v>357.66</v>
      </c>
      <c r="C1333">
        <v>1370771</v>
      </c>
      <c r="D1333" s="15">
        <v>363.5</v>
      </c>
      <c r="E1333" s="15">
        <v>365.62</v>
      </c>
      <c r="F1333" s="15">
        <v>357.44</v>
      </c>
    </row>
    <row r="1334" spans="1:6">
      <c r="A1334" s="14">
        <v>44176</v>
      </c>
      <c r="B1334" s="15">
        <v>361.71</v>
      </c>
      <c r="C1334">
        <v>1410012</v>
      </c>
      <c r="D1334" s="15">
        <v>354.55</v>
      </c>
      <c r="E1334" s="15">
        <v>363.12</v>
      </c>
      <c r="F1334" s="15">
        <v>354.19</v>
      </c>
    </row>
    <row r="1335" spans="1:6">
      <c r="A1335" s="14">
        <v>44175</v>
      </c>
      <c r="B1335" s="15">
        <v>355.39</v>
      </c>
      <c r="C1335">
        <v>1378723</v>
      </c>
      <c r="D1335" s="15">
        <v>359.52</v>
      </c>
      <c r="E1335" s="15">
        <v>364.21499999999997</v>
      </c>
      <c r="F1335" s="15">
        <v>355.19499999999999</v>
      </c>
    </row>
    <row r="1336" spans="1:6">
      <c r="A1336" s="14">
        <v>44174</v>
      </c>
      <c r="B1336" s="15">
        <v>361.35</v>
      </c>
      <c r="C1336">
        <v>1522393</v>
      </c>
      <c r="D1336" s="15">
        <v>359.85</v>
      </c>
      <c r="E1336" s="15">
        <v>362.59</v>
      </c>
      <c r="F1336" s="15">
        <v>356.94499999999999</v>
      </c>
    </row>
    <row r="1337" spans="1:6">
      <c r="A1337" s="14">
        <v>44173</v>
      </c>
      <c r="B1337" s="15">
        <v>359.23</v>
      </c>
      <c r="C1337">
        <v>1783602</v>
      </c>
      <c r="D1337" s="15">
        <v>360.98</v>
      </c>
      <c r="E1337" s="15">
        <v>363.17</v>
      </c>
      <c r="F1337" s="15">
        <v>358.83499999999998</v>
      </c>
    </row>
    <row r="1338" spans="1:6">
      <c r="A1338" s="14">
        <v>44172</v>
      </c>
      <c r="B1338" s="15">
        <v>362.13</v>
      </c>
      <c r="C1338">
        <v>1390470</v>
      </c>
      <c r="D1338" s="15">
        <v>366.9</v>
      </c>
      <c r="E1338" s="15">
        <v>366.9</v>
      </c>
      <c r="F1338" s="15">
        <v>360.54</v>
      </c>
    </row>
    <row r="1339" spans="1:6">
      <c r="A1339" s="14">
        <v>44169</v>
      </c>
      <c r="B1339" s="15">
        <v>366.61</v>
      </c>
      <c r="C1339">
        <v>1222573</v>
      </c>
      <c r="D1339" s="15">
        <v>363.12</v>
      </c>
      <c r="E1339" s="15">
        <v>367.73</v>
      </c>
      <c r="F1339" s="15">
        <v>362.11</v>
      </c>
    </row>
    <row r="1340" spans="1:6">
      <c r="A1340" s="14">
        <v>44168</v>
      </c>
      <c r="B1340" s="15">
        <v>362.03</v>
      </c>
      <c r="C1340">
        <v>1758402</v>
      </c>
      <c r="D1340" s="15">
        <v>362.12</v>
      </c>
      <c r="E1340" s="15">
        <v>369.5</v>
      </c>
      <c r="F1340" s="15">
        <v>360.96</v>
      </c>
    </row>
    <row r="1341" spans="1:6">
      <c r="A1341" s="14">
        <v>44167</v>
      </c>
      <c r="B1341" s="15">
        <v>361.36</v>
      </c>
      <c r="C1341">
        <v>2519989</v>
      </c>
      <c r="D1341" s="15">
        <v>364.99</v>
      </c>
      <c r="E1341" s="15">
        <v>365.98989999999998</v>
      </c>
      <c r="F1341" s="15">
        <v>360.01</v>
      </c>
    </row>
    <row r="1342" spans="1:6">
      <c r="A1342" s="14">
        <v>44166</v>
      </c>
      <c r="B1342" s="15">
        <v>364.99</v>
      </c>
      <c r="C1342">
        <v>1300793</v>
      </c>
      <c r="D1342" s="15">
        <v>368.47</v>
      </c>
      <c r="E1342" s="15">
        <v>373.29</v>
      </c>
      <c r="F1342" s="15">
        <v>364.87</v>
      </c>
    </row>
    <row r="1343" spans="1:6">
      <c r="A1343" s="14">
        <v>44165</v>
      </c>
      <c r="B1343" s="15">
        <v>365</v>
      </c>
      <c r="C1343">
        <v>1608390</v>
      </c>
      <c r="D1343" s="15">
        <v>370.79</v>
      </c>
      <c r="E1343" s="15">
        <v>372.44</v>
      </c>
      <c r="F1343" s="15">
        <v>363.39</v>
      </c>
    </row>
    <row r="1344" spans="1:6">
      <c r="A1344" s="14">
        <v>44162</v>
      </c>
      <c r="B1344" s="15">
        <v>374.34</v>
      </c>
      <c r="C1344">
        <v>612298</v>
      </c>
      <c r="D1344" s="15">
        <v>378.81</v>
      </c>
      <c r="E1344" s="15">
        <v>378.81</v>
      </c>
      <c r="F1344" s="15">
        <v>373.45</v>
      </c>
    </row>
    <row r="1345" spans="1:6">
      <c r="A1345" s="14">
        <v>44160</v>
      </c>
      <c r="B1345" s="15">
        <v>378.34</v>
      </c>
      <c r="C1345">
        <v>854993</v>
      </c>
      <c r="D1345" s="15">
        <v>377.09</v>
      </c>
      <c r="E1345" s="15">
        <v>381.95</v>
      </c>
      <c r="F1345" s="15">
        <v>376.23</v>
      </c>
    </row>
    <row r="1346" spans="1:6">
      <c r="A1346" s="14">
        <v>44159</v>
      </c>
      <c r="B1346" s="15">
        <v>378.48</v>
      </c>
      <c r="C1346">
        <v>959456</v>
      </c>
      <c r="D1346" s="15">
        <v>375.28</v>
      </c>
      <c r="E1346" s="15">
        <v>378.48</v>
      </c>
      <c r="F1346" s="15">
        <v>373.06</v>
      </c>
    </row>
    <row r="1347" spans="1:6">
      <c r="A1347" s="14">
        <v>44158</v>
      </c>
      <c r="B1347" s="15">
        <v>370.85</v>
      </c>
      <c r="C1347">
        <v>929449</v>
      </c>
      <c r="D1347" s="15">
        <v>371.54</v>
      </c>
      <c r="E1347" s="15">
        <v>374.53</v>
      </c>
      <c r="F1347" s="15">
        <v>369.86</v>
      </c>
    </row>
    <row r="1348" spans="1:6">
      <c r="A1348" s="14">
        <v>44155</v>
      </c>
      <c r="B1348" s="15">
        <v>368.02</v>
      </c>
      <c r="C1348">
        <v>1117931</v>
      </c>
      <c r="D1348" s="15">
        <v>375.97</v>
      </c>
      <c r="E1348" s="15">
        <v>377.2373</v>
      </c>
      <c r="F1348" s="15">
        <v>367.62</v>
      </c>
    </row>
    <row r="1349" spans="1:6">
      <c r="A1349" s="14">
        <v>44154</v>
      </c>
      <c r="B1349" s="15">
        <v>376.46</v>
      </c>
      <c r="C1349">
        <v>1075405</v>
      </c>
      <c r="D1349" s="15">
        <v>375</v>
      </c>
      <c r="E1349" s="15">
        <v>377.75</v>
      </c>
      <c r="F1349" s="15">
        <v>372.17</v>
      </c>
    </row>
    <row r="1350" spans="1:6">
      <c r="A1350" s="14">
        <v>44153</v>
      </c>
      <c r="B1350" s="15">
        <v>377.56</v>
      </c>
      <c r="C1350">
        <v>1066781</v>
      </c>
      <c r="D1350" s="15">
        <v>377.49</v>
      </c>
      <c r="E1350" s="15">
        <v>383.4699</v>
      </c>
      <c r="F1350" s="15">
        <v>376.24</v>
      </c>
    </row>
    <row r="1351" spans="1:6">
      <c r="A1351" s="14">
        <v>44152</v>
      </c>
      <c r="B1351" s="15">
        <v>375.9</v>
      </c>
      <c r="C1351">
        <v>1321480</v>
      </c>
      <c r="D1351" s="15">
        <v>375.66</v>
      </c>
      <c r="E1351" s="15">
        <v>380.48</v>
      </c>
      <c r="F1351" s="15">
        <v>375.25</v>
      </c>
    </row>
    <row r="1352" spans="1:6">
      <c r="A1352" s="14">
        <v>44151</v>
      </c>
      <c r="B1352" s="15">
        <v>377.13</v>
      </c>
      <c r="C1352">
        <v>1306768</v>
      </c>
      <c r="D1352" s="15">
        <v>378.05</v>
      </c>
      <c r="E1352" s="15">
        <v>380.69</v>
      </c>
      <c r="F1352" s="15">
        <v>376.08</v>
      </c>
    </row>
    <row r="1353" spans="1:6">
      <c r="A1353" s="14">
        <v>44148</v>
      </c>
      <c r="B1353" s="15">
        <v>375.14</v>
      </c>
      <c r="C1353">
        <v>921474</v>
      </c>
      <c r="D1353" s="15">
        <v>370.57</v>
      </c>
      <c r="E1353" s="15">
        <v>376</v>
      </c>
      <c r="F1353" s="15">
        <v>369.23</v>
      </c>
    </row>
    <row r="1354" spans="1:6">
      <c r="A1354" s="14">
        <v>44147</v>
      </c>
      <c r="B1354" s="15">
        <v>367.89</v>
      </c>
      <c r="C1354">
        <v>856345</v>
      </c>
      <c r="D1354" s="15">
        <v>367.5</v>
      </c>
      <c r="E1354" s="15">
        <v>370.57</v>
      </c>
      <c r="F1354" s="15">
        <v>365.51</v>
      </c>
    </row>
    <row r="1355" spans="1:6">
      <c r="A1355" s="14">
        <v>44146</v>
      </c>
      <c r="B1355" s="15">
        <v>369.28</v>
      </c>
      <c r="C1355">
        <v>1115361</v>
      </c>
      <c r="D1355" s="15">
        <v>372.87</v>
      </c>
      <c r="E1355" s="15">
        <v>373.33</v>
      </c>
      <c r="F1355" s="15">
        <v>365.68</v>
      </c>
    </row>
    <row r="1356" spans="1:6">
      <c r="A1356" s="14">
        <v>44145</v>
      </c>
      <c r="B1356" s="15">
        <v>371.28</v>
      </c>
      <c r="C1356">
        <v>1708205</v>
      </c>
      <c r="D1356" s="15">
        <v>365</v>
      </c>
      <c r="E1356" s="15">
        <v>373.435</v>
      </c>
      <c r="F1356" s="15">
        <v>363.94</v>
      </c>
    </row>
    <row r="1357" spans="1:6">
      <c r="A1357" s="14">
        <v>44144</v>
      </c>
      <c r="B1357" s="15">
        <v>363.95</v>
      </c>
      <c r="C1357">
        <v>1956921</v>
      </c>
      <c r="D1357" s="15">
        <v>379.6</v>
      </c>
      <c r="E1357" s="15">
        <v>381.52</v>
      </c>
      <c r="F1357" s="15">
        <v>363.73</v>
      </c>
    </row>
    <row r="1358" spans="1:6">
      <c r="A1358" s="14">
        <v>44141</v>
      </c>
      <c r="B1358" s="15">
        <v>361.27</v>
      </c>
      <c r="C1358">
        <v>1401617</v>
      </c>
      <c r="D1358" s="15">
        <v>363.3</v>
      </c>
      <c r="E1358" s="15">
        <v>363.73</v>
      </c>
      <c r="F1358" s="15">
        <v>357.95</v>
      </c>
    </row>
    <row r="1359" spans="1:6">
      <c r="A1359" s="14">
        <v>44140</v>
      </c>
      <c r="B1359" s="15">
        <v>364.7</v>
      </c>
      <c r="C1359">
        <v>1709297</v>
      </c>
      <c r="D1359" s="15">
        <v>374.55</v>
      </c>
      <c r="E1359" s="15">
        <v>376.5</v>
      </c>
      <c r="F1359" s="15">
        <v>363.77</v>
      </c>
    </row>
    <row r="1360" spans="1:6">
      <c r="A1360" s="14">
        <v>44139</v>
      </c>
      <c r="B1360" s="15">
        <v>372.16</v>
      </c>
      <c r="C1360">
        <v>2146525</v>
      </c>
      <c r="D1360" s="15">
        <v>371.07</v>
      </c>
      <c r="E1360" s="15">
        <v>381.46</v>
      </c>
      <c r="F1360" s="15">
        <v>369.51</v>
      </c>
    </row>
    <row r="1361" spans="1:6">
      <c r="A1361" s="14">
        <v>44138</v>
      </c>
      <c r="B1361" s="15">
        <v>363.44</v>
      </c>
      <c r="C1361">
        <v>1484628</v>
      </c>
      <c r="D1361" s="15">
        <v>357.13</v>
      </c>
      <c r="E1361" s="15">
        <v>366.2</v>
      </c>
      <c r="F1361" s="15">
        <v>356.21</v>
      </c>
    </row>
    <row r="1362" spans="1:6">
      <c r="A1362" s="14">
        <v>44137</v>
      </c>
      <c r="B1362" s="15">
        <v>352.42</v>
      </c>
      <c r="C1362">
        <v>1707749</v>
      </c>
      <c r="D1362" s="15">
        <v>356.12</v>
      </c>
      <c r="E1362" s="15">
        <v>359.91</v>
      </c>
      <c r="F1362" s="15">
        <v>350.72</v>
      </c>
    </row>
    <row r="1363" spans="1:6">
      <c r="A1363" s="14">
        <v>44134</v>
      </c>
      <c r="B1363" s="15">
        <v>350.13</v>
      </c>
      <c r="C1363">
        <v>1310167</v>
      </c>
      <c r="D1363" s="15">
        <v>350.64</v>
      </c>
      <c r="E1363" s="15">
        <v>353.73</v>
      </c>
      <c r="F1363" s="15">
        <v>345.65</v>
      </c>
    </row>
    <row r="1364" spans="1:6">
      <c r="A1364" s="14">
        <v>44133</v>
      </c>
      <c r="B1364" s="15">
        <v>352.44</v>
      </c>
      <c r="C1364">
        <v>1547977</v>
      </c>
      <c r="D1364" s="15">
        <v>350</v>
      </c>
      <c r="E1364" s="15">
        <v>356.22500000000002</v>
      </c>
      <c r="F1364" s="15">
        <v>348.29</v>
      </c>
    </row>
    <row r="1365" spans="1:6">
      <c r="A1365" s="14">
        <v>44132</v>
      </c>
      <c r="B1365" s="15">
        <v>350.86</v>
      </c>
      <c r="C1365">
        <v>1680134</v>
      </c>
      <c r="D1365" s="15">
        <v>356.87</v>
      </c>
      <c r="E1365" s="15">
        <v>360</v>
      </c>
      <c r="F1365" s="15">
        <v>350.45</v>
      </c>
    </row>
    <row r="1366" spans="1:6">
      <c r="A1366" s="14">
        <v>44131</v>
      </c>
      <c r="B1366" s="15">
        <v>362.43</v>
      </c>
      <c r="C1366">
        <v>977417</v>
      </c>
      <c r="D1366" s="15">
        <v>367</v>
      </c>
      <c r="E1366" s="15">
        <v>367.98</v>
      </c>
      <c r="F1366" s="15">
        <v>360.80500000000001</v>
      </c>
    </row>
    <row r="1367" spans="1:6">
      <c r="A1367" s="14">
        <v>44130</v>
      </c>
      <c r="B1367" s="15">
        <v>368.55</v>
      </c>
      <c r="C1367">
        <v>1387270</v>
      </c>
      <c r="D1367" s="15">
        <v>369.43</v>
      </c>
      <c r="E1367" s="15">
        <v>369.87</v>
      </c>
      <c r="F1367" s="15">
        <v>362.5016</v>
      </c>
    </row>
    <row r="1368" spans="1:6">
      <c r="A1368" s="14">
        <v>44127</v>
      </c>
      <c r="B1368" s="15">
        <v>374.33</v>
      </c>
      <c r="C1368">
        <v>1178882</v>
      </c>
      <c r="D1368" s="15">
        <v>371.34</v>
      </c>
      <c r="E1368" s="15">
        <v>376.19</v>
      </c>
      <c r="F1368" s="15">
        <v>369.01</v>
      </c>
    </row>
    <row r="1369" spans="1:6">
      <c r="A1369" s="14">
        <v>44126</v>
      </c>
      <c r="B1369" s="15">
        <v>368.96</v>
      </c>
      <c r="C1369">
        <v>1255370</v>
      </c>
      <c r="D1369" s="15">
        <v>367.5</v>
      </c>
      <c r="E1369" s="15">
        <v>371.11</v>
      </c>
      <c r="F1369" s="15">
        <v>365.15</v>
      </c>
    </row>
    <row r="1370" spans="1:6">
      <c r="A1370" s="14">
        <v>44125</v>
      </c>
      <c r="B1370" s="15">
        <v>367.14</v>
      </c>
      <c r="C1370">
        <v>1931194</v>
      </c>
      <c r="D1370" s="15">
        <v>372.21</v>
      </c>
      <c r="E1370" s="15">
        <v>375</v>
      </c>
      <c r="F1370" s="15">
        <v>365</v>
      </c>
    </row>
    <row r="1371" spans="1:6">
      <c r="A1371" s="14">
        <v>44124</v>
      </c>
      <c r="B1371" s="15">
        <v>372.21</v>
      </c>
      <c r="C1371">
        <v>1783180</v>
      </c>
      <c r="D1371" s="15">
        <v>382.59</v>
      </c>
      <c r="E1371" s="15">
        <v>385.79</v>
      </c>
      <c r="F1371" s="15">
        <v>371.8</v>
      </c>
    </row>
    <row r="1372" spans="1:6">
      <c r="A1372" s="14">
        <v>44123</v>
      </c>
      <c r="B1372" s="15">
        <v>383.71</v>
      </c>
      <c r="C1372">
        <v>1180993</v>
      </c>
      <c r="D1372" s="15">
        <v>387.24</v>
      </c>
      <c r="E1372" s="15">
        <v>389.6</v>
      </c>
      <c r="F1372" s="15">
        <v>381.67099999999999</v>
      </c>
    </row>
    <row r="1373" spans="1:6">
      <c r="A1373" s="14">
        <v>44120</v>
      </c>
      <c r="B1373" s="15">
        <v>386.5</v>
      </c>
      <c r="C1373">
        <v>952117</v>
      </c>
      <c r="D1373" s="15">
        <v>388.49</v>
      </c>
      <c r="E1373" s="15">
        <v>389.78</v>
      </c>
      <c r="F1373" s="15">
        <v>386.09</v>
      </c>
    </row>
    <row r="1374" spans="1:6">
      <c r="A1374" s="14">
        <v>44119</v>
      </c>
      <c r="B1374" s="15">
        <v>386.12</v>
      </c>
      <c r="C1374">
        <v>792113</v>
      </c>
      <c r="D1374" s="15">
        <v>387.33</v>
      </c>
      <c r="E1374" s="15">
        <v>388.87</v>
      </c>
      <c r="F1374" s="15">
        <v>383.22</v>
      </c>
    </row>
    <row r="1375" spans="1:6">
      <c r="A1375" s="14">
        <v>44118</v>
      </c>
      <c r="B1375" s="15">
        <v>390.72</v>
      </c>
      <c r="C1375">
        <v>1090394</v>
      </c>
      <c r="D1375" s="15">
        <v>387.14</v>
      </c>
      <c r="E1375" s="15">
        <v>395.46</v>
      </c>
      <c r="F1375" s="15">
        <v>387.14</v>
      </c>
    </row>
    <row r="1376" spans="1:6">
      <c r="A1376" s="14">
        <v>44117</v>
      </c>
      <c r="B1376" s="15">
        <v>388.95</v>
      </c>
      <c r="C1376">
        <v>973378</v>
      </c>
      <c r="D1376" s="15">
        <v>386.14</v>
      </c>
      <c r="E1376" s="15">
        <v>390.56</v>
      </c>
      <c r="F1376" s="15">
        <v>385.12</v>
      </c>
    </row>
    <row r="1377" spans="1:6">
      <c r="A1377" s="14">
        <v>44116</v>
      </c>
      <c r="B1377" s="15">
        <v>388.92</v>
      </c>
      <c r="C1377">
        <v>807358</v>
      </c>
      <c r="D1377" s="15">
        <v>386</v>
      </c>
      <c r="E1377" s="15">
        <v>390.51</v>
      </c>
      <c r="F1377" s="15">
        <v>383.26</v>
      </c>
    </row>
    <row r="1378" spans="1:6">
      <c r="A1378" s="14">
        <v>44113</v>
      </c>
      <c r="B1378" s="15">
        <v>385.93</v>
      </c>
      <c r="C1378">
        <v>675020</v>
      </c>
      <c r="D1378" s="15">
        <v>388.41</v>
      </c>
      <c r="E1378" s="15">
        <v>390.1</v>
      </c>
      <c r="F1378" s="15">
        <v>385.29</v>
      </c>
    </row>
    <row r="1379" spans="1:6">
      <c r="A1379" s="14">
        <v>44112</v>
      </c>
      <c r="B1379" s="15">
        <v>388.59</v>
      </c>
      <c r="C1379">
        <v>695156</v>
      </c>
      <c r="D1379" s="15">
        <v>383.9</v>
      </c>
      <c r="E1379" s="15">
        <v>389.19</v>
      </c>
      <c r="F1379" s="15">
        <v>382.27839999999998</v>
      </c>
    </row>
    <row r="1380" spans="1:6">
      <c r="A1380" s="14">
        <v>44111</v>
      </c>
      <c r="B1380" s="15">
        <v>382.94</v>
      </c>
      <c r="C1380">
        <v>826844</v>
      </c>
      <c r="D1380" s="15">
        <v>378.6</v>
      </c>
      <c r="E1380" s="15">
        <v>383.84</v>
      </c>
      <c r="F1380" s="15">
        <v>378.56</v>
      </c>
    </row>
    <row r="1381" spans="1:6">
      <c r="A1381" s="14">
        <v>44110</v>
      </c>
      <c r="B1381" s="15">
        <v>376.46</v>
      </c>
      <c r="C1381">
        <v>954931</v>
      </c>
      <c r="D1381" s="15">
        <v>386.03</v>
      </c>
      <c r="E1381" s="15">
        <v>386.11</v>
      </c>
      <c r="F1381" s="15">
        <v>376.02</v>
      </c>
    </row>
    <row r="1382" spans="1:6">
      <c r="A1382" s="14">
        <v>44109</v>
      </c>
      <c r="B1382" s="15">
        <v>383.96</v>
      </c>
      <c r="C1382">
        <v>825249</v>
      </c>
      <c r="D1382" s="15">
        <v>383.24</v>
      </c>
      <c r="E1382" s="15">
        <v>385.88909999999998</v>
      </c>
      <c r="F1382" s="15">
        <v>378.86</v>
      </c>
    </row>
    <row r="1383" spans="1:6">
      <c r="A1383" s="14">
        <v>44106</v>
      </c>
      <c r="B1383" s="15">
        <v>380.58</v>
      </c>
      <c r="C1383">
        <v>1217172</v>
      </c>
      <c r="D1383" s="15">
        <v>376</v>
      </c>
      <c r="E1383" s="15">
        <v>383.47660000000002</v>
      </c>
      <c r="F1383" s="15">
        <v>374.28</v>
      </c>
    </row>
    <row r="1384" spans="1:6">
      <c r="A1384" s="14">
        <v>44105</v>
      </c>
      <c r="B1384" s="15">
        <v>380.89</v>
      </c>
      <c r="C1384">
        <v>1103853</v>
      </c>
      <c r="D1384" s="15">
        <v>384</v>
      </c>
      <c r="E1384" s="15">
        <v>390</v>
      </c>
      <c r="F1384" s="15">
        <v>379</v>
      </c>
    </row>
    <row r="1385" spans="1:6">
      <c r="A1385" s="14">
        <v>44104</v>
      </c>
      <c r="B1385" s="15">
        <v>383.28</v>
      </c>
      <c r="C1385">
        <v>1410264</v>
      </c>
      <c r="D1385" s="15">
        <v>389.47</v>
      </c>
      <c r="E1385" s="15">
        <v>389.76</v>
      </c>
      <c r="F1385" s="15">
        <v>380.51</v>
      </c>
    </row>
    <row r="1386" spans="1:6">
      <c r="A1386" s="14">
        <v>44103</v>
      </c>
      <c r="B1386" s="15">
        <v>388.74</v>
      </c>
      <c r="C1386">
        <v>1121387</v>
      </c>
      <c r="D1386" s="15">
        <v>389.61</v>
      </c>
      <c r="E1386" s="15">
        <v>393.15</v>
      </c>
      <c r="F1386" s="15">
        <v>387.51</v>
      </c>
    </row>
    <row r="1387" spans="1:6">
      <c r="A1387" s="14">
        <v>44102</v>
      </c>
      <c r="B1387" s="15">
        <v>390.51</v>
      </c>
      <c r="C1387">
        <v>980091</v>
      </c>
      <c r="D1387" s="15">
        <v>390</v>
      </c>
      <c r="E1387" s="15">
        <v>396.61</v>
      </c>
      <c r="F1387" s="15">
        <v>389.65</v>
      </c>
    </row>
    <row r="1388" spans="1:6">
      <c r="A1388" s="14">
        <v>44099</v>
      </c>
      <c r="B1388" s="15">
        <v>386.7</v>
      </c>
      <c r="C1388">
        <v>1375385</v>
      </c>
      <c r="D1388" s="15">
        <v>377.45</v>
      </c>
      <c r="E1388" s="15">
        <v>388.4</v>
      </c>
      <c r="F1388" s="15">
        <v>376.45</v>
      </c>
    </row>
    <row r="1389" spans="1:6">
      <c r="A1389" s="14">
        <v>44098</v>
      </c>
      <c r="B1389" s="15">
        <v>378.76</v>
      </c>
      <c r="C1389">
        <v>1295262</v>
      </c>
      <c r="D1389" s="15">
        <v>383.25</v>
      </c>
      <c r="E1389" s="15">
        <v>384.49</v>
      </c>
      <c r="F1389" s="15">
        <v>375.09500000000003</v>
      </c>
    </row>
    <row r="1390" spans="1:6">
      <c r="A1390" s="14">
        <v>44097</v>
      </c>
      <c r="B1390" s="15">
        <v>383.24</v>
      </c>
      <c r="C1390">
        <v>1223324</v>
      </c>
      <c r="D1390" s="15">
        <v>389.23</v>
      </c>
      <c r="E1390" s="15">
        <v>394.4271</v>
      </c>
      <c r="F1390" s="15">
        <v>381.99</v>
      </c>
    </row>
    <row r="1391" spans="1:6">
      <c r="A1391" s="14">
        <v>44096</v>
      </c>
      <c r="B1391" s="15">
        <v>388.42</v>
      </c>
      <c r="C1391">
        <v>1286535</v>
      </c>
      <c r="D1391" s="15">
        <v>381.88</v>
      </c>
      <c r="E1391" s="15">
        <v>392.48</v>
      </c>
      <c r="F1391" s="15">
        <v>381.34429999999998</v>
      </c>
    </row>
    <row r="1392" spans="1:6">
      <c r="A1392" s="14">
        <v>44095</v>
      </c>
      <c r="B1392" s="15">
        <v>379.61</v>
      </c>
      <c r="C1392">
        <v>1447716</v>
      </c>
      <c r="D1392" s="15">
        <v>388.5</v>
      </c>
      <c r="E1392" s="15">
        <v>389.86579999999998</v>
      </c>
      <c r="F1392" s="15">
        <v>377.23</v>
      </c>
    </row>
    <row r="1393" spans="1:6">
      <c r="A1393" s="14">
        <v>44092</v>
      </c>
      <c r="B1393" s="15">
        <v>395.14</v>
      </c>
      <c r="C1393">
        <v>2636802</v>
      </c>
      <c r="D1393" s="15">
        <v>394.15</v>
      </c>
      <c r="E1393" s="15">
        <v>399</v>
      </c>
      <c r="F1393" s="15">
        <v>394.15</v>
      </c>
    </row>
    <row r="1394" spans="1:6">
      <c r="A1394" s="14">
        <v>44091</v>
      </c>
      <c r="B1394" s="15">
        <v>395.94</v>
      </c>
      <c r="C1394">
        <v>959548</v>
      </c>
      <c r="D1394" s="15">
        <v>392</v>
      </c>
      <c r="E1394" s="15">
        <v>398.55</v>
      </c>
      <c r="F1394" s="15">
        <v>389.54</v>
      </c>
    </row>
    <row r="1395" spans="1:6">
      <c r="A1395" s="14">
        <v>44090</v>
      </c>
      <c r="B1395" s="15">
        <v>395.58</v>
      </c>
      <c r="C1395">
        <v>1052509</v>
      </c>
      <c r="D1395" s="15">
        <v>391.11</v>
      </c>
      <c r="E1395" s="15">
        <v>399.6</v>
      </c>
      <c r="F1395" s="15">
        <v>390.93</v>
      </c>
    </row>
    <row r="1396" spans="1:6">
      <c r="A1396" s="14">
        <v>44089</v>
      </c>
      <c r="B1396" s="15">
        <v>392.55</v>
      </c>
      <c r="C1396">
        <v>955899</v>
      </c>
      <c r="D1396" s="15">
        <v>395.65</v>
      </c>
      <c r="E1396" s="15">
        <v>396</v>
      </c>
      <c r="F1396" s="15">
        <v>386.89</v>
      </c>
    </row>
    <row r="1397" spans="1:6">
      <c r="A1397" s="14">
        <v>44088</v>
      </c>
      <c r="B1397" s="15">
        <v>393.75</v>
      </c>
      <c r="C1397">
        <v>991054</v>
      </c>
      <c r="D1397" s="15">
        <v>393.37</v>
      </c>
      <c r="E1397" s="15">
        <v>396.67</v>
      </c>
      <c r="F1397" s="15">
        <v>391.62</v>
      </c>
    </row>
    <row r="1398" spans="1:6">
      <c r="A1398" s="14">
        <v>44085</v>
      </c>
      <c r="B1398" s="15">
        <v>389.45</v>
      </c>
      <c r="C1398">
        <v>933979</v>
      </c>
      <c r="D1398" s="15">
        <v>381.47</v>
      </c>
      <c r="E1398" s="15">
        <v>390.49990000000003</v>
      </c>
      <c r="F1398" s="15">
        <v>380.75</v>
      </c>
    </row>
    <row r="1399" spans="1:6">
      <c r="A1399" s="14">
        <v>44084</v>
      </c>
      <c r="B1399" s="15">
        <v>379.11</v>
      </c>
      <c r="C1399">
        <v>716427</v>
      </c>
      <c r="D1399" s="15">
        <v>386.02</v>
      </c>
      <c r="E1399" s="15">
        <v>388.53230000000002</v>
      </c>
      <c r="F1399" s="15">
        <v>378.33</v>
      </c>
    </row>
    <row r="1400" spans="1:6">
      <c r="A1400" s="14">
        <v>44083</v>
      </c>
      <c r="B1400" s="15">
        <v>385.24</v>
      </c>
      <c r="C1400">
        <v>1218293</v>
      </c>
      <c r="D1400" s="15">
        <v>382.69</v>
      </c>
      <c r="E1400" s="15">
        <v>389.42</v>
      </c>
      <c r="F1400" s="15">
        <v>381.01010000000002</v>
      </c>
    </row>
    <row r="1401" spans="1:6">
      <c r="A1401" s="14">
        <v>44082</v>
      </c>
      <c r="B1401" s="15">
        <v>380.23</v>
      </c>
      <c r="C1401">
        <v>1071648</v>
      </c>
      <c r="D1401" s="15">
        <v>383.99</v>
      </c>
      <c r="E1401" s="15">
        <v>385.28500000000003</v>
      </c>
      <c r="F1401" s="15">
        <v>378.36</v>
      </c>
    </row>
    <row r="1402" spans="1:6">
      <c r="A1402" s="14">
        <v>44078</v>
      </c>
      <c r="B1402" s="15">
        <v>385.02</v>
      </c>
      <c r="C1402">
        <v>933794</v>
      </c>
      <c r="D1402" s="15">
        <v>388.51</v>
      </c>
      <c r="E1402" s="15">
        <v>391.55</v>
      </c>
      <c r="F1402" s="15">
        <v>379.58</v>
      </c>
    </row>
    <row r="1403" spans="1:6">
      <c r="A1403" s="14">
        <v>44077</v>
      </c>
      <c r="B1403" s="15">
        <v>386.29</v>
      </c>
      <c r="C1403">
        <v>1500784</v>
      </c>
      <c r="D1403" s="15">
        <v>399.5</v>
      </c>
      <c r="E1403" s="15">
        <v>401.87549999999999</v>
      </c>
      <c r="F1403" s="15">
        <v>383.38</v>
      </c>
    </row>
    <row r="1404" spans="1:6">
      <c r="A1404" s="14">
        <v>44076</v>
      </c>
      <c r="B1404" s="15">
        <v>398.07</v>
      </c>
      <c r="C1404">
        <v>1214735</v>
      </c>
      <c r="D1404" s="15">
        <v>385.15</v>
      </c>
      <c r="E1404" s="15">
        <v>398.9</v>
      </c>
      <c r="F1404" s="15">
        <v>384.11</v>
      </c>
    </row>
    <row r="1405" spans="1:6">
      <c r="A1405" s="14">
        <v>44075</v>
      </c>
      <c r="B1405" s="15">
        <v>386.81</v>
      </c>
      <c r="C1405">
        <v>908902</v>
      </c>
      <c r="D1405" s="15">
        <v>387.82</v>
      </c>
      <c r="E1405" s="15">
        <v>389.185</v>
      </c>
      <c r="F1405" s="15">
        <v>385</v>
      </c>
    </row>
    <row r="1406" spans="1:6">
      <c r="A1406" s="14">
        <v>44074</v>
      </c>
      <c r="B1406" s="15">
        <v>390.26</v>
      </c>
      <c r="C1406">
        <v>1030838</v>
      </c>
      <c r="D1406" s="15">
        <v>392.17</v>
      </c>
      <c r="E1406" s="15">
        <v>395</v>
      </c>
      <c r="F1406" s="15">
        <v>388.47</v>
      </c>
    </row>
    <row r="1407" spans="1:6">
      <c r="A1407" s="14">
        <v>44071</v>
      </c>
      <c r="B1407" s="15">
        <v>395.59</v>
      </c>
      <c r="C1407">
        <v>728261</v>
      </c>
      <c r="D1407" s="15">
        <v>395.51</v>
      </c>
      <c r="E1407" s="15">
        <v>396</v>
      </c>
      <c r="F1407" s="15">
        <v>391.73</v>
      </c>
    </row>
    <row r="1408" spans="1:6">
      <c r="A1408" s="14">
        <v>44070</v>
      </c>
      <c r="B1408" s="15">
        <v>395.02</v>
      </c>
      <c r="C1408">
        <v>700460</v>
      </c>
      <c r="D1408" s="15">
        <v>396.84</v>
      </c>
      <c r="E1408" s="15">
        <v>400.08499999999998</v>
      </c>
      <c r="F1408" s="15">
        <v>394.88</v>
      </c>
    </row>
    <row r="1409" spans="1:6">
      <c r="A1409" s="14">
        <v>44069</v>
      </c>
      <c r="B1409" s="15">
        <v>395.44</v>
      </c>
      <c r="C1409">
        <v>908779</v>
      </c>
      <c r="D1409" s="15">
        <v>393</v>
      </c>
      <c r="E1409" s="15">
        <v>397.66</v>
      </c>
      <c r="F1409" s="15">
        <v>390.56</v>
      </c>
    </row>
    <row r="1410" spans="1:6">
      <c r="A1410" s="14">
        <v>44068</v>
      </c>
      <c r="B1410" s="15">
        <v>394.84</v>
      </c>
      <c r="C1410">
        <v>987415</v>
      </c>
      <c r="D1410" s="15">
        <v>395.72</v>
      </c>
      <c r="E1410" s="15">
        <v>402.375</v>
      </c>
      <c r="F1410" s="15">
        <v>392.4</v>
      </c>
    </row>
    <row r="1411" spans="1:6">
      <c r="A1411" s="14">
        <v>44067</v>
      </c>
      <c r="B1411" s="15">
        <v>395.04</v>
      </c>
      <c r="C1411">
        <v>1006398</v>
      </c>
      <c r="D1411" s="15">
        <v>390.83</v>
      </c>
      <c r="E1411" s="15">
        <v>395.57</v>
      </c>
      <c r="F1411" s="15">
        <v>389.9</v>
      </c>
    </row>
    <row r="1412" spans="1:6">
      <c r="A1412" s="14">
        <v>44064</v>
      </c>
      <c r="B1412" s="15">
        <v>389.57</v>
      </c>
      <c r="C1412">
        <v>996274</v>
      </c>
      <c r="D1412" s="15">
        <v>387.71</v>
      </c>
      <c r="E1412" s="15">
        <v>390.79</v>
      </c>
      <c r="F1412" s="15">
        <v>386.8596</v>
      </c>
    </row>
    <row r="1413" spans="1:6">
      <c r="A1413" s="14">
        <v>44063</v>
      </c>
      <c r="B1413" s="15">
        <v>387.88</v>
      </c>
      <c r="C1413">
        <v>1203695</v>
      </c>
      <c r="D1413" s="15">
        <v>388.28</v>
      </c>
      <c r="E1413" s="15">
        <v>389.2</v>
      </c>
      <c r="F1413" s="15">
        <v>383.577</v>
      </c>
    </row>
    <row r="1414" spans="1:6">
      <c r="A1414" s="14">
        <v>44062</v>
      </c>
      <c r="B1414" s="15">
        <v>390.05</v>
      </c>
      <c r="C1414">
        <v>717523</v>
      </c>
      <c r="D1414" s="15">
        <v>390.08</v>
      </c>
      <c r="E1414" s="15">
        <v>391.97</v>
      </c>
      <c r="F1414" s="15">
        <v>388.84</v>
      </c>
    </row>
    <row r="1415" spans="1:6">
      <c r="A1415" s="14">
        <v>44061</v>
      </c>
      <c r="B1415" s="15">
        <v>390.26</v>
      </c>
      <c r="C1415">
        <v>806128</v>
      </c>
      <c r="D1415" s="15">
        <v>389.17</v>
      </c>
      <c r="E1415" s="15">
        <v>391.91</v>
      </c>
      <c r="F1415" s="15">
        <v>388.34339999999997</v>
      </c>
    </row>
    <row r="1416" spans="1:6">
      <c r="A1416" s="14">
        <v>44060</v>
      </c>
      <c r="B1416" s="15">
        <v>388.96</v>
      </c>
      <c r="C1416">
        <v>864415</v>
      </c>
      <c r="D1416" s="15">
        <v>393.98</v>
      </c>
      <c r="E1416" s="15">
        <v>395.19</v>
      </c>
      <c r="F1416" s="15">
        <v>387.73</v>
      </c>
    </row>
    <row r="1417" spans="1:6">
      <c r="A1417" s="14">
        <v>44057</v>
      </c>
      <c r="B1417" s="15">
        <v>391.42</v>
      </c>
      <c r="C1417">
        <v>648605</v>
      </c>
      <c r="D1417" s="15">
        <v>388.64</v>
      </c>
      <c r="E1417" s="15">
        <v>394.2</v>
      </c>
      <c r="F1417" s="15">
        <v>388.02</v>
      </c>
    </row>
    <row r="1418" spans="1:6">
      <c r="A1418" s="14">
        <v>44056</v>
      </c>
      <c r="B1418" s="15">
        <v>389.24</v>
      </c>
      <c r="C1418">
        <v>1053647</v>
      </c>
      <c r="D1418" s="15">
        <v>390.35</v>
      </c>
      <c r="E1418" s="15">
        <v>394.05</v>
      </c>
      <c r="F1418" s="15">
        <v>387</v>
      </c>
    </row>
    <row r="1419" spans="1:6">
      <c r="A1419" s="14">
        <v>44055</v>
      </c>
      <c r="B1419" s="15">
        <v>392.44</v>
      </c>
      <c r="C1419">
        <v>878821</v>
      </c>
      <c r="D1419" s="15">
        <v>394.02</v>
      </c>
      <c r="E1419" s="15">
        <v>396.52</v>
      </c>
      <c r="F1419" s="15">
        <v>391.29</v>
      </c>
    </row>
    <row r="1420" spans="1:6">
      <c r="A1420" s="14">
        <v>44054</v>
      </c>
      <c r="B1420" s="15">
        <v>391.96</v>
      </c>
      <c r="C1420">
        <v>1312906</v>
      </c>
      <c r="D1420" s="15">
        <v>391.51</v>
      </c>
      <c r="E1420" s="15">
        <v>399.49</v>
      </c>
      <c r="F1420" s="15">
        <v>391.33</v>
      </c>
    </row>
    <row r="1421" spans="1:6">
      <c r="A1421" s="14">
        <v>44053</v>
      </c>
      <c r="B1421" s="15">
        <v>389.26</v>
      </c>
      <c r="C1421">
        <v>856011</v>
      </c>
      <c r="D1421" s="15">
        <v>386.02</v>
      </c>
      <c r="E1421" s="15">
        <v>391.11</v>
      </c>
      <c r="F1421" s="15">
        <v>385.96</v>
      </c>
    </row>
    <row r="1422" spans="1:6">
      <c r="A1422" s="14">
        <v>44050</v>
      </c>
      <c r="B1422" s="15">
        <v>385.62</v>
      </c>
      <c r="C1422">
        <v>924890</v>
      </c>
      <c r="D1422" s="15">
        <v>380.01</v>
      </c>
      <c r="E1422" s="15">
        <v>386.66</v>
      </c>
      <c r="F1422" s="15">
        <v>378.76</v>
      </c>
    </row>
    <row r="1423" spans="1:6">
      <c r="A1423" s="14">
        <v>44049</v>
      </c>
      <c r="B1423" s="15">
        <v>379.74</v>
      </c>
      <c r="C1423">
        <v>698536</v>
      </c>
      <c r="D1423" s="15">
        <v>381.78</v>
      </c>
      <c r="E1423" s="15">
        <v>383.19</v>
      </c>
      <c r="F1423" s="15">
        <v>378.09</v>
      </c>
    </row>
    <row r="1424" spans="1:6">
      <c r="A1424" s="14">
        <v>44048</v>
      </c>
      <c r="B1424" s="15">
        <v>383.5</v>
      </c>
      <c r="C1424">
        <v>1018673</v>
      </c>
      <c r="D1424" s="15">
        <v>380</v>
      </c>
      <c r="E1424" s="15">
        <v>384.87</v>
      </c>
      <c r="F1424" s="15">
        <v>378.27</v>
      </c>
    </row>
    <row r="1425" spans="1:6">
      <c r="A1425" s="14">
        <v>44047</v>
      </c>
      <c r="B1425" s="15">
        <v>377.99</v>
      </c>
      <c r="C1425">
        <v>900732</v>
      </c>
      <c r="D1425" s="15">
        <v>379.08</v>
      </c>
      <c r="E1425" s="15">
        <v>380.8424</v>
      </c>
      <c r="F1425" s="15">
        <v>376.29</v>
      </c>
    </row>
    <row r="1426" spans="1:6">
      <c r="A1426" s="14">
        <v>44046</v>
      </c>
      <c r="B1426" s="15">
        <v>377.1</v>
      </c>
      <c r="C1426">
        <v>923365</v>
      </c>
      <c r="D1426" s="15">
        <v>376.84</v>
      </c>
      <c r="E1426" s="15">
        <v>378.41</v>
      </c>
      <c r="F1426" s="15">
        <v>371.44</v>
      </c>
    </row>
    <row r="1427" spans="1:6">
      <c r="A1427" s="14">
        <v>44043</v>
      </c>
      <c r="B1427" s="15">
        <v>378.97</v>
      </c>
      <c r="C1427">
        <v>1101905</v>
      </c>
      <c r="D1427" s="15">
        <v>380.55</v>
      </c>
      <c r="E1427" s="15">
        <v>381.37</v>
      </c>
      <c r="F1427" s="15">
        <v>373.67500000000001</v>
      </c>
    </row>
    <row r="1428" spans="1:6">
      <c r="A1428" s="14">
        <v>44042</v>
      </c>
      <c r="B1428" s="15">
        <v>381.72</v>
      </c>
      <c r="C1428">
        <v>983373</v>
      </c>
      <c r="D1428" s="15">
        <v>382.71</v>
      </c>
      <c r="E1428" s="15">
        <v>385.84399999999999</v>
      </c>
      <c r="F1428" s="15">
        <v>380.86</v>
      </c>
    </row>
    <row r="1429" spans="1:6">
      <c r="A1429" s="14">
        <v>44041</v>
      </c>
      <c r="B1429" s="15">
        <v>387.3</v>
      </c>
      <c r="C1429">
        <v>1209630</v>
      </c>
      <c r="D1429" s="15">
        <v>389.56</v>
      </c>
      <c r="E1429" s="15">
        <v>390.4701</v>
      </c>
      <c r="F1429" s="15">
        <v>384.63</v>
      </c>
    </row>
    <row r="1430" spans="1:6">
      <c r="A1430" s="14">
        <v>44040</v>
      </c>
      <c r="B1430" s="15">
        <v>386.66</v>
      </c>
      <c r="C1430">
        <v>1132400</v>
      </c>
      <c r="D1430" s="15">
        <v>382</v>
      </c>
      <c r="E1430" s="15">
        <v>390.21</v>
      </c>
      <c r="F1430" s="15">
        <v>382</v>
      </c>
    </row>
    <row r="1431" spans="1:6">
      <c r="A1431" s="14">
        <v>44039</v>
      </c>
      <c r="B1431" s="15">
        <v>382.09</v>
      </c>
      <c r="C1431">
        <v>1047198</v>
      </c>
      <c r="D1431" s="15">
        <v>384.73</v>
      </c>
      <c r="E1431" s="15">
        <v>385.99</v>
      </c>
      <c r="F1431" s="15">
        <v>380.11</v>
      </c>
    </row>
    <row r="1432" spans="1:6">
      <c r="A1432" s="14">
        <v>44036</v>
      </c>
      <c r="B1432" s="15">
        <v>386.21</v>
      </c>
      <c r="C1432">
        <v>1305844</v>
      </c>
      <c r="D1432" s="15">
        <v>388</v>
      </c>
      <c r="E1432" s="15">
        <v>393.49</v>
      </c>
      <c r="F1432" s="15">
        <v>383.61</v>
      </c>
    </row>
    <row r="1433" spans="1:6">
      <c r="A1433" s="14">
        <v>44035</v>
      </c>
      <c r="B1433" s="15">
        <v>387.62</v>
      </c>
      <c r="C1433">
        <v>1442823</v>
      </c>
      <c r="D1433" s="15">
        <v>393.77</v>
      </c>
      <c r="E1433" s="15">
        <v>394.15</v>
      </c>
      <c r="F1433" s="15">
        <v>385.71</v>
      </c>
    </row>
    <row r="1434" spans="1:6">
      <c r="A1434" s="14">
        <v>44034</v>
      </c>
      <c r="B1434" s="15">
        <v>394.08</v>
      </c>
      <c r="C1434">
        <v>2280690</v>
      </c>
      <c r="D1434" s="15">
        <v>376.71</v>
      </c>
      <c r="E1434" s="15">
        <v>394.67</v>
      </c>
      <c r="F1434" s="15">
        <v>375.61590000000001</v>
      </c>
    </row>
    <row r="1435" spans="1:6">
      <c r="A1435" s="14">
        <v>44033</v>
      </c>
      <c r="B1435" s="15">
        <v>375.12</v>
      </c>
      <c r="C1435">
        <v>1998090</v>
      </c>
      <c r="D1435" s="15">
        <v>377.98</v>
      </c>
      <c r="E1435" s="15">
        <v>378.9</v>
      </c>
      <c r="F1435" s="15">
        <v>370.58</v>
      </c>
    </row>
    <row r="1436" spans="1:6">
      <c r="A1436" s="14">
        <v>44032</v>
      </c>
      <c r="B1436" s="15">
        <v>365.53</v>
      </c>
      <c r="C1436">
        <v>1444498</v>
      </c>
      <c r="D1436" s="15">
        <v>369</v>
      </c>
      <c r="E1436" s="15">
        <v>369</v>
      </c>
      <c r="F1436" s="15">
        <v>362.42700000000002</v>
      </c>
    </row>
    <row r="1437" spans="1:6">
      <c r="A1437" s="14">
        <v>44029</v>
      </c>
      <c r="B1437" s="15">
        <v>368.5</v>
      </c>
      <c r="C1437">
        <v>1137227</v>
      </c>
      <c r="D1437" s="15">
        <v>366.3</v>
      </c>
      <c r="E1437" s="15">
        <v>369</v>
      </c>
      <c r="F1437" s="15">
        <v>362.85</v>
      </c>
    </row>
    <row r="1438" spans="1:6">
      <c r="A1438" s="14">
        <v>44028</v>
      </c>
      <c r="B1438" s="15">
        <v>365.88</v>
      </c>
      <c r="C1438">
        <v>955809</v>
      </c>
      <c r="D1438" s="15">
        <v>362.3</v>
      </c>
      <c r="E1438" s="15">
        <v>365.94</v>
      </c>
      <c r="F1438" s="15">
        <v>359.02</v>
      </c>
    </row>
    <row r="1439" spans="1:6">
      <c r="A1439" s="14">
        <v>44027</v>
      </c>
      <c r="B1439" s="15">
        <v>364.56</v>
      </c>
      <c r="C1439">
        <v>1617526</v>
      </c>
      <c r="D1439" s="15">
        <v>361.64</v>
      </c>
      <c r="E1439" s="15">
        <v>365.58</v>
      </c>
      <c r="F1439" s="15">
        <v>360.56</v>
      </c>
    </row>
    <row r="1440" spans="1:6">
      <c r="A1440" s="14">
        <v>44026</v>
      </c>
      <c r="B1440" s="15">
        <v>355.66</v>
      </c>
      <c r="C1440">
        <v>1651882</v>
      </c>
      <c r="D1440" s="15">
        <v>349.13</v>
      </c>
      <c r="E1440" s="15">
        <v>355.92</v>
      </c>
      <c r="F1440" s="15">
        <v>349</v>
      </c>
    </row>
    <row r="1441" spans="1:6">
      <c r="A1441" s="14">
        <v>44025</v>
      </c>
      <c r="B1441" s="15">
        <v>353.06</v>
      </c>
      <c r="C1441">
        <v>2031471</v>
      </c>
      <c r="D1441" s="15">
        <v>353.6</v>
      </c>
      <c r="E1441" s="15">
        <v>357.02</v>
      </c>
      <c r="F1441" s="15">
        <v>348.60059999999999</v>
      </c>
    </row>
    <row r="1442" spans="1:6">
      <c r="A1442" s="14">
        <v>44022</v>
      </c>
      <c r="B1442" s="15">
        <v>349.25</v>
      </c>
      <c r="C1442">
        <v>1514159</v>
      </c>
      <c r="D1442" s="15">
        <v>342.33</v>
      </c>
      <c r="E1442" s="15">
        <v>349.33</v>
      </c>
      <c r="F1442" s="15">
        <v>341.66</v>
      </c>
    </row>
    <row r="1443" spans="1:6">
      <c r="A1443" s="14">
        <v>44021</v>
      </c>
      <c r="B1443" s="15">
        <v>339.96</v>
      </c>
      <c r="C1443">
        <v>1823849</v>
      </c>
      <c r="D1443" s="15">
        <v>348</v>
      </c>
      <c r="E1443" s="15">
        <v>349.48500000000001</v>
      </c>
      <c r="F1443" s="15">
        <v>339.18</v>
      </c>
    </row>
    <row r="1444" spans="1:6">
      <c r="A1444" s="14">
        <v>44020</v>
      </c>
      <c r="B1444" s="15">
        <v>350.23</v>
      </c>
      <c r="C1444">
        <v>1965068</v>
      </c>
      <c r="D1444" s="15">
        <v>353.5</v>
      </c>
      <c r="E1444" s="15">
        <v>357.3</v>
      </c>
      <c r="F1444" s="15">
        <v>348.63</v>
      </c>
    </row>
    <row r="1445" spans="1:6">
      <c r="A1445" s="14">
        <v>44019</v>
      </c>
      <c r="B1445" s="15">
        <v>353.27</v>
      </c>
      <c r="C1445">
        <v>1395868</v>
      </c>
      <c r="D1445" s="15">
        <v>362.59</v>
      </c>
      <c r="E1445" s="15">
        <v>362.92250000000001</v>
      </c>
      <c r="F1445" s="15">
        <v>352.78</v>
      </c>
    </row>
    <row r="1446" spans="1:6">
      <c r="A1446" s="14">
        <v>44018</v>
      </c>
      <c r="B1446" s="15">
        <v>362.59</v>
      </c>
      <c r="C1446">
        <v>1202394</v>
      </c>
      <c r="D1446" s="15">
        <v>366.48</v>
      </c>
      <c r="E1446" s="15">
        <v>367.11500000000001</v>
      </c>
      <c r="F1446" s="15">
        <v>360.84</v>
      </c>
    </row>
    <row r="1447" spans="1:6">
      <c r="A1447" s="14">
        <v>44014</v>
      </c>
      <c r="B1447" s="15">
        <v>362</v>
      </c>
      <c r="C1447">
        <v>1395968</v>
      </c>
      <c r="D1447" s="15">
        <v>363.53</v>
      </c>
      <c r="E1447" s="15">
        <v>366.06990000000002</v>
      </c>
      <c r="F1447" s="15">
        <v>360.69</v>
      </c>
    </row>
    <row r="1448" spans="1:6">
      <c r="A1448" s="14">
        <v>44013</v>
      </c>
      <c r="B1448" s="15">
        <v>360.42</v>
      </c>
      <c r="C1448">
        <v>1430254</v>
      </c>
      <c r="D1448" s="15">
        <v>366.34</v>
      </c>
      <c r="E1448" s="15">
        <v>368.29</v>
      </c>
      <c r="F1448" s="15">
        <v>360.31</v>
      </c>
    </row>
    <row r="1449" spans="1:6">
      <c r="A1449" s="14">
        <v>44012</v>
      </c>
      <c r="B1449" s="15">
        <v>364.92</v>
      </c>
      <c r="C1449">
        <v>1482412</v>
      </c>
      <c r="D1449" s="15">
        <v>365.35</v>
      </c>
      <c r="E1449" s="15">
        <v>367.25</v>
      </c>
      <c r="F1449" s="15">
        <v>362.41</v>
      </c>
    </row>
    <row r="1450" spans="1:6">
      <c r="A1450" s="14">
        <v>44011</v>
      </c>
      <c r="B1450" s="15">
        <v>367.5</v>
      </c>
      <c r="C1450">
        <v>1073214</v>
      </c>
      <c r="D1450" s="15">
        <v>360.39</v>
      </c>
      <c r="E1450" s="15">
        <v>367.5</v>
      </c>
      <c r="F1450" s="15">
        <v>359.49</v>
      </c>
    </row>
    <row r="1451" spans="1:6">
      <c r="A1451" s="14">
        <v>44008</v>
      </c>
      <c r="B1451" s="15">
        <v>356.76</v>
      </c>
      <c r="C1451">
        <v>2008720</v>
      </c>
      <c r="D1451" s="15">
        <v>359.56</v>
      </c>
      <c r="E1451" s="15">
        <v>367.42</v>
      </c>
      <c r="F1451" s="15">
        <v>355.01</v>
      </c>
    </row>
    <row r="1452" spans="1:6">
      <c r="A1452" s="14">
        <v>44007</v>
      </c>
      <c r="B1452" s="15">
        <v>362.82</v>
      </c>
      <c r="C1452">
        <v>1391683</v>
      </c>
      <c r="D1452" s="15">
        <v>357.86</v>
      </c>
      <c r="E1452" s="15">
        <v>363.31</v>
      </c>
      <c r="F1452" s="15">
        <v>353.33</v>
      </c>
    </row>
    <row r="1453" spans="1:6">
      <c r="A1453" s="14">
        <v>44006</v>
      </c>
      <c r="B1453" s="15">
        <v>359.82</v>
      </c>
      <c r="C1453">
        <v>2302816</v>
      </c>
      <c r="D1453" s="15">
        <v>370.9</v>
      </c>
      <c r="E1453" s="15">
        <v>371.23</v>
      </c>
      <c r="F1453" s="15">
        <v>358.32</v>
      </c>
    </row>
    <row r="1454" spans="1:6">
      <c r="A1454" s="14">
        <v>44005</v>
      </c>
      <c r="B1454" s="15">
        <v>371.7</v>
      </c>
      <c r="C1454">
        <v>1469289</v>
      </c>
      <c r="D1454" s="15">
        <v>378.25</v>
      </c>
      <c r="E1454" s="15">
        <v>378.78</v>
      </c>
      <c r="F1454" s="15">
        <v>371.03750000000002</v>
      </c>
    </row>
    <row r="1455" spans="1:6">
      <c r="A1455" s="14">
        <v>44004</v>
      </c>
      <c r="B1455" s="15">
        <v>375.96</v>
      </c>
      <c r="C1455">
        <v>1370570</v>
      </c>
      <c r="D1455" s="15">
        <v>372.26</v>
      </c>
      <c r="E1455" s="15">
        <v>376.84</v>
      </c>
      <c r="F1455" s="15">
        <v>370.44</v>
      </c>
    </row>
    <row r="1456" spans="1:6">
      <c r="A1456" s="14">
        <v>44001</v>
      </c>
      <c r="B1456" s="15">
        <v>372.2</v>
      </c>
      <c r="C1456">
        <v>4318735</v>
      </c>
      <c r="D1456" s="15">
        <v>383.34</v>
      </c>
      <c r="E1456" s="15">
        <v>383.59</v>
      </c>
      <c r="F1456" s="15">
        <v>372</v>
      </c>
    </row>
    <row r="1457" spans="1:6">
      <c r="A1457" s="14">
        <v>44000</v>
      </c>
      <c r="B1457" s="15">
        <v>378.39</v>
      </c>
      <c r="C1457">
        <v>1561989</v>
      </c>
      <c r="D1457" s="15">
        <v>379.68</v>
      </c>
      <c r="E1457" s="15">
        <v>381.32</v>
      </c>
      <c r="F1457" s="15">
        <v>376.07</v>
      </c>
    </row>
    <row r="1458" spans="1:6">
      <c r="A1458" s="14">
        <v>43999</v>
      </c>
      <c r="B1458" s="15">
        <v>382.11</v>
      </c>
      <c r="C1458">
        <v>1519042</v>
      </c>
      <c r="D1458" s="15">
        <v>382.5</v>
      </c>
      <c r="E1458" s="15">
        <v>386.23500000000001</v>
      </c>
      <c r="F1458" s="15">
        <v>376.92</v>
      </c>
    </row>
    <row r="1459" spans="1:6">
      <c r="A1459" s="14">
        <v>43998</v>
      </c>
      <c r="B1459" s="15">
        <v>382.77</v>
      </c>
      <c r="C1459">
        <v>2038769</v>
      </c>
      <c r="D1459" s="15">
        <v>386.56</v>
      </c>
      <c r="E1459" s="15">
        <v>391.79</v>
      </c>
      <c r="F1459" s="15">
        <v>379.58</v>
      </c>
    </row>
    <row r="1460" spans="1:6">
      <c r="A1460" s="14">
        <v>43997</v>
      </c>
      <c r="B1460" s="15">
        <v>373.28</v>
      </c>
      <c r="C1460">
        <v>2273477</v>
      </c>
      <c r="D1460" s="15">
        <v>373.28</v>
      </c>
      <c r="E1460" s="15">
        <v>377.15249999999997</v>
      </c>
      <c r="F1460" s="15">
        <v>367.55009999999999</v>
      </c>
    </row>
    <row r="1461" spans="1:6">
      <c r="A1461" s="14">
        <v>43994</v>
      </c>
      <c r="B1461" s="15">
        <v>381.87</v>
      </c>
      <c r="C1461">
        <v>1788398</v>
      </c>
      <c r="D1461" s="15">
        <v>393.33</v>
      </c>
      <c r="E1461" s="15">
        <v>394.42500000000001</v>
      </c>
      <c r="F1461" s="15">
        <v>376.47</v>
      </c>
    </row>
    <row r="1462" spans="1:6">
      <c r="A1462" s="14">
        <v>43993</v>
      </c>
      <c r="B1462" s="15">
        <v>383.88</v>
      </c>
      <c r="C1462">
        <v>1698839</v>
      </c>
      <c r="D1462" s="15">
        <v>392.69</v>
      </c>
      <c r="E1462" s="15">
        <v>397.31</v>
      </c>
      <c r="F1462" s="15">
        <v>383.57</v>
      </c>
    </row>
    <row r="1463" spans="1:6">
      <c r="A1463" s="14">
        <v>43992</v>
      </c>
      <c r="B1463" s="15">
        <v>403.77</v>
      </c>
      <c r="C1463">
        <v>1188244</v>
      </c>
      <c r="D1463" s="15">
        <v>406.5</v>
      </c>
      <c r="E1463" s="15">
        <v>409.09500000000003</v>
      </c>
      <c r="F1463" s="15">
        <v>403.45030000000003</v>
      </c>
    </row>
    <row r="1464" spans="1:6">
      <c r="A1464" s="14">
        <v>43991</v>
      </c>
      <c r="B1464" s="15">
        <v>408.56</v>
      </c>
      <c r="C1464">
        <v>1188452</v>
      </c>
      <c r="D1464" s="15">
        <v>410.53</v>
      </c>
      <c r="E1464" s="15">
        <v>411.94</v>
      </c>
      <c r="F1464" s="15">
        <v>407</v>
      </c>
    </row>
    <row r="1465" spans="1:6">
      <c r="A1465" s="14">
        <v>43990</v>
      </c>
      <c r="B1465" s="15">
        <v>414.3</v>
      </c>
      <c r="C1465">
        <v>1294898</v>
      </c>
      <c r="D1465" s="15">
        <v>415</v>
      </c>
      <c r="E1465" s="15">
        <v>417.62</v>
      </c>
      <c r="F1465" s="15">
        <v>411.745</v>
      </c>
    </row>
    <row r="1466" spans="1:6">
      <c r="A1466" s="14">
        <v>43987</v>
      </c>
      <c r="B1466" s="15">
        <v>410.75</v>
      </c>
      <c r="C1466">
        <v>1702784</v>
      </c>
      <c r="D1466" s="15">
        <v>410</v>
      </c>
      <c r="E1466" s="15">
        <v>416</v>
      </c>
      <c r="F1466" s="15">
        <v>406.45</v>
      </c>
    </row>
    <row r="1467" spans="1:6">
      <c r="A1467" s="14">
        <v>43986</v>
      </c>
      <c r="B1467" s="15">
        <v>403.67</v>
      </c>
      <c r="C1467">
        <v>1261970</v>
      </c>
      <c r="D1467" s="15">
        <v>401.78</v>
      </c>
      <c r="E1467" s="15">
        <v>404.86970000000002</v>
      </c>
      <c r="F1467" s="15">
        <v>399</v>
      </c>
    </row>
    <row r="1468" spans="1:6">
      <c r="A1468" s="14">
        <v>43985</v>
      </c>
      <c r="B1468" s="15">
        <v>402.63</v>
      </c>
      <c r="C1468">
        <v>1382257</v>
      </c>
      <c r="D1468" s="15">
        <v>393.65</v>
      </c>
      <c r="E1468" s="15">
        <v>403.6</v>
      </c>
      <c r="F1468" s="15">
        <v>392.59</v>
      </c>
    </row>
    <row r="1469" spans="1:6">
      <c r="A1469" s="14">
        <v>43984</v>
      </c>
      <c r="B1469" s="15">
        <v>389.77</v>
      </c>
      <c r="C1469">
        <v>1404816</v>
      </c>
      <c r="D1469" s="15">
        <v>388.64</v>
      </c>
      <c r="E1469" s="15">
        <v>393.23</v>
      </c>
      <c r="F1469" s="15">
        <v>386.99</v>
      </c>
    </row>
    <row r="1470" spans="1:6">
      <c r="A1470" s="14">
        <v>43983</v>
      </c>
      <c r="B1470" s="15">
        <v>388.96</v>
      </c>
      <c r="C1470">
        <v>1090489</v>
      </c>
      <c r="D1470" s="15">
        <v>388.94</v>
      </c>
      <c r="E1470" s="15">
        <v>394</v>
      </c>
      <c r="F1470" s="15">
        <v>387.31</v>
      </c>
    </row>
    <row r="1471" spans="1:6">
      <c r="A1471" s="14">
        <v>43980</v>
      </c>
      <c r="B1471" s="15">
        <v>388.44</v>
      </c>
      <c r="C1471">
        <v>1734084</v>
      </c>
      <c r="D1471" s="15">
        <v>396.04</v>
      </c>
      <c r="E1471" s="15">
        <v>396.23500000000001</v>
      </c>
      <c r="F1471" s="15">
        <v>384.77</v>
      </c>
    </row>
    <row r="1472" spans="1:6">
      <c r="A1472" s="14">
        <v>43979</v>
      </c>
      <c r="B1472" s="15">
        <v>398.44</v>
      </c>
      <c r="C1472">
        <v>1488858</v>
      </c>
      <c r="D1472" s="15">
        <v>401.46</v>
      </c>
      <c r="E1472" s="15">
        <v>404.26190000000003</v>
      </c>
      <c r="F1472" s="15">
        <v>398.16</v>
      </c>
    </row>
    <row r="1473" spans="1:6">
      <c r="A1473" s="14">
        <v>43978</v>
      </c>
      <c r="B1473" s="15">
        <v>397.12</v>
      </c>
      <c r="C1473">
        <v>1986894</v>
      </c>
      <c r="D1473" s="15">
        <v>376.78</v>
      </c>
      <c r="E1473" s="15">
        <v>397.12</v>
      </c>
      <c r="F1473" s="15">
        <v>376.57499999999999</v>
      </c>
    </row>
    <row r="1474" spans="1:6">
      <c r="A1474" s="14">
        <v>43977</v>
      </c>
      <c r="B1474" s="15">
        <v>372.2</v>
      </c>
      <c r="C1474">
        <v>1596081</v>
      </c>
      <c r="D1474" s="15">
        <v>376.95</v>
      </c>
      <c r="E1474" s="15">
        <v>376.95</v>
      </c>
      <c r="F1474" s="15">
        <v>370.57</v>
      </c>
    </row>
    <row r="1475" spans="1:6">
      <c r="A1475" s="14">
        <v>43973</v>
      </c>
      <c r="B1475" s="15">
        <v>369</v>
      </c>
      <c r="C1475">
        <v>752632</v>
      </c>
      <c r="D1475" s="15">
        <v>369.86</v>
      </c>
      <c r="E1475" s="15">
        <v>370.15949999999998</v>
      </c>
      <c r="F1475" s="15">
        <v>365.62</v>
      </c>
    </row>
    <row r="1476" spans="1:6">
      <c r="A1476" s="14">
        <v>43972</v>
      </c>
      <c r="B1476" s="15">
        <v>368.82</v>
      </c>
      <c r="C1476">
        <v>1179171</v>
      </c>
      <c r="D1476" s="15">
        <v>362.69</v>
      </c>
      <c r="E1476" s="15">
        <v>370.02499999999998</v>
      </c>
      <c r="F1476" s="15">
        <v>362.6</v>
      </c>
    </row>
    <row r="1477" spans="1:6">
      <c r="A1477" s="14">
        <v>43971</v>
      </c>
      <c r="B1477" s="15">
        <v>362.51</v>
      </c>
      <c r="C1477">
        <v>1880508</v>
      </c>
      <c r="D1477" s="15">
        <v>372.44</v>
      </c>
      <c r="E1477" s="15">
        <v>374</v>
      </c>
      <c r="F1477" s="15">
        <v>362.11</v>
      </c>
    </row>
    <row r="1478" spans="1:6">
      <c r="A1478" s="14">
        <v>43970</v>
      </c>
      <c r="B1478" s="15">
        <v>371.48</v>
      </c>
      <c r="C1478">
        <v>1087518</v>
      </c>
      <c r="D1478" s="15">
        <v>378.07</v>
      </c>
      <c r="E1478" s="15">
        <v>382.46</v>
      </c>
      <c r="F1478" s="15">
        <v>371.24</v>
      </c>
    </row>
    <row r="1479" spans="1:6">
      <c r="A1479" s="14">
        <v>43969</v>
      </c>
      <c r="B1479" s="15">
        <v>377.54</v>
      </c>
      <c r="C1479">
        <v>1879761</v>
      </c>
      <c r="D1479" s="15">
        <v>371.21</v>
      </c>
      <c r="E1479" s="15">
        <v>380.49209999999999</v>
      </c>
      <c r="F1479" s="15">
        <v>366.02</v>
      </c>
    </row>
    <row r="1480" spans="1:6">
      <c r="A1480" s="14">
        <v>43966</v>
      </c>
      <c r="B1480" s="15">
        <v>360.4</v>
      </c>
      <c r="C1480">
        <v>1854733</v>
      </c>
      <c r="D1480" s="15">
        <v>352.53</v>
      </c>
      <c r="E1480" s="15">
        <v>361.51</v>
      </c>
      <c r="F1480" s="15">
        <v>352.32</v>
      </c>
    </row>
    <row r="1481" spans="1:6">
      <c r="A1481" s="14">
        <v>43965</v>
      </c>
      <c r="B1481" s="15">
        <v>356.28</v>
      </c>
      <c r="C1481">
        <v>1776414</v>
      </c>
      <c r="D1481" s="15">
        <v>360.99</v>
      </c>
      <c r="E1481" s="15">
        <v>361.54</v>
      </c>
      <c r="F1481" s="15">
        <v>352.26</v>
      </c>
    </row>
    <row r="1482" spans="1:6">
      <c r="A1482" s="14">
        <v>43964</v>
      </c>
      <c r="B1482" s="15">
        <v>364.18</v>
      </c>
      <c r="C1482">
        <v>1287444</v>
      </c>
      <c r="D1482" s="15">
        <v>371.28</v>
      </c>
      <c r="E1482" s="15">
        <v>372.46</v>
      </c>
      <c r="F1482" s="15">
        <v>362.01</v>
      </c>
    </row>
    <row r="1483" spans="1:6">
      <c r="A1483" s="14">
        <v>43963</v>
      </c>
      <c r="B1483" s="15">
        <v>371.11</v>
      </c>
      <c r="C1483">
        <v>1448022</v>
      </c>
      <c r="D1483" s="15">
        <v>378</v>
      </c>
      <c r="E1483" s="15">
        <v>382.44</v>
      </c>
      <c r="F1483" s="15">
        <v>371.03</v>
      </c>
    </row>
    <row r="1484" spans="1:6">
      <c r="A1484" s="14">
        <v>43962</v>
      </c>
      <c r="B1484" s="15">
        <v>376.56</v>
      </c>
      <c r="C1484">
        <v>1288199</v>
      </c>
      <c r="D1484" s="15">
        <v>375</v>
      </c>
      <c r="E1484" s="15">
        <v>379.5</v>
      </c>
      <c r="F1484" s="15">
        <v>374.14</v>
      </c>
    </row>
    <row r="1485" spans="1:6">
      <c r="A1485" s="14">
        <v>43959</v>
      </c>
      <c r="B1485" s="15">
        <v>378.4</v>
      </c>
      <c r="C1485">
        <v>1130673</v>
      </c>
      <c r="D1485" s="15">
        <v>378.03</v>
      </c>
      <c r="E1485" s="15">
        <v>381.13</v>
      </c>
      <c r="F1485" s="15">
        <v>376.25</v>
      </c>
    </row>
    <row r="1486" spans="1:6">
      <c r="A1486" s="14">
        <v>43958</v>
      </c>
      <c r="B1486" s="15">
        <v>376.54</v>
      </c>
      <c r="C1486">
        <v>1462008</v>
      </c>
      <c r="D1486" s="15">
        <v>383.01</v>
      </c>
      <c r="E1486" s="15">
        <v>384.13</v>
      </c>
      <c r="F1486" s="15">
        <v>376</v>
      </c>
    </row>
    <row r="1487" spans="1:6">
      <c r="A1487" s="14">
        <v>43957</v>
      </c>
      <c r="B1487" s="15">
        <v>378.58</v>
      </c>
      <c r="C1487">
        <v>1089821</v>
      </c>
      <c r="D1487" s="15">
        <v>390.89</v>
      </c>
      <c r="E1487" s="15">
        <v>390.89</v>
      </c>
      <c r="F1487" s="15">
        <v>378.41</v>
      </c>
    </row>
    <row r="1488" spans="1:6">
      <c r="A1488" s="14">
        <v>43956</v>
      </c>
      <c r="B1488" s="15">
        <v>390.3</v>
      </c>
      <c r="C1488">
        <v>1271196</v>
      </c>
      <c r="D1488" s="15">
        <v>382.41</v>
      </c>
      <c r="E1488" s="15">
        <v>392.78</v>
      </c>
      <c r="F1488" s="15">
        <v>381.59</v>
      </c>
    </row>
    <row r="1489" spans="1:6">
      <c r="A1489" s="14">
        <v>43955</v>
      </c>
      <c r="B1489" s="15">
        <v>380.16</v>
      </c>
      <c r="C1489">
        <v>1078298</v>
      </c>
      <c r="D1489" s="15">
        <v>382.02</v>
      </c>
      <c r="E1489" s="15">
        <v>382.97</v>
      </c>
      <c r="F1489" s="15">
        <v>374.13</v>
      </c>
    </row>
    <row r="1490" spans="1:6">
      <c r="A1490" s="14">
        <v>43952</v>
      </c>
      <c r="B1490" s="15">
        <v>383.47</v>
      </c>
      <c r="C1490">
        <v>911670</v>
      </c>
      <c r="D1490" s="15">
        <v>385.64</v>
      </c>
      <c r="E1490" s="15">
        <v>387.41</v>
      </c>
      <c r="F1490" s="15">
        <v>381.09</v>
      </c>
    </row>
    <row r="1491" spans="1:6">
      <c r="A1491" s="14">
        <v>43951</v>
      </c>
      <c r="B1491" s="15">
        <v>389.06</v>
      </c>
      <c r="C1491">
        <v>1343303</v>
      </c>
      <c r="D1491" s="15">
        <v>383.1</v>
      </c>
      <c r="E1491" s="15">
        <v>391.44</v>
      </c>
      <c r="F1491" s="15">
        <v>380.44</v>
      </c>
    </row>
    <row r="1492" spans="1:6">
      <c r="A1492" s="14">
        <v>43950</v>
      </c>
      <c r="B1492" s="15">
        <v>387.91</v>
      </c>
      <c r="C1492">
        <v>1500637</v>
      </c>
      <c r="D1492" s="15">
        <v>388.16</v>
      </c>
      <c r="E1492" s="15">
        <v>393.50599999999997</v>
      </c>
      <c r="F1492" s="15">
        <v>379.5</v>
      </c>
    </row>
    <row r="1493" spans="1:6">
      <c r="A1493" s="14">
        <v>43949</v>
      </c>
      <c r="B1493" s="15">
        <v>384.73</v>
      </c>
      <c r="C1493">
        <v>1314033</v>
      </c>
      <c r="D1493" s="15">
        <v>381.86</v>
      </c>
      <c r="E1493" s="15">
        <v>387.83</v>
      </c>
      <c r="F1493" s="15">
        <v>380.42</v>
      </c>
    </row>
    <row r="1494" spans="1:6">
      <c r="A1494" s="14">
        <v>43948</v>
      </c>
      <c r="B1494" s="15">
        <v>378.57</v>
      </c>
      <c r="C1494">
        <v>1457366</v>
      </c>
      <c r="D1494" s="15">
        <v>383.91</v>
      </c>
      <c r="E1494" s="15">
        <v>384.04</v>
      </c>
      <c r="F1494" s="15">
        <v>378</v>
      </c>
    </row>
    <row r="1495" spans="1:6">
      <c r="A1495" s="14">
        <v>43945</v>
      </c>
      <c r="B1495" s="15">
        <v>381.77</v>
      </c>
      <c r="C1495">
        <v>1029269</v>
      </c>
      <c r="D1495" s="15">
        <v>378.72</v>
      </c>
      <c r="E1495" s="15">
        <v>384.05700000000002</v>
      </c>
      <c r="F1495" s="15">
        <v>372.97980000000001</v>
      </c>
    </row>
    <row r="1496" spans="1:6">
      <c r="A1496" s="14">
        <v>43944</v>
      </c>
      <c r="B1496" s="15">
        <v>376.73</v>
      </c>
      <c r="C1496">
        <v>1164387</v>
      </c>
      <c r="D1496" s="15">
        <v>382.75</v>
      </c>
      <c r="E1496" s="15">
        <v>384.86709999999999</v>
      </c>
      <c r="F1496" s="15">
        <v>376.185</v>
      </c>
    </row>
    <row r="1497" spans="1:6">
      <c r="A1497" s="14">
        <v>43943</v>
      </c>
      <c r="B1497" s="15">
        <v>380.4</v>
      </c>
      <c r="C1497">
        <v>1188744</v>
      </c>
      <c r="D1497" s="15">
        <v>383.49</v>
      </c>
      <c r="E1497" s="15">
        <v>383.94</v>
      </c>
      <c r="F1497" s="15">
        <v>375.32799999999997</v>
      </c>
    </row>
    <row r="1498" spans="1:6">
      <c r="A1498" s="14">
        <v>43942</v>
      </c>
      <c r="B1498" s="15">
        <v>373.44</v>
      </c>
      <c r="C1498">
        <v>2041994</v>
      </c>
      <c r="D1498" s="15">
        <v>383.01</v>
      </c>
      <c r="E1498" s="15">
        <v>392.54</v>
      </c>
      <c r="F1498" s="15">
        <v>371.01</v>
      </c>
    </row>
    <row r="1499" spans="1:6">
      <c r="A1499" s="14">
        <v>43941</v>
      </c>
      <c r="B1499" s="15">
        <v>383.21</v>
      </c>
      <c r="C1499">
        <v>1487184</v>
      </c>
      <c r="D1499" s="15">
        <v>394.08</v>
      </c>
      <c r="E1499" s="15">
        <v>399.96800000000002</v>
      </c>
      <c r="F1499" s="15">
        <v>383.21</v>
      </c>
    </row>
    <row r="1500" spans="1:6">
      <c r="A1500" s="14">
        <v>43938</v>
      </c>
      <c r="B1500" s="15">
        <v>401.51</v>
      </c>
      <c r="C1500">
        <v>1768381</v>
      </c>
      <c r="D1500" s="15">
        <v>387.42</v>
      </c>
      <c r="E1500" s="15">
        <v>402.45</v>
      </c>
      <c r="F1500" s="15">
        <v>384.83</v>
      </c>
    </row>
    <row r="1501" spans="1:6">
      <c r="A1501" s="14">
        <v>43937</v>
      </c>
      <c r="B1501" s="15">
        <v>377.88</v>
      </c>
      <c r="C1501">
        <v>1568405</v>
      </c>
      <c r="D1501" s="15">
        <v>373.61</v>
      </c>
      <c r="E1501" s="15">
        <v>381.29500000000002</v>
      </c>
      <c r="F1501" s="15">
        <v>372.50009999999997</v>
      </c>
    </row>
    <row r="1502" spans="1:6">
      <c r="A1502" s="14">
        <v>43936</v>
      </c>
      <c r="B1502" s="15">
        <v>374.38</v>
      </c>
      <c r="C1502">
        <v>1251454</v>
      </c>
      <c r="D1502" s="15">
        <v>376.75</v>
      </c>
      <c r="E1502" s="15">
        <v>376.75</v>
      </c>
      <c r="F1502" s="15">
        <v>367.36</v>
      </c>
    </row>
    <row r="1503" spans="1:6">
      <c r="A1503" s="14">
        <v>43935</v>
      </c>
      <c r="B1503" s="15">
        <v>380.03</v>
      </c>
      <c r="C1503">
        <v>1653386</v>
      </c>
      <c r="D1503" s="15">
        <v>378.29</v>
      </c>
      <c r="E1503" s="15">
        <v>386.58</v>
      </c>
      <c r="F1503" s="15">
        <v>374.55090000000001</v>
      </c>
    </row>
    <row r="1504" spans="1:6">
      <c r="A1504" s="14">
        <v>43934</v>
      </c>
      <c r="B1504" s="15">
        <v>369.94</v>
      </c>
      <c r="C1504">
        <v>1237455</v>
      </c>
      <c r="D1504" s="15">
        <v>370.95</v>
      </c>
      <c r="E1504" s="15">
        <v>373.98989999999998</v>
      </c>
      <c r="F1504" s="15">
        <v>365.71</v>
      </c>
    </row>
    <row r="1505" spans="1:6">
      <c r="A1505" s="14">
        <v>43930</v>
      </c>
      <c r="B1505" s="15">
        <v>371</v>
      </c>
      <c r="C1505">
        <v>1629395</v>
      </c>
      <c r="D1505" s="15">
        <v>369.74</v>
      </c>
      <c r="E1505" s="15">
        <v>376.32499999999999</v>
      </c>
      <c r="F1505" s="15">
        <v>363.52</v>
      </c>
    </row>
    <row r="1506" spans="1:6">
      <c r="A1506" s="14">
        <v>43929</v>
      </c>
      <c r="B1506" s="15">
        <v>361.41</v>
      </c>
      <c r="C1506">
        <v>1447756</v>
      </c>
      <c r="D1506" s="15">
        <v>361.37</v>
      </c>
      <c r="E1506" s="15">
        <v>372.65</v>
      </c>
      <c r="F1506" s="15">
        <v>358.59</v>
      </c>
    </row>
    <row r="1507" spans="1:6">
      <c r="A1507" s="14">
        <v>43928</v>
      </c>
      <c r="B1507" s="15">
        <v>355.28</v>
      </c>
      <c r="C1507">
        <v>2101620</v>
      </c>
      <c r="D1507" s="15">
        <v>380.5</v>
      </c>
      <c r="E1507" s="15">
        <v>381.9</v>
      </c>
      <c r="F1507" s="15">
        <v>354.05</v>
      </c>
    </row>
    <row r="1508" spans="1:6">
      <c r="A1508" s="14">
        <v>43927</v>
      </c>
      <c r="B1508" s="15">
        <v>367.95</v>
      </c>
      <c r="C1508">
        <v>2525354</v>
      </c>
      <c r="D1508" s="15">
        <v>361.91</v>
      </c>
      <c r="E1508" s="15">
        <v>369.95</v>
      </c>
      <c r="F1508" s="15">
        <v>361.91</v>
      </c>
    </row>
    <row r="1509" spans="1:6">
      <c r="A1509" s="14">
        <v>43924</v>
      </c>
      <c r="B1509" s="15">
        <v>350.5</v>
      </c>
      <c r="C1509">
        <v>2113228</v>
      </c>
      <c r="D1509" s="15">
        <v>352</v>
      </c>
      <c r="E1509" s="15">
        <v>355.84</v>
      </c>
      <c r="F1509" s="15">
        <v>349.61</v>
      </c>
    </row>
    <row r="1510" spans="1:6">
      <c r="A1510" s="14">
        <v>43923</v>
      </c>
      <c r="B1510" s="15">
        <v>353.96</v>
      </c>
      <c r="C1510">
        <v>1896286</v>
      </c>
      <c r="D1510" s="15">
        <v>335.25</v>
      </c>
      <c r="E1510" s="15">
        <v>354</v>
      </c>
      <c r="F1510" s="15">
        <v>334.54500000000002</v>
      </c>
    </row>
    <row r="1511" spans="1:6">
      <c r="A1511" s="14">
        <v>43922</v>
      </c>
      <c r="B1511" s="15">
        <v>338.52</v>
      </c>
      <c r="C1511">
        <v>2082566</v>
      </c>
      <c r="D1511" s="15">
        <v>324.83</v>
      </c>
      <c r="E1511" s="15">
        <v>340.99</v>
      </c>
      <c r="F1511" s="15">
        <v>322.01010000000002</v>
      </c>
    </row>
    <row r="1512" spans="1:6">
      <c r="A1512" s="14">
        <v>43921</v>
      </c>
      <c r="B1512" s="15">
        <v>338.95</v>
      </c>
      <c r="C1512">
        <v>2169674</v>
      </c>
      <c r="D1512" s="15">
        <v>344.81</v>
      </c>
      <c r="E1512" s="15">
        <v>346.91730000000001</v>
      </c>
      <c r="F1512" s="15">
        <v>336.24</v>
      </c>
    </row>
    <row r="1513" spans="1:6">
      <c r="A1513" s="14">
        <v>43920</v>
      </c>
      <c r="B1513" s="15">
        <v>348.85</v>
      </c>
      <c r="C1513">
        <v>1756317</v>
      </c>
      <c r="D1513" s="15">
        <v>351.49</v>
      </c>
      <c r="E1513" s="15">
        <v>356.48</v>
      </c>
      <c r="F1513" s="15">
        <v>342.27940000000001</v>
      </c>
    </row>
    <row r="1514" spans="1:6">
      <c r="A1514" s="14">
        <v>43917</v>
      </c>
      <c r="B1514" s="15">
        <v>348.38</v>
      </c>
      <c r="C1514">
        <v>3562975</v>
      </c>
      <c r="D1514" s="15">
        <v>339.99</v>
      </c>
      <c r="E1514" s="15">
        <v>365.09</v>
      </c>
      <c r="F1514" s="15">
        <v>335.01</v>
      </c>
    </row>
    <row r="1515" spans="1:6">
      <c r="A1515" s="14">
        <v>43916</v>
      </c>
      <c r="B1515" s="15">
        <v>350.33</v>
      </c>
      <c r="C1515">
        <v>2681161</v>
      </c>
      <c r="D1515" s="15">
        <v>326</v>
      </c>
      <c r="E1515" s="15">
        <v>352.1</v>
      </c>
      <c r="F1515" s="15">
        <v>324.01159999999999</v>
      </c>
    </row>
    <row r="1516" spans="1:6">
      <c r="A1516" s="14">
        <v>43915</v>
      </c>
      <c r="B1516" s="15">
        <v>319.67</v>
      </c>
      <c r="C1516">
        <v>2950520</v>
      </c>
      <c r="D1516" s="15">
        <v>300.62</v>
      </c>
      <c r="E1516" s="15">
        <v>329.82</v>
      </c>
      <c r="F1516" s="15">
        <v>293.61</v>
      </c>
    </row>
    <row r="1517" spans="1:6">
      <c r="A1517" s="14">
        <v>43914</v>
      </c>
      <c r="B1517" s="15">
        <v>288.91000000000003</v>
      </c>
      <c r="C1517">
        <v>3088354</v>
      </c>
      <c r="D1517" s="15">
        <v>287.97000000000003</v>
      </c>
      <c r="E1517" s="15">
        <v>294.99</v>
      </c>
      <c r="F1517" s="15">
        <v>280.24099999999999</v>
      </c>
    </row>
    <row r="1518" spans="1:6">
      <c r="A1518" s="14">
        <v>43913</v>
      </c>
      <c r="B1518" s="15">
        <v>276.8</v>
      </c>
      <c r="C1518">
        <v>3172086</v>
      </c>
      <c r="D1518" s="15">
        <v>285</v>
      </c>
      <c r="E1518" s="15">
        <v>287.06</v>
      </c>
      <c r="F1518" s="15">
        <v>266.11</v>
      </c>
    </row>
    <row r="1519" spans="1:6">
      <c r="A1519" s="14">
        <v>43910</v>
      </c>
      <c r="B1519" s="15">
        <v>291.22000000000003</v>
      </c>
      <c r="C1519">
        <v>3040087</v>
      </c>
      <c r="D1519" s="15">
        <v>314.2</v>
      </c>
      <c r="E1519" s="15">
        <v>315.83999999999997</v>
      </c>
      <c r="F1519" s="15">
        <v>288.20999999999998</v>
      </c>
    </row>
    <row r="1520" spans="1:6">
      <c r="A1520" s="14">
        <v>43909</v>
      </c>
      <c r="B1520" s="15">
        <v>314.2</v>
      </c>
      <c r="C1520">
        <v>2836722</v>
      </c>
      <c r="D1520" s="15">
        <v>333.41</v>
      </c>
      <c r="E1520" s="15">
        <v>334.1</v>
      </c>
      <c r="F1520" s="15">
        <v>311.20499999999998</v>
      </c>
    </row>
    <row r="1521" spans="1:6">
      <c r="A1521" s="14">
        <v>43908</v>
      </c>
      <c r="B1521" s="15">
        <v>333.41</v>
      </c>
      <c r="C1521">
        <v>3589404</v>
      </c>
      <c r="D1521" s="15">
        <v>296.92</v>
      </c>
      <c r="E1521" s="15">
        <v>339.23</v>
      </c>
      <c r="F1521" s="15">
        <v>296.04000000000002</v>
      </c>
    </row>
    <row r="1522" spans="1:6">
      <c r="A1522" s="14">
        <v>43907</v>
      </c>
      <c r="B1522" s="15">
        <v>318.83</v>
      </c>
      <c r="C1522">
        <v>2626228</v>
      </c>
      <c r="D1522" s="15">
        <v>293</v>
      </c>
      <c r="E1522" s="15">
        <v>319.47000000000003</v>
      </c>
      <c r="F1522" s="15">
        <v>287.14999999999998</v>
      </c>
    </row>
    <row r="1523" spans="1:6">
      <c r="A1523" s="14">
        <v>43906</v>
      </c>
      <c r="B1523" s="15">
        <v>287.94</v>
      </c>
      <c r="C1523">
        <v>2351530</v>
      </c>
      <c r="D1523" s="15">
        <v>295.01</v>
      </c>
      <c r="E1523" s="15">
        <v>311.56150000000002</v>
      </c>
      <c r="F1523" s="15">
        <v>285</v>
      </c>
    </row>
    <row r="1524" spans="1:6">
      <c r="A1524" s="14">
        <v>43903</v>
      </c>
      <c r="B1524" s="15">
        <v>328.59</v>
      </c>
      <c r="C1524">
        <v>3877770</v>
      </c>
      <c r="D1524" s="15">
        <v>327.33</v>
      </c>
      <c r="E1524" s="15">
        <v>329.16</v>
      </c>
      <c r="F1524" s="15">
        <v>303.10000000000002</v>
      </c>
    </row>
    <row r="1525" spans="1:6">
      <c r="A1525" s="14">
        <v>43902</v>
      </c>
      <c r="B1525" s="15">
        <v>311.38</v>
      </c>
      <c r="C1525">
        <v>3892633</v>
      </c>
      <c r="D1525" s="15">
        <v>322</v>
      </c>
      <c r="E1525" s="15">
        <v>339.42</v>
      </c>
      <c r="F1525" s="15">
        <v>310.08</v>
      </c>
    </row>
    <row r="1526" spans="1:6">
      <c r="A1526" s="14">
        <v>43901</v>
      </c>
      <c r="B1526" s="15">
        <v>356.93</v>
      </c>
      <c r="C1526">
        <v>1951466</v>
      </c>
      <c r="D1526" s="15">
        <v>356.57</v>
      </c>
      <c r="E1526" s="15">
        <v>365.89</v>
      </c>
      <c r="F1526" s="15">
        <v>349.79</v>
      </c>
    </row>
    <row r="1527" spans="1:6">
      <c r="A1527" s="14">
        <v>43900</v>
      </c>
      <c r="B1527" s="15">
        <v>367.17</v>
      </c>
      <c r="C1527">
        <v>2505975</v>
      </c>
      <c r="D1527" s="15">
        <v>363.01</v>
      </c>
      <c r="E1527" s="15">
        <v>367.67</v>
      </c>
      <c r="F1527" s="15">
        <v>350.6</v>
      </c>
    </row>
    <row r="1528" spans="1:6">
      <c r="A1528" s="14">
        <v>43899</v>
      </c>
      <c r="B1528" s="15">
        <v>352.03</v>
      </c>
      <c r="C1528">
        <v>3086724</v>
      </c>
      <c r="D1528" s="15">
        <v>359.98</v>
      </c>
      <c r="E1528" s="15">
        <v>369.47</v>
      </c>
      <c r="F1528" s="15">
        <v>351.27</v>
      </c>
    </row>
    <row r="1529" spans="1:6">
      <c r="A1529" s="14">
        <v>43896</v>
      </c>
      <c r="B1529" s="15">
        <v>382.47</v>
      </c>
      <c r="C1529">
        <v>2161008</v>
      </c>
      <c r="D1529" s="15">
        <v>372.09</v>
      </c>
      <c r="E1529" s="15">
        <v>384.95</v>
      </c>
      <c r="F1529" s="15">
        <v>368.4631</v>
      </c>
    </row>
    <row r="1530" spans="1:6">
      <c r="A1530" s="14">
        <v>43895</v>
      </c>
      <c r="B1530" s="15">
        <v>384.7</v>
      </c>
      <c r="C1530">
        <v>1967451</v>
      </c>
      <c r="D1530" s="15">
        <v>393.92</v>
      </c>
      <c r="E1530" s="15">
        <v>397.85</v>
      </c>
      <c r="F1530" s="15">
        <v>382.22</v>
      </c>
    </row>
    <row r="1531" spans="1:6">
      <c r="A1531" s="14">
        <v>43894</v>
      </c>
      <c r="B1531" s="15">
        <v>402.03</v>
      </c>
      <c r="C1531">
        <v>2025808</v>
      </c>
      <c r="D1531" s="15">
        <v>385.42</v>
      </c>
      <c r="E1531" s="15">
        <v>402.96</v>
      </c>
      <c r="F1531" s="15">
        <v>383.185</v>
      </c>
    </row>
    <row r="1532" spans="1:6">
      <c r="A1532" s="14">
        <v>43893</v>
      </c>
      <c r="B1532" s="15">
        <v>377.4</v>
      </c>
      <c r="C1532">
        <v>2531514</v>
      </c>
      <c r="D1532" s="15">
        <v>384.84</v>
      </c>
      <c r="E1532" s="15">
        <v>396.9</v>
      </c>
      <c r="F1532" s="15">
        <v>376.59</v>
      </c>
    </row>
    <row r="1533" spans="1:6">
      <c r="A1533" s="14">
        <v>43892</v>
      </c>
      <c r="B1533" s="15">
        <v>381.35</v>
      </c>
      <c r="C1533">
        <v>2859878</v>
      </c>
      <c r="D1533" s="15">
        <v>371.35</v>
      </c>
      <c r="E1533" s="15">
        <v>383.1</v>
      </c>
      <c r="F1533" s="15">
        <v>360.57</v>
      </c>
    </row>
    <row r="1534" spans="1:6">
      <c r="A1534" s="14">
        <v>43889</v>
      </c>
      <c r="B1534" s="15">
        <v>369.87</v>
      </c>
      <c r="C1534">
        <v>3364321</v>
      </c>
      <c r="D1534" s="15">
        <v>369.86</v>
      </c>
      <c r="E1534" s="15">
        <v>373.82</v>
      </c>
      <c r="F1534" s="15">
        <v>360.34</v>
      </c>
    </row>
    <row r="1535" spans="1:6">
      <c r="A1535" s="14">
        <v>43888</v>
      </c>
      <c r="B1535" s="15">
        <v>384.6</v>
      </c>
      <c r="C1535">
        <v>1894460</v>
      </c>
      <c r="D1535" s="15">
        <v>393.52</v>
      </c>
      <c r="E1535" s="15">
        <v>399.01</v>
      </c>
      <c r="F1535" s="15">
        <v>384.33</v>
      </c>
    </row>
    <row r="1536" spans="1:6">
      <c r="A1536" s="14">
        <v>43887</v>
      </c>
      <c r="B1536" s="15">
        <v>400.9</v>
      </c>
      <c r="C1536">
        <v>1678581</v>
      </c>
      <c r="D1536" s="15">
        <v>400.31</v>
      </c>
      <c r="E1536" s="15">
        <v>410.52</v>
      </c>
      <c r="F1536" s="15">
        <v>399.34</v>
      </c>
    </row>
    <row r="1537" spans="1:6">
      <c r="A1537" s="14">
        <v>43886</v>
      </c>
      <c r="B1537" s="15">
        <v>400.36</v>
      </c>
      <c r="C1537">
        <v>1600075</v>
      </c>
      <c r="D1537" s="15">
        <v>420.1</v>
      </c>
      <c r="E1537" s="15">
        <v>421.73</v>
      </c>
      <c r="F1537" s="15">
        <v>397.53</v>
      </c>
    </row>
    <row r="1538" spans="1:6">
      <c r="A1538" s="14">
        <v>43885</v>
      </c>
      <c r="B1538" s="15">
        <v>419.35</v>
      </c>
      <c r="C1538">
        <v>1117774</v>
      </c>
      <c r="D1538" s="15">
        <v>419.65</v>
      </c>
      <c r="E1538" s="15">
        <v>424.2</v>
      </c>
      <c r="F1538" s="15">
        <v>418.1</v>
      </c>
    </row>
    <row r="1539" spans="1:6">
      <c r="A1539" s="14">
        <v>43882</v>
      </c>
      <c r="B1539" s="15">
        <v>427.8</v>
      </c>
      <c r="C1539">
        <v>1055800</v>
      </c>
      <c r="D1539" s="15">
        <v>425.12</v>
      </c>
      <c r="E1539" s="15">
        <v>428.72</v>
      </c>
      <c r="F1539" s="15">
        <v>422.66</v>
      </c>
    </row>
    <row r="1540" spans="1:6">
      <c r="A1540" s="14">
        <v>43881</v>
      </c>
      <c r="B1540" s="15">
        <v>425.97</v>
      </c>
      <c r="C1540">
        <v>1190564</v>
      </c>
      <c r="D1540" s="15">
        <v>433.63</v>
      </c>
      <c r="E1540" s="15">
        <v>434.99</v>
      </c>
      <c r="F1540" s="15">
        <v>424.15620000000001</v>
      </c>
    </row>
    <row r="1541" spans="1:6">
      <c r="A1541" s="14">
        <v>43880</v>
      </c>
      <c r="B1541" s="15">
        <v>434.48</v>
      </c>
      <c r="C1541">
        <v>787230</v>
      </c>
      <c r="D1541" s="15">
        <v>437</v>
      </c>
      <c r="E1541" s="15">
        <v>438.27</v>
      </c>
      <c r="F1541" s="15">
        <v>434.4</v>
      </c>
    </row>
    <row r="1542" spans="1:6">
      <c r="A1542" s="14">
        <v>43879</v>
      </c>
      <c r="B1542" s="15">
        <v>435.55</v>
      </c>
      <c r="C1542">
        <v>776502</v>
      </c>
      <c r="D1542" s="15">
        <v>437</v>
      </c>
      <c r="E1542" s="15">
        <v>438.95</v>
      </c>
      <c r="F1542" s="15">
        <v>434.01</v>
      </c>
    </row>
    <row r="1543" spans="1:6">
      <c r="A1543" s="14">
        <v>43875</v>
      </c>
      <c r="B1543" s="15">
        <v>437.85</v>
      </c>
      <c r="C1543">
        <v>948768</v>
      </c>
      <c r="D1543" s="15">
        <v>434.98</v>
      </c>
      <c r="E1543" s="15">
        <v>438.47</v>
      </c>
      <c r="F1543" s="15">
        <v>434.31</v>
      </c>
    </row>
    <row r="1544" spans="1:6">
      <c r="A1544" s="14">
        <v>43874</v>
      </c>
      <c r="B1544" s="15">
        <v>434.7</v>
      </c>
      <c r="C1544">
        <v>800252</v>
      </c>
      <c r="D1544" s="15">
        <v>435.8</v>
      </c>
      <c r="E1544" s="15">
        <v>439.29</v>
      </c>
      <c r="F1544" s="15">
        <v>434.3</v>
      </c>
    </row>
    <row r="1545" spans="1:6">
      <c r="A1545" s="14">
        <v>43873</v>
      </c>
      <c r="B1545" s="15">
        <v>436.6</v>
      </c>
      <c r="C1545">
        <v>1419473</v>
      </c>
      <c r="D1545" s="15">
        <v>439.01</v>
      </c>
      <c r="E1545" s="15">
        <v>439.69</v>
      </c>
      <c r="F1545" s="15">
        <v>434.6</v>
      </c>
    </row>
    <row r="1546" spans="1:6">
      <c r="A1546" s="14">
        <v>43872</v>
      </c>
      <c r="B1546" s="15">
        <v>439.85</v>
      </c>
      <c r="C1546">
        <v>744852</v>
      </c>
      <c r="D1546" s="15">
        <v>441.36</v>
      </c>
      <c r="E1546" s="15">
        <v>442.53219999999999</v>
      </c>
      <c r="F1546" s="15">
        <v>437.47</v>
      </c>
    </row>
    <row r="1547" spans="1:6">
      <c r="A1547" s="14">
        <v>43871</v>
      </c>
      <c r="B1547" s="15">
        <v>439.76</v>
      </c>
      <c r="C1547">
        <v>870420</v>
      </c>
      <c r="D1547" s="15">
        <v>439</v>
      </c>
      <c r="E1547" s="15">
        <v>441.52</v>
      </c>
      <c r="F1547" s="15">
        <v>437.82</v>
      </c>
    </row>
    <row r="1548" spans="1:6">
      <c r="A1548" s="14">
        <v>43868</v>
      </c>
      <c r="B1548" s="15">
        <v>439.17</v>
      </c>
      <c r="C1548">
        <v>883793</v>
      </c>
      <c r="D1548" s="15">
        <v>438.14</v>
      </c>
      <c r="E1548" s="15">
        <v>441.21</v>
      </c>
      <c r="F1548" s="15">
        <v>437.29</v>
      </c>
    </row>
    <row r="1549" spans="1:6">
      <c r="A1549" s="14">
        <v>43867</v>
      </c>
      <c r="B1549" s="15">
        <v>438.97</v>
      </c>
      <c r="C1549">
        <v>833514</v>
      </c>
      <c r="D1549" s="15">
        <v>435.56</v>
      </c>
      <c r="E1549" s="15">
        <v>439.86</v>
      </c>
      <c r="F1549" s="15">
        <v>434.91309999999999</v>
      </c>
    </row>
    <row r="1550" spans="1:6">
      <c r="A1550" s="14">
        <v>43866</v>
      </c>
      <c r="B1550" s="15">
        <v>435.19</v>
      </c>
      <c r="C1550">
        <v>1251783</v>
      </c>
      <c r="D1550" s="15">
        <v>433.32</v>
      </c>
      <c r="E1550" s="15">
        <v>435.92</v>
      </c>
      <c r="F1550" s="15">
        <v>429.02</v>
      </c>
    </row>
    <row r="1551" spans="1:6">
      <c r="A1551" s="14">
        <v>43865</v>
      </c>
      <c r="B1551" s="15">
        <v>430.78</v>
      </c>
      <c r="C1551">
        <v>1216258</v>
      </c>
      <c r="D1551" s="15">
        <v>425.46</v>
      </c>
      <c r="E1551" s="15">
        <v>431.99</v>
      </c>
      <c r="F1551" s="15">
        <v>425.46</v>
      </c>
    </row>
    <row r="1552" spans="1:6">
      <c r="A1552" s="14">
        <v>43864</v>
      </c>
      <c r="B1552" s="15">
        <v>423.86</v>
      </c>
      <c r="C1552">
        <v>1795998</v>
      </c>
      <c r="D1552" s="15">
        <v>429.52</v>
      </c>
      <c r="E1552" s="15">
        <v>430</v>
      </c>
      <c r="F1552" s="15">
        <v>422.04</v>
      </c>
    </row>
    <row r="1553" spans="1:6">
      <c r="A1553" s="14">
        <v>43861</v>
      </c>
      <c r="B1553" s="15">
        <v>428.12</v>
      </c>
      <c r="C1553">
        <v>1650244</v>
      </c>
      <c r="D1553" s="15">
        <v>434.93</v>
      </c>
      <c r="E1553" s="15">
        <v>435.57</v>
      </c>
      <c r="F1553" s="15">
        <v>426.1</v>
      </c>
    </row>
    <row r="1554" spans="1:6">
      <c r="A1554" s="14">
        <v>43860</v>
      </c>
      <c r="B1554" s="15">
        <v>435.9</v>
      </c>
      <c r="C1554">
        <v>1210345</v>
      </c>
      <c r="D1554" s="15">
        <v>430.34399999999999</v>
      </c>
      <c r="E1554" s="15">
        <v>437</v>
      </c>
      <c r="F1554" s="15">
        <v>430.34</v>
      </c>
    </row>
    <row r="1555" spans="1:6">
      <c r="A1555" s="14">
        <v>43859</v>
      </c>
      <c r="B1555" s="15">
        <v>433.84</v>
      </c>
      <c r="C1555">
        <v>1268927</v>
      </c>
      <c r="D1555" s="15">
        <v>437.72</v>
      </c>
      <c r="E1555" s="15">
        <v>437.99</v>
      </c>
      <c r="F1555" s="15">
        <v>431.02</v>
      </c>
    </row>
    <row r="1556" spans="1:6">
      <c r="A1556" s="14">
        <v>43858</v>
      </c>
      <c r="B1556" s="15">
        <v>437.17</v>
      </c>
      <c r="C1556">
        <v>2063247</v>
      </c>
      <c r="D1556" s="15">
        <v>434.77</v>
      </c>
      <c r="E1556" s="15">
        <v>438.99</v>
      </c>
      <c r="F1556" s="15">
        <v>426.27</v>
      </c>
    </row>
    <row r="1557" spans="1:6">
      <c r="A1557" s="14">
        <v>43857</v>
      </c>
      <c r="B1557" s="15">
        <v>432.38</v>
      </c>
      <c r="C1557">
        <v>1737869</v>
      </c>
      <c r="D1557" s="15">
        <v>425.86</v>
      </c>
      <c r="E1557" s="15">
        <v>434.45</v>
      </c>
      <c r="F1557" s="15">
        <v>425.86</v>
      </c>
    </row>
    <row r="1558" spans="1:6">
      <c r="A1558" s="14">
        <v>43854</v>
      </c>
      <c r="B1558" s="15">
        <v>432.5</v>
      </c>
      <c r="C1558">
        <v>1087074</v>
      </c>
      <c r="D1558" s="15">
        <v>429.9</v>
      </c>
      <c r="E1558" s="15">
        <v>433.52199999999999</v>
      </c>
      <c r="F1558" s="15">
        <v>429.69</v>
      </c>
    </row>
    <row r="1559" spans="1:6">
      <c r="A1559" s="14">
        <v>43853</v>
      </c>
      <c r="B1559" s="15">
        <v>428.78</v>
      </c>
      <c r="C1559">
        <v>978485</v>
      </c>
      <c r="D1559" s="15">
        <v>424.06</v>
      </c>
      <c r="E1559" s="15">
        <v>429.56</v>
      </c>
      <c r="F1559" s="15">
        <v>424</v>
      </c>
    </row>
    <row r="1560" spans="1:6">
      <c r="A1560" s="14">
        <v>43852</v>
      </c>
      <c r="B1560" s="15">
        <v>424.42</v>
      </c>
      <c r="C1560">
        <v>919041</v>
      </c>
      <c r="D1560" s="15">
        <v>427.5</v>
      </c>
      <c r="E1560" s="15">
        <v>428.49759999999998</v>
      </c>
      <c r="F1560" s="15">
        <v>424.36</v>
      </c>
    </row>
    <row r="1561" spans="1:6">
      <c r="A1561" s="14">
        <v>43851</v>
      </c>
      <c r="B1561" s="15">
        <v>426.15</v>
      </c>
      <c r="C1561">
        <v>1071421</v>
      </c>
      <c r="D1561" s="15">
        <v>424.42</v>
      </c>
      <c r="E1561" s="15">
        <v>427.78</v>
      </c>
      <c r="F1561" s="15">
        <v>423.01</v>
      </c>
    </row>
    <row r="1562" spans="1:6">
      <c r="A1562" s="14">
        <v>43847</v>
      </c>
      <c r="B1562" s="15">
        <v>425.66</v>
      </c>
      <c r="C1562">
        <v>1195646</v>
      </c>
      <c r="D1562" s="15">
        <v>426.61</v>
      </c>
      <c r="E1562" s="15">
        <v>427.54</v>
      </c>
      <c r="F1562" s="15">
        <v>424.5</v>
      </c>
    </row>
    <row r="1563" spans="1:6">
      <c r="A1563" s="14">
        <v>43846</v>
      </c>
      <c r="B1563" s="15">
        <v>425.7</v>
      </c>
      <c r="C1563">
        <v>1085567</v>
      </c>
      <c r="D1563" s="15">
        <v>423.13</v>
      </c>
      <c r="E1563" s="15">
        <v>425.74</v>
      </c>
      <c r="F1563" s="15">
        <v>420.67</v>
      </c>
    </row>
    <row r="1564" spans="1:6">
      <c r="A1564" s="14">
        <v>43845</v>
      </c>
      <c r="B1564" s="15">
        <v>420.95</v>
      </c>
      <c r="C1564">
        <v>833271</v>
      </c>
      <c r="D1564" s="15">
        <v>416.42</v>
      </c>
      <c r="E1564" s="15">
        <v>421.48</v>
      </c>
      <c r="F1564" s="15">
        <v>416.14</v>
      </c>
    </row>
    <row r="1565" spans="1:6">
      <c r="A1565" s="14">
        <v>43844</v>
      </c>
      <c r="B1565" s="15">
        <v>416.14</v>
      </c>
      <c r="C1565">
        <v>967466</v>
      </c>
      <c r="D1565" s="15">
        <v>417.59</v>
      </c>
      <c r="E1565" s="15">
        <v>418.27</v>
      </c>
      <c r="F1565" s="15">
        <v>415.06689999999998</v>
      </c>
    </row>
    <row r="1566" spans="1:6">
      <c r="A1566" s="14">
        <v>43843</v>
      </c>
      <c r="B1566" s="15">
        <v>419.02</v>
      </c>
      <c r="C1566">
        <v>986889</v>
      </c>
      <c r="D1566" s="15">
        <v>414.94</v>
      </c>
      <c r="E1566" s="15">
        <v>420.96</v>
      </c>
      <c r="F1566" s="15">
        <v>414.6601</v>
      </c>
    </row>
    <row r="1567" spans="1:6">
      <c r="A1567" s="14">
        <v>43840</v>
      </c>
      <c r="B1567" s="15">
        <v>413.83</v>
      </c>
      <c r="C1567">
        <v>987835</v>
      </c>
      <c r="D1567" s="15">
        <v>415</v>
      </c>
      <c r="E1567" s="15">
        <v>415.6</v>
      </c>
      <c r="F1567" s="15">
        <v>412.48</v>
      </c>
    </row>
    <row r="1568" spans="1:6">
      <c r="A1568" s="14">
        <v>43839</v>
      </c>
      <c r="B1568" s="15">
        <v>414.93</v>
      </c>
      <c r="C1568">
        <v>1064337</v>
      </c>
      <c r="D1568" s="15">
        <v>410.49</v>
      </c>
      <c r="E1568" s="15">
        <v>416</v>
      </c>
      <c r="F1568" s="15">
        <v>410</v>
      </c>
    </row>
    <row r="1569" spans="1:6">
      <c r="A1569" s="14">
        <v>43838</v>
      </c>
      <c r="B1569" s="15">
        <v>411.03</v>
      </c>
      <c r="C1569">
        <v>1709701</v>
      </c>
      <c r="D1569" s="15">
        <v>417.06</v>
      </c>
      <c r="E1569" s="15">
        <v>418.18029999999999</v>
      </c>
      <c r="F1569" s="15">
        <v>409.72</v>
      </c>
    </row>
    <row r="1570" spans="1:6">
      <c r="A1570" s="14">
        <v>43837</v>
      </c>
      <c r="B1570" s="15">
        <v>414.5</v>
      </c>
      <c r="C1570">
        <v>1081521</v>
      </c>
      <c r="D1570" s="15">
        <v>411.25</v>
      </c>
      <c r="E1570" s="15">
        <v>416.12</v>
      </c>
      <c r="F1570" s="15">
        <v>408.29</v>
      </c>
    </row>
    <row r="1571" spans="1:6">
      <c r="A1571" s="14">
        <v>43836</v>
      </c>
      <c r="B1571" s="15">
        <v>413.11</v>
      </c>
      <c r="C1571">
        <v>2478943</v>
      </c>
      <c r="D1571" s="15">
        <v>417.99</v>
      </c>
      <c r="E1571" s="15">
        <v>417.99</v>
      </c>
      <c r="F1571" s="15">
        <v>407.69</v>
      </c>
    </row>
    <row r="1572" spans="1:6">
      <c r="A1572" s="14">
        <v>43833</v>
      </c>
      <c r="B1572" s="15">
        <v>413.74</v>
      </c>
      <c r="C1572">
        <v>2990531</v>
      </c>
      <c r="D1572" s="15">
        <v>404.02</v>
      </c>
      <c r="E1572" s="15">
        <v>417.17</v>
      </c>
      <c r="F1572" s="15">
        <v>403</v>
      </c>
    </row>
    <row r="1573" spans="1:6">
      <c r="A1573" s="14">
        <v>43832</v>
      </c>
      <c r="B1573" s="15">
        <v>399.37</v>
      </c>
      <c r="C1573">
        <v>1149985</v>
      </c>
      <c r="D1573" s="15">
        <v>392.86</v>
      </c>
      <c r="E1573" s="15">
        <v>399.37</v>
      </c>
      <c r="F1573" s="15">
        <v>390.95</v>
      </c>
    </row>
    <row r="1574" spans="1:6">
      <c r="A1574" s="14">
        <v>43830</v>
      </c>
      <c r="B1574" s="15">
        <v>389.38</v>
      </c>
      <c r="C1574">
        <v>775368</v>
      </c>
      <c r="D1574" s="15">
        <v>391.75</v>
      </c>
      <c r="E1574" s="15">
        <v>391.98</v>
      </c>
      <c r="F1574" s="15">
        <v>387.07</v>
      </c>
    </row>
    <row r="1575" spans="1:6">
      <c r="A1575" s="14">
        <v>43829</v>
      </c>
      <c r="B1575" s="15">
        <v>391.9</v>
      </c>
      <c r="C1575">
        <v>776966</v>
      </c>
      <c r="D1575" s="15">
        <v>393.65</v>
      </c>
      <c r="E1575" s="15">
        <v>393.76</v>
      </c>
      <c r="F1575" s="15">
        <v>390.86720000000003</v>
      </c>
    </row>
    <row r="1576" spans="1:6">
      <c r="A1576" s="14">
        <v>43826</v>
      </c>
      <c r="B1576" s="15">
        <v>393.6</v>
      </c>
      <c r="C1576">
        <v>729315</v>
      </c>
      <c r="D1576" s="15">
        <v>393.99</v>
      </c>
      <c r="E1576" s="15">
        <v>394.5</v>
      </c>
      <c r="F1576" s="15">
        <v>391.94</v>
      </c>
    </row>
    <row r="1577" spans="1:6">
      <c r="A1577" s="14">
        <v>43825</v>
      </c>
      <c r="B1577" s="15">
        <v>392.3</v>
      </c>
      <c r="C1577">
        <v>711713</v>
      </c>
      <c r="D1577" s="15">
        <v>390.9</v>
      </c>
      <c r="E1577" s="15">
        <v>392.45</v>
      </c>
      <c r="F1577" s="15">
        <v>390.48</v>
      </c>
    </row>
    <row r="1578" spans="1:6">
      <c r="A1578" s="14">
        <v>43823</v>
      </c>
      <c r="B1578" s="15">
        <v>390.17</v>
      </c>
      <c r="C1578">
        <v>516250</v>
      </c>
      <c r="D1578" s="15">
        <v>392.35</v>
      </c>
      <c r="E1578" s="15">
        <v>392.35</v>
      </c>
      <c r="F1578" s="15">
        <v>389.53</v>
      </c>
    </row>
    <row r="1579" spans="1:6">
      <c r="A1579" s="14">
        <v>43822</v>
      </c>
      <c r="B1579" s="15">
        <v>391.9</v>
      </c>
      <c r="C1579">
        <v>1050417</v>
      </c>
      <c r="D1579" s="15">
        <v>387.66</v>
      </c>
      <c r="E1579" s="15">
        <v>394.69</v>
      </c>
      <c r="F1579" s="15">
        <v>387.59</v>
      </c>
    </row>
    <row r="1580" spans="1:6">
      <c r="A1580" s="14">
        <v>43819</v>
      </c>
      <c r="B1580" s="15">
        <v>386.47</v>
      </c>
      <c r="C1580">
        <v>1599765</v>
      </c>
      <c r="D1580" s="15">
        <v>385.03</v>
      </c>
      <c r="E1580" s="15">
        <v>386.63729999999998</v>
      </c>
      <c r="F1580" s="15">
        <v>383</v>
      </c>
    </row>
    <row r="1581" spans="1:6">
      <c r="A1581" s="14">
        <v>43818</v>
      </c>
      <c r="B1581" s="15">
        <v>383.15</v>
      </c>
      <c r="C1581">
        <v>899285</v>
      </c>
      <c r="D1581" s="15">
        <v>380.99</v>
      </c>
      <c r="E1581" s="15">
        <v>384.68</v>
      </c>
      <c r="F1581" s="15">
        <v>380.23</v>
      </c>
    </row>
    <row r="1582" spans="1:6">
      <c r="A1582" s="14">
        <v>43817</v>
      </c>
      <c r="B1582" s="15">
        <v>380.57</v>
      </c>
      <c r="C1582">
        <v>1526018</v>
      </c>
      <c r="D1582" s="15">
        <v>387.4</v>
      </c>
      <c r="E1582" s="15">
        <v>387.64</v>
      </c>
      <c r="F1582" s="15">
        <v>379.66</v>
      </c>
    </row>
    <row r="1583" spans="1:6">
      <c r="A1583" s="14">
        <v>43816</v>
      </c>
      <c r="B1583" s="15">
        <v>386.89</v>
      </c>
      <c r="C1583">
        <v>730134</v>
      </c>
      <c r="D1583" s="15">
        <v>385</v>
      </c>
      <c r="E1583" s="15">
        <v>388</v>
      </c>
      <c r="F1583" s="15">
        <v>385</v>
      </c>
    </row>
    <row r="1584" spans="1:6">
      <c r="A1584" s="14">
        <v>43815</v>
      </c>
      <c r="B1584" s="15">
        <v>385.95</v>
      </c>
      <c r="C1584">
        <v>847464</v>
      </c>
      <c r="D1584" s="15">
        <v>387.9</v>
      </c>
      <c r="E1584" s="15">
        <v>388.35</v>
      </c>
      <c r="F1584" s="15">
        <v>384.048</v>
      </c>
    </row>
    <row r="1585" spans="1:6">
      <c r="A1585" s="14">
        <v>43812</v>
      </c>
      <c r="B1585" s="15">
        <v>386.47</v>
      </c>
      <c r="C1585">
        <v>658026</v>
      </c>
      <c r="D1585" s="15">
        <v>384</v>
      </c>
      <c r="E1585" s="15">
        <v>387.78</v>
      </c>
      <c r="F1585" s="15">
        <v>383.995</v>
      </c>
    </row>
    <row r="1586" spans="1:6">
      <c r="A1586" s="14">
        <v>43811</v>
      </c>
      <c r="B1586" s="15">
        <v>384.05</v>
      </c>
      <c r="C1586">
        <v>736539</v>
      </c>
      <c r="D1586" s="15">
        <v>386</v>
      </c>
      <c r="E1586" s="15">
        <v>387.78989999999999</v>
      </c>
      <c r="F1586" s="15">
        <v>383.45</v>
      </c>
    </row>
    <row r="1587" spans="1:6">
      <c r="A1587" s="14">
        <v>43810</v>
      </c>
      <c r="B1587" s="15">
        <v>386.24</v>
      </c>
      <c r="C1587">
        <v>579709</v>
      </c>
      <c r="D1587" s="15">
        <v>385.51</v>
      </c>
      <c r="E1587" s="15">
        <v>386.61200000000002</v>
      </c>
      <c r="F1587" s="15">
        <v>384.03</v>
      </c>
    </row>
    <row r="1588" spans="1:6">
      <c r="A1588" s="14">
        <v>43809</v>
      </c>
      <c r="B1588" s="15">
        <v>384.44</v>
      </c>
      <c r="C1588">
        <v>862109</v>
      </c>
      <c r="D1588" s="15">
        <v>383.5</v>
      </c>
      <c r="E1588" s="15">
        <v>386.77</v>
      </c>
      <c r="F1588" s="15">
        <v>383.25</v>
      </c>
    </row>
    <row r="1589" spans="1:6">
      <c r="A1589" s="14">
        <v>43808</v>
      </c>
      <c r="B1589" s="15">
        <v>383.34</v>
      </c>
      <c r="C1589">
        <v>833635</v>
      </c>
      <c r="D1589" s="15">
        <v>386.22</v>
      </c>
      <c r="E1589" s="15">
        <v>387.42</v>
      </c>
      <c r="F1589" s="15">
        <v>383.23</v>
      </c>
    </row>
    <row r="1590" spans="1:6">
      <c r="A1590" s="14">
        <v>43805</v>
      </c>
      <c r="B1590" s="15">
        <v>386.86</v>
      </c>
      <c r="C1590">
        <v>709743</v>
      </c>
      <c r="D1590" s="15">
        <v>387.17</v>
      </c>
      <c r="E1590" s="15">
        <v>388.9</v>
      </c>
      <c r="F1590" s="15">
        <v>385.1</v>
      </c>
    </row>
    <row r="1591" spans="1:6">
      <c r="A1591" s="14">
        <v>43804</v>
      </c>
      <c r="B1591" s="15">
        <v>385.94</v>
      </c>
      <c r="C1591">
        <v>1203937</v>
      </c>
      <c r="D1591" s="15">
        <v>386.06</v>
      </c>
      <c r="E1591" s="15">
        <v>386.5</v>
      </c>
      <c r="F1591" s="15">
        <v>383.01</v>
      </c>
    </row>
    <row r="1592" spans="1:6">
      <c r="A1592" s="14">
        <v>43803</v>
      </c>
      <c r="B1592" s="15">
        <v>384.58</v>
      </c>
      <c r="C1592">
        <v>1081122</v>
      </c>
      <c r="D1592" s="15">
        <v>383.53</v>
      </c>
      <c r="E1592" s="15">
        <v>387.95</v>
      </c>
      <c r="F1592" s="15">
        <v>382.28</v>
      </c>
    </row>
    <row r="1593" spans="1:6">
      <c r="A1593" s="14">
        <v>43802</v>
      </c>
      <c r="B1593" s="15">
        <v>381.62</v>
      </c>
      <c r="C1593">
        <v>1502875</v>
      </c>
      <c r="D1593" s="15">
        <v>381.43</v>
      </c>
      <c r="E1593" s="15">
        <v>384.64</v>
      </c>
      <c r="F1593" s="15">
        <v>380.14100000000002</v>
      </c>
    </row>
    <row r="1594" spans="1:6">
      <c r="A1594" s="14">
        <v>43801</v>
      </c>
      <c r="B1594" s="15">
        <v>383.62</v>
      </c>
      <c r="C1594">
        <v>1283565</v>
      </c>
      <c r="D1594" s="15">
        <v>390.71</v>
      </c>
      <c r="E1594" s="15">
        <v>391.53</v>
      </c>
      <c r="F1594" s="15">
        <v>383.44</v>
      </c>
    </row>
    <row r="1595" spans="1:6">
      <c r="A1595" s="14">
        <v>43798</v>
      </c>
      <c r="B1595" s="15">
        <v>391.03</v>
      </c>
      <c r="C1595">
        <v>401529</v>
      </c>
      <c r="D1595" s="15">
        <v>392</v>
      </c>
      <c r="E1595" s="15">
        <v>392.19510000000002</v>
      </c>
      <c r="F1595" s="15">
        <v>390.04199999999997</v>
      </c>
    </row>
    <row r="1596" spans="1:6">
      <c r="A1596" s="14">
        <v>43796</v>
      </c>
      <c r="B1596" s="15">
        <v>394.24</v>
      </c>
      <c r="C1596">
        <v>770302</v>
      </c>
      <c r="D1596" s="15">
        <v>393.63</v>
      </c>
      <c r="E1596" s="15">
        <v>394.48</v>
      </c>
      <c r="F1596" s="15">
        <v>391.62</v>
      </c>
    </row>
    <row r="1597" spans="1:6">
      <c r="A1597" s="14">
        <v>43795</v>
      </c>
      <c r="B1597" s="15">
        <v>392.5</v>
      </c>
      <c r="C1597">
        <v>1206645</v>
      </c>
      <c r="D1597" s="15">
        <v>390.6</v>
      </c>
      <c r="E1597" s="15">
        <v>395.95</v>
      </c>
      <c r="F1597" s="15">
        <v>389.98</v>
      </c>
    </row>
    <row r="1598" spans="1:6">
      <c r="A1598" s="14">
        <v>43794</v>
      </c>
      <c r="B1598" s="15">
        <v>389.98</v>
      </c>
      <c r="C1598">
        <v>801371</v>
      </c>
      <c r="D1598" s="15">
        <v>391.6</v>
      </c>
      <c r="E1598" s="15">
        <v>393.1</v>
      </c>
      <c r="F1598" s="15">
        <v>387.49</v>
      </c>
    </row>
    <row r="1599" spans="1:6">
      <c r="A1599" s="14">
        <v>43791</v>
      </c>
      <c r="B1599" s="15">
        <v>390.74</v>
      </c>
      <c r="C1599">
        <v>758654</v>
      </c>
      <c r="D1599" s="15">
        <v>390.19</v>
      </c>
      <c r="E1599" s="15">
        <v>391.38940000000002</v>
      </c>
      <c r="F1599" s="15">
        <v>387.82</v>
      </c>
    </row>
    <row r="1600" spans="1:6">
      <c r="A1600" s="14">
        <v>43790</v>
      </c>
      <c r="B1600" s="15">
        <v>390.26</v>
      </c>
      <c r="C1600">
        <v>1416867</v>
      </c>
      <c r="D1600" s="15">
        <v>390.86</v>
      </c>
      <c r="E1600" s="15">
        <v>392.25</v>
      </c>
      <c r="F1600" s="15">
        <v>389.32</v>
      </c>
    </row>
    <row r="1601" spans="1:6">
      <c r="A1601" s="14">
        <v>43789</v>
      </c>
      <c r="B1601" s="15">
        <v>392.7</v>
      </c>
      <c r="C1601">
        <v>907757</v>
      </c>
      <c r="D1601" s="15">
        <v>391.06</v>
      </c>
      <c r="E1601" s="15">
        <v>393.54</v>
      </c>
      <c r="F1601" s="15">
        <v>390.25</v>
      </c>
    </row>
    <row r="1602" spans="1:6">
      <c r="A1602" s="14">
        <v>43788</v>
      </c>
      <c r="B1602" s="15">
        <v>390.81</v>
      </c>
      <c r="C1602">
        <v>800294</v>
      </c>
      <c r="D1602" s="15">
        <v>394</v>
      </c>
      <c r="E1602" s="15">
        <v>395.82319999999999</v>
      </c>
      <c r="F1602" s="15">
        <v>390.53</v>
      </c>
    </row>
    <row r="1603" spans="1:6">
      <c r="A1603" s="14">
        <v>43787</v>
      </c>
      <c r="B1603" s="15">
        <v>392.76</v>
      </c>
      <c r="C1603">
        <v>827764</v>
      </c>
      <c r="D1603" s="15">
        <v>393</v>
      </c>
      <c r="E1603" s="15">
        <v>395.67500000000001</v>
      </c>
      <c r="F1603" s="15">
        <v>391.95</v>
      </c>
    </row>
    <row r="1604" spans="1:6">
      <c r="A1604" s="14">
        <v>43784</v>
      </c>
      <c r="B1604" s="15">
        <v>393.55</v>
      </c>
      <c r="C1604">
        <v>1533552</v>
      </c>
      <c r="D1604" s="15">
        <v>392.27</v>
      </c>
      <c r="E1604" s="15">
        <v>394.49</v>
      </c>
      <c r="F1604" s="15">
        <v>390.28</v>
      </c>
    </row>
    <row r="1605" spans="1:6">
      <c r="A1605" s="14">
        <v>43783</v>
      </c>
      <c r="B1605" s="15">
        <v>390.16</v>
      </c>
      <c r="C1605">
        <v>915586</v>
      </c>
      <c r="D1605" s="15">
        <v>387.28</v>
      </c>
      <c r="E1605" s="15">
        <v>392.3</v>
      </c>
      <c r="F1605" s="15">
        <v>387.28</v>
      </c>
    </row>
    <row r="1606" spans="1:6">
      <c r="A1606" s="14">
        <v>43782</v>
      </c>
      <c r="B1606" s="15">
        <v>387.69</v>
      </c>
      <c r="C1606">
        <v>962410</v>
      </c>
      <c r="D1606" s="15">
        <v>385.94</v>
      </c>
      <c r="E1606" s="15">
        <v>390.52</v>
      </c>
      <c r="F1606" s="15">
        <v>385.09</v>
      </c>
    </row>
    <row r="1607" spans="1:6">
      <c r="A1607" s="14">
        <v>43781</v>
      </c>
      <c r="B1607" s="15">
        <v>386.3</v>
      </c>
      <c r="C1607">
        <v>910737</v>
      </c>
      <c r="D1607" s="15">
        <v>381.56</v>
      </c>
      <c r="E1607" s="15">
        <v>387.5</v>
      </c>
      <c r="F1607" s="15">
        <v>381.56</v>
      </c>
    </row>
    <row r="1608" spans="1:6">
      <c r="A1608" s="14">
        <v>43780</v>
      </c>
      <c r="B1608" s="15">
        <v>381.38</v>
      </c>
      <c r="C1608">
        <v>580913</v>
      </c>
      <c r="D1608" s="15">
        <v>379.51</v>
      </c>
      <c r="E1608" s="15">
        <v>383.41</v>
      </c>
      <c r="F1608" s="15">
        <v>379.31</v>
      </c>
    </row>
    <row r="1609" spans="1:6">
      <c r="A1609" s="14">
        <v>43777</v>
      </c>
      <c r="B1609" s="15">
        <v>381.86</v>
      </c>
      <c r="C1609">
        <v>783576</v>
      </c>
      <c r="D1609" s="15">
        <v>377.6</v>
      </c>
      <c r="E1609" s="15">
        <v>382.88</v>
      </c>
      <c r="F1609" s="15">
        <v>377.6</v>
      </c>
    </row>
    <row r="1610" spans="1:6">
      <c r="A1610" s="14">
        <v>43776</v>
      </c>
      <c r="B1610" s="15">
        <v>378.75</v>
      </c>
      <c r="C1610">
        <v>1157244</v>
      </c>
      <c r="D1610" s="15">
        <v>380.34</v>
      </c>
      <c r="E1610" s="15">
        <v>382.74</v>
      </c>
      <c r="F1610" s="15">
        <v>377.91</v>
      </c>
    </row>
    <row r="1611" spans="1:6">
      <c r="A1611" s="14">
        <v>43775</v>
      </c>
      <c r="B1611" s="15">
        <v>379.79</v>
      </c>
      <c r="C1611">
        <v>1505809</v>
      </c>
      <c r="D1611" s="15">
        <v>374.49</v>
      </c>
      <c r="E1611" s="15">
        <v>379.93</v>
      </c>
      <c r="F1611" s="15">
        <v>374.03</v>
      </c>
    </row>
    <row r="1612" spans="1:6">
      <c r="A1612" s="14">
        <v>43774</v>
      </c>
      <c r="B1612" s="15">
        <v>373.63</v>
      </c>
      <c r="C1612">
        <v>1364210</v>
      </c>
      <c r="D1612" s="15">
        <v>374.06</v>
      </c>
      <c r="E1612" s="15">
        <v>375.77</v>
      </c>
      <c r="F1612" s="15">
        <v>371.31</v>
      </c>
    </row>
    <row r="1613" spans="1:6">
      <c r="A1613" s="14">
        <v>43773</v>
      </c>
      <c r="B1613" s="15">
        <v>374.48</v>
      </c>
      <c r="C1613">
        <v>1117519</v>
      </c>
      <c r="D1613" s="15">
        <v>379.93</v>
      </c>
      <c r="E1613" s="15">
        <v>380.78</v>
      </c>
      <c r="F1613" s="15">
        <v>372.18</v>
      </c>
    </row>
    <row r="1614" spans="1:6">
      <c r="A1614" s="14">
        <v>43770</v>
      </c>
      <c r="B1614" s="15">
        <v>379.17</v>
      </c>
      <c r="C1614">
        <v>915629</v>
      </c>
      <c r="D1614" s="15">
        <v>378.11</v>
      </c>
      <c r="E1614" s="15">
        <v>380.95</v>
      </c>
      <c r="F1614" s="15">
        <v>376.935</v>
      </c>
    </row>
    <row r="1615" spans="1:6">
      <c r="A1615" s="14">
        <v>43769</v>
      </c>
      <c r="B1615" s="15">
        <v>376.68</v>
      </c>
      <c r="C1615">
        <v>911811</v>
      </c>
      <c r="D1615" s="15">
        <v>377.92</v>
      </c>
      <c r="E1615" s="15">
        <v>380.18</v>
      </c>
      <c r="F1615" s="15">
        <v>375.26</v>
      </c>
    </row>
    <row r="1616" spans="1:6">
      <c r="A1616" s="14">
        <v>43768</v>
      </c>
      <c r="B1616" s="15">
        <v>378.64</v>
      </c>
      <c r="C1616">
        <v>1064902</v>
      </c>
      <c r="D1616" s="15">
        <v>373.22</v>
      </c>
      <c r="E1616" s="15">
        <v>378.99</v>
      </c>
      <c r="F1616" s="15">
        <v>371.47</v>
      </c>
    </row>
    <row r="1617" spans="1:6">
      <c r="A1617" s="14">
        <v>43767</v>
      </c>
      <c r="B1617" s="15">
        <v>371.1</v>
      </c>
      <c r="C1617">
        <v>1298549</v>
      </c>
      <c r="D1617" s="15">
        <v>371.65</v>
      </c>
      <c r="E1617" s="15">
        <v>375.25</v>
      </c>
      <c r="F1617" s="15">
        <v>370.04</v>
      </c>
    </row>
    <row r="1618" spans="1:6">
      <c r="A1618" s="14">
        <v>43766</v>
      </c>
      <c r="B1618" s="15">
        <v>371.84</v>
      </c>
      <c r="C1618">
        <v>1322105</v>
      </c>
      <c r="D1618" s="15">
        <v>371.39</v>
      </c>
      <c r="E1618" s="15">
        <v>375.45</v>
      </c>
      <c r="F1618" s="15">
        <v>370.12</v>
      </c>
    </row>
    <row r="1619" spans="1:6">
      <c r="A1619" s="14">
        <v>43763</v>
      </c>
      <c r="B1619" s="15">
        <v>370.73</v>
      </c>
      <c r="C1619">
        <v>1173479</v>
      </c>
      <c r="D1619" s="15">
        <v>374.38</v>
      </c>
      <c r="E1619" s="15">
        <v>374.88499999999999</v>
      </c>
      <c r="F1619" s="15">
        <v>369.54</v>
      </c>
    </row>
    <row r="1620" spans="1:6">
      <c r="A1620" s="14">
        <v>43762</v>
      </c>
      <c r="B1620" s="15">
        <v>374.74</v>
      </c>
      <c r="C1620">
        <v>1137189</v>
      </c>
      <c r="D1620" s="15">
        <v>373.76</v>
      </c>
      <c r="E1620" s="15">
        <v>377.46</v>
      </c>
      <c r="F1620" s="15">
        <v>372</v>
      </c>
    </row>
    <row r="1621" spans="1:6">
      <c r="A1621" s="14">
        <v>43761</v>
      </c>
      <c r="B1621" s="15">
        <v>373.09</v>
      </c>
      <c r="C1621">
        <v>1289629</v>
      </c>
      <c r="D1621" s="15">
        <v>373.78</v>
      </c>
      <c r="E1621" s="15">
        <v>374.99</v>
      </c>
      <c r="F1621" s="15">
        <v>368.73</v>
      </c>
    </row>
    <row r="1622" spans="1:6">
      <c r="A1622" s="14">
        <v>43760</v>
      </c>
      <c r="B1622" s="15">
        <v>373.68</v>
      </c>
      <c r="C1622">
        <v>2595285</v>
      </c>
      <c r="D1622" s="15">
        <v>363</v>
      </c>
      <c r="E1622" s="15">
        <v>377.5</v>
      </c>
      <c r="F1622" s="15">
        <v>363</v>
      </c>
    </row>
    <row r="1623" spans="1:6">
      <c r="A1623" s="14">
        <v>43759</v>
      </c>
      <c r="B1623" s="15">
        <v>374.05</v>
      </c>
      <c r="C1623">
        <v>1174602</v>
      </c>
      <c r="D1623" s="15">
        <v>374.01</v>
      </c>
      <c r="E1623" s="15">
        <v>375.89</v>
      </c>
      <c r="F1623" s="15">
        <v>372.73</v>
      </c>
    </row>
    <row r="1624" spans="1:6">
      <c r="A1624" s="14">
        <v>43756</v>
      </c>
      <c r="B1624" s="15">
        <v>372.48</v>
      </c>
      <c r="C1624">
        <v>1935666</v>
      </c>
      <c r="D1624" s="15">
        <v>376.72</v>
      </c>
      <c r="E1624" s="15">
        <v>377.71</v>
      </c>
      <c r="F1624" s="15">
        <v>368</v>
      </c>
    </row>
    <row r="1625" spans="1:6">
      <c r="A1625" s="14">
        <v>43755</v>
      </c>
      <c r="B1625" s="15">
        <v>377.06</v>
      </c>
      <c r="C1625">
        <v>1005147</v>
      </c>
      <c r="D1625" s="15">
        <v>383.55</v>
      </c>
      <c r="E1625" s="15">
        <v>384.21</v>
      </c>
      <c r="F1625" s="15">
        <v>376.29</v>
      </c>
    </row>
    <row r="1626" spans="1:6">
      <c r="A1626" s="14">
        <v>43754</v>
      </c>
      <c r="B1626" s="15">
        <v>382.84</v>
      </c>
      <c r="C1626">
        <v>855112</v>
      </c>
      <c r="D1626" s="15">
        <v>382.39</v>
      </c>
      <c r="E1626" s="15">
        <v>384.38499999999999</v>
      </c>
      <c r="F1626" s="15">
        <v>380.23</v>
      </c>
    </row>
    <row r="1627" spans="1:6">
      <c r="A1627" s="14">
        <v>43753</v>
      </c>
      <c r="B1627" s="15">
        <v>382.75</v>
      </c>
      <c r="C1627">
        <v>851382</v>
      </c>
      <c r="D1627" s="15">
        <v>383.69</v>
      </c>
      <c r="E1627" s="15">
        <v>385.7</v>
      </c>
      <c r="F1627" s="15">
        <v>382.07</v>
      </c>
    </row>
    <row r="1628" spans="1:6">
      <c r="A1628" s="14">
        <v>43752</v>
      </c>
      <c r="B1628" s="15">
        <v>382.61</v>
      </c>
      <c r="C1628">
        <v>623447</v>
      </c>
      <c r="D1628" s="15">
        <v>382.77</v>
      </c>
      <c r="E1628" s="15">
        <v>385.37</v>
      </c>
      <c r="F1628" s="15">
        <v>381.39</v>
      </c>
    </row>
    <row r="1629" spans="1:6">
      <c r="A1629" s="14">
        <v>43749</v>
      </c>
      <c r="B1629" s="15">
        <v>381.47</v>
      </c>
      <c r="C1629">
        <v>1329367</v>
      </c>
      <c r="D1629" s="15">
        <v>389.79</v>
      </c>
      <c r="E1629" s="15">
        <v>390.73</v>
      </c>
      <c r="F1629" s="15">
        <v>381.25</v>
      </c>
    </row>
    <row r="1630" spans="1:6">
      <c r="A1630" s="14">
        <v>43748</v>
      </c>
      <c r="B1630" s="15">
        <v>386.88</v>
      </c>
      <c r="C1630">
        <v>700457</v>
      </c>
      <c r="D1630" s="15">
        <v>383.99</v>
      </c>
      <c r="E1630" s="15">
        <v>388.50709999999998</v>
      </c>
      <c r="F1630" s="15">
        <v>383.2</v>
      </c>
    </row>
    <row r="1631" spans="1:6">
      <c r="A1631" s="14">
        <v>43747</v>
      </c>
      <c r="B1631" s="15">
        <v>384.61</v>
      </c>
      <c r="C1631">
        <v>712573</v>
      </c>
      <c r="D1631" s="15">
        <v>384.83</v>
      </c>
      <c r="E1631" s="15">
        <v>386.33</v>
      </c>
      <c r="F1631" s="15">
        <v>382.5</v>
      </c>
    </row>
    <row r="1632" spans="1:6">
      <c r="A1632" s="14">
        <v>43746</v>
      </c>
      <c r="B1632" s="15">
        <v>382.12</v>
      </c>
      <c r="C1632">
        <v>1001446</v>
      </c>
      <c r="D1632" s="15">
        <v>381.06</v>
      </c>
      <c r="E1632" s="15">
        <v>385.8</v>
      </c>
      <c r="F1632" s="15">
        <v>379.29</v>
      </c>
    </row>
    <row r="1633" spans="1:6">
      <c r="A1633" s="14">
        <v>43745</v>
      </c>
      <c r="B1633" s="15">
        <v>383.78</v>
      </c>
      <c r="C1633">
        <v>864344</v>
      </c>
      <c r="D1633" s="15">
        <v>385.01</v>
      </c>
      <c r="E1633" s="15">
        <v>386.68</v>
      </c>
      <c r="F1633" s="15">
        <v>382.69</v>
      </c>
    </row>
    <row r="1634" spans="1:6">
      <c r="A1634" s="14">
        <v>43742</v>
      </c>
      <c r="B1634" s="15">
        <v>384.95</v>
      </c>
      <c r="C1634">
        <v>771915</v>
      </c>
      <c r="D1634" s="15">
        <v>380.21</v>
      </c>
      <c r="E1634" s="15">
        <v>385.24</v>
      </c>
      <c r="F1634" s="15">
        <v>379.49</v>
      </c>
    </row>
    <row r="1635" spans="1:6">
      <c r="A1635" s="14">
        <v>43741</v>
      </c>
      <c r="B1635" s="15">
        <v>380.06</v>
      </c>
      <c r="C1635">
        <v>928845</v>
      </c>
      <c r="D1635" s="15">
        <v>378.87</v>
      </c>
      <c r="E1635" s="15">
        <v>381.19</v>
      </c>
      <c r="F1635" s="15">
        <v>374.33</v>
      </c>
    </row>
    <row r="1636" spans="1:6">
      <c r="A1636" s="14">
        <v>43740</v>
      </c>
      <c r="B1636" s="15">
        <v>378.16</v>
      </c>
      <c r="C1636">
        <v>1763814</v>
      </c>
      <c r="D1636" s="15">
        <v>382.74</v>
      </c>
      <c r="E1636" s="15">
        <v>383.06</v>
      </c>
      <c r="F1636" s="15">
        <v>374.06760000000003</v>
      </c>
    </row>
    <row r="1637" spans="1:6">
      <c r="A1637" s="14">
        <v>43739</v>
      </c>
      <c r="B1637" s="15">
        <v>384.19</v>
      </c>
      <c r="C1637">
        <v>1240345</v>
      </c>
      <c r="D1637" s="15">
        <v>391.43</v>
      </c>
      <c r="E1637" s="15">
        <v>392.48</v>
      </c>
      <c r="F1637" s="15">
        <v>383.89</v>
      </c>
    </row>
    <row r="1638" spans="1:6">
      <c r="A1638" s="14">
        <v>43738</v>
      </c>
      <c r="B1638" s="15">
        <v>390.06</v>
      </c>
      <c r="C1638">
        <v>1293800</v>
      </c>
      <c r="D1638" s="15">
        <v>388.56</v>
      </c>
      <c r="E1638" s="15">
        <v>393.82</v>
      </c>
      <c r="F1638" s="15">
        <v>388.42180000000002</v>
      </c>
    </row>
    <row r="1639" spans="1:6">
      <c r="A1639" s="14">
        <v>43735</v>
      </c>
      <c r="B1639" s="15">
        <v>387.87</v>
      </c>
      <c r="C1639">
        <v>751895</v>
      </c>
      <c r="D1639" s="15">
        <v>395.94</v>
      </c>
      <c r="E1639" s="15">
        <v>395.95</v>
      </c>
      <c r="F1639" s="15">
        <v>386.43</v>
      </c>
    </row>
    <row r="1640" spans="1:6">
      <c r="A1640" s="14">
        <v>43734</v>
      </c>
      <c r="B1640" s="15">
        <v>392.92</v>
      </c>
      <c r="C1640">
        <v>881099</v>
      </c>
      <c r="D1640" s="15">
        <v>391.25</v>
      </c>
      <c r="E1640" s="15">
        <v>394.64</v>
      </c>
      <c r="F1640" s="15">
        <v>388.93</v>
      </c>
    </row>
    <row r="1641" spans="1:6">
      <c r="A1641" s="14">
        <v>43733</v>
      </c>
      <c r="B1641" s="15">
        <v>390.43</v>
      </c>
      <c r="C1641">
        <v>1337184</v>
      </c>
      <c r="D1641" s="15">
        <v>390.58</v>
      </c>
      <c r="E1641" s="15">
        <v>390.9</v>
      </c>
      <c r="F1641" s="15">
        <v>387.71</v>
      </c>
    </row>
    <row r="1642" spans="1:6">
      <c r="A1642" s="14">
        <v>43732</v>
      </c>
      <c r="B1642" s="15">
        <v>389.17</v>
      </c>
      <c r="C1642">
        <v>1187707</v>
      </c>
      <c r="D1642" s="15">
        <v>390</v>
      </c>
      <c r="E1642" s="15">
        <v>392.99</v>
      </c>
      <c r="F1642" s="15">
        <v>387.21</v>
      </c>
    </row>
    <row r="1643" spans="1:6">
      <c r="A1643" s="14">
        <v>43731</v>
      </c>
      <c r="B1643" s="15">
        <v>387.67</v>
      </c>
      <c r="C1643">
        <v>1155542</v>
      </c>
      <c r="D1643" s="15">
        <v>388.07</v>
      </c>
      <c r="E1643" s="15">
        <v>390.06</v>
      </c>
      <c r="F1643" s="15">
        <v>386.11</v>
      </c>
    </row>
    <row r="1644" spans="1:6">
      <c r="A1644" s="14">
        <v>43728</v>
      </c>
      <c r="B1644" s="15">
        <v>388.25</v>
      </c>
      <c r="C1644">
        <v>2132356</v>
      </c>
      <c r="D1644" s="15">
        <v>394.49</v>
      </c>
      <c r="E1644" s="15">
        <v>395.44</v>
      </c>
      <c r="F1644" s="15">
        <v>388.05</v>
      </c>
    </row>
    <row r="1645" spans="1:6">
      <c r="A1645" s="14">
        <v>43727</v>
      </c>
      <c r="B1645" s="15">
        <v>393.43</v>
      </c>
      <c r="C1645">
        <v>1046876</v>
      </c>
      <c r="D1645" s="15">
        <v>397.14</v>
      </c>
      <c r="E1645" s="15">
        <v>398.5</v>
      </c>
      <c r="F1645" s="15">
        <v>393.03</v>
      </c>
    </row>
    <row r="1646" spans="1:6">
      <c r="A1646" s="14">
        <v>43726</v>
      </c>
      <c r="B1646" s="15">
        <v>397.04</v>
      </c>
      <c r="C1646">
        <v>784503</v>
      </c>
      <c r="D1646" s="15">
        <v>394.78</v>
      </c>
      <c r="E1646" s="15">
        <v>397.23</v>
      </c>
      <c r="F1646" s="15">
        <v>391.55059999999997</v>
      </c>
    </row>
    <row r="1647" spans="1:6">
      <c r="A1647" s="14">
        <v>43725</v>
      </c>
      <c r="B1647" s="15">
        <v>393.98</v>
      </c>
      <c r="C1647">
        <v>978401</v>
      </c>
      <c r="D1647" s="15">
        <v>392.47</v>
      </c>
      <c r="E1647" s="15">
        <v>399.96</v>
      </c>
      <c r="F1647" s="15">
        <v>388.43209999999999</v>
      </c>
    </row>
    <row r="1648" spans="1:6">
      <c r="A1648" s="14">
        <v>43724</v>
      </c>
      <c r="B1648" s="15">
        <v>392.66</v>
      </c>
      <c r="C1648">
        <v>1689923</v>
      </c>
      <c r="D1648" s="15">
        <v>388.9</v>
      </c>
      <c r="E1648" s="15">
        <v>394.6</v>
      </c>
      <c r="F1648" s="15">
        <v>386.89</v>
      </c>
    </row>
    <row r="1649" spans="1:6">
      <c r="A1649" s="14">
        <v>43721</v>
      </c>
      <c r="B1649" s="15">
        <v>384.86</v>
      </c>
      <c r="C1649">
        <v>898638</v>
      </c>
      <c r="D1649" s="15">
        <v>387.77</v>
      </c>
      <c r="E1649" s="15">
        <v>387.77</v>
      </c>
      <c r="F1649" s="15">
        <v>383.6</v>
      </c>
    </row>
    <row r="1650" spans="1:6">
      <c r="A1650" s="14">
        <v>43720</v>
      </c>
      <c r="B1650" s="15">
        <v>386.63</v>
      </c>
      <c r="C1650">
        <v>855144</v>
      </c>
      <c r="D1650" s="15">
        <v>384.49</v>
      </c>
      <c r="E1650" s="15">
        <v>388.51</v>
      </c>
      <c r="F1650" s="15">
        <v>383.27</v>
      </c>
    </row>
    <row r="1651" spans="1:6">
      <c r="A1651" s="14">
        <v>43719</v>
      </c>
      <c r="B1651" s="15">
        <v>381.55</v>
      </c>
      <c r="C1651">
        <v>1125255</v>
      </c>
      <c r="D1651" s="15">
        <v>381.2</v>
      </c>
      <c r="E1651" s="15">
        <v>385.8</v>
      </c>
      <c r="F1651" s="15">
        <v>380.05500000000001</v>
      </c>
    </row>
    <row r="1652" spans="1:6">
      <c r="A1652" s="14">
        <v>43718</v>
      </c>
      <c r="B1652" s="15">
        <v>381.32</v>
      </c>
      <c r="C1652">
        <v>1297959</v>
      </c>
      <c r="D1652" s="15">
        <v>377.29</v>
      </c>
      <c r="E1652" s="15">
        <v>381.32</v>
      </c>
      <c r="F1652" s="15">
        <v>370.46</v>
      </c>
    </row>
    <row r="1653" spans="1:6">
      <c r="A1653" s="14">
        <v>43717</v>
      </c>
      <c r="B1653" s="15">
        <v>380.21</v>
      </c>
      <c r="C1653">
        <v>1146949</v>
      </c>
      <c r="D1653" s="15">
        <v>387.95</v>
      </c>
      <c r="E1653" s="15">
        <v>388.29</v>
      </c>
      <c r="F1653" s="15">
        <v>380.04</v>
      </c>
    </row>
    <row r="1654" spans="1:6">
      <c r="A1654" s="14">
        <v>43714</v>
      </c>
      <c r="B1654" s="15">
        <v>386.56</v>
      </c>
      <c r="C1654">
        <v>701065</v>
      </c>
      <c r="D1654" s="15">
        <v>387.28</v>
      </c>
      <c r="E1654" s="15">
        <v>388.45</v>
      </c>
      <c r="F1654" s="15">
        <v>385.81</v>
      </c>
    </row>
    <row r="1655" spans="1:6">
      <c r="A1655" s="14">
        <v>43713</v>
      </c>
      <c r="B1655" s="15">
        <v>385.15</v>
      </c>
      <c r="C1655">
        <v>941775</v>
      </c>
      <c r="D1655" s="15">
        <v>390.48</v>
      </c>
      <c r="E1655" s="15">
        <v>393.42840000000001</v>
      </c>
      <c r="F1655" s="15">
        <v>384.98</v>
      </c>
    </row>
    <row r="1656" spans="1:6">
      <c r="A1656" s="14">
        <v>43712</v>
      </c>
      <c r="B1656" s="15">
        <v>389.08</v>
      </c>
      <c r="C1656">
        <v>792243</v>
      </c>
      <c r="D1656" s="15">
        <v>387.31</v>
      </c>
      <c r="E1656" s="15">
        <v>389.7</v>
      </c>
      <c r="F1656" s="15">
        <v>385.9</v>
      </c>
    </row>
    <row r="1657" spans="1:6">
      <c r="A1657" s="14">
        <v>43711</v>
      </c>
      <c r="B1657" s="15">
        <v>384.69</v>
      </c>
      <c r="C1657">
        <v>891668</v>
      </c>
      <c r="D1657" s="15">
        <v>380.99</v>
      </c>
      <c r="E1657" s="15">
        <v>385.18</v>
      </c>
      <c r="F1657" s="15">
        <v>379.79</v>
      </c>
    </row>
    <row r="1658" spans="1:6">
      <c r="A1658" s="14">
        <v>43707</v>
      </c>
      <c r="B1658" s="15">
        <v>384.11</v>
      </c>
      <c r="C1658">
        <v>760901</v>
      </c>
      <c r="D1658" s="15">
        <v>383.25</v>
      </c>
      <c r="E1658" s="15">
        <v>384.74</v>
      </c>
      <c r="F1658" s="15">
        <v>381.51</v>
      </c>
    </row>
    <row r="1659" spans="1:6">
      <c r="A1659" s="14">
        <v>43706</v>
      </c>
      <c r="B1659" s="15">
        <v>384.43</v>
      </c>
      <c r="C1659">
        <v>1063524</v>
      </c>
      <c r="D1659" s="15">
        <v>384.53</v>
      </c>
      <c r="E1659" s="15">
        <v>385.78</v>
      </c>
      <c r="F1659" s="15">
        <v>380.80009999999999</v>
      </c>
    </row>
    <row r="1660" spans="1:6">
      <c r="A1660" s="14">
        <v>43705</v>
      </c>
      <c r="B1660" s="15">
        <v>380.97</v>
      </c>
      <c r="C1660">
        <v>820584</v>
      </c>
      <c r="D1660" s="15">
        <v>379.04</v>
      </c>
      <c r="E1660" s="15">
        <v>383</v>
      </c>
      <c r="F1660" s="15">
        <v>376.774</v>
      </c>
    </row>
    <row r="1661" spans="1:6">
      <c r="A1661" s="14">
        <v>43704</v>
      </c>
      <c r="B1661" s="15">
        <v>379.99</v>
      </c>
      <c r="C1661">
        <v>760325</v>
      </c>
      <c r="D1661" s="15">
        <v>381.75</v>
      </c>
      <c r="E1661" s="15">
        <v>382.21</v>
      </c>
      <c r="F1661" s="15">
        <v>377.25</v>
      </c>
    </row>
    <row r="1662" spans="1:6">
      <c r="A1662" s="14">
        <v>43703</v>
      </c>
      <c r="B1662" s="15">
        <v>380.32</v>
      </c>
      <c r="C1662">
        <v>688219</v>
      </c>
      <c r="D1662" s="15">
        <v>380</v>
      </c>
      <c r="E1662" s="15">
        <v>380.56</v>
      </c>
      <c r="F1662" s="15">
        <v>375.5</v>
      </c>
    </row>
    <row r="1663" spans="1:6">
      <c r="A1663" s="14">
        <v>43700</v>
      </c>
      <c r="B1663" s="15">
        <v>376.89</v>
      </c>
      <c r="C1663">
        <v>1393141</v>
      </c>
      <c r="D1663" s="15">
        <v>385.28</v>
      </c>
      <c r="E1663" s="15">
        <v>386.93</v>
      </c>
      <c r="F1663" s="15">
        <v>374.6146</v>
      </c>
    </row>
    <row r="1664" spans="1:6">
      <c r="A1664" s="14">
        <v>43699</v>
      </c>
      <c r="B1664" s="15">
        <v>385.88</v>
      </c>
      <c r="C1664">
        <v>742580</v>
      </c>
      <c r="D1664" s="15">
        <v>383</v>
      </c>
      <c r="E1664" s="15">
        <v>386.65</v>
      </c>
      <c r="F1664" s="15">
        <v>380.72</v>
      </c>
    </row>
    <row r="1665" spans="1:6">
      <c r="A1665" s="14">
        <v>43698</v>
      </c>
      <c r="B1665" s="15">
        <v>383</v>
      </c>
      <c r="C1665">
        <v>791496</v>
      </c>
      <c r="D1665" s="15">
        <v>384</v>
      </c>
      <c r="E1665" s="15">
        <v>384.27499999999998</v>
      </c>
      <c r="F1665" s="15">
        <v>379.29</v>
      </c>
    </row>
    <row r="1666" spans="1:6">
      <c r="A1666" s="14">
        <v>43697</v>
      </c>
      <c r="B1666" s="15">
        <v>381.75</v>
      </c>
      <c r="C1666">
        <v>920614</v>
      </c>
      <c r="D1666" s="15">
        <v>380.5</v>
      </c>
      <c r="E1666" s="15">
        <v>384.1</v>
      </c>
      <c r="F1666" s="15">
        <v>379.5</v>
      </c>
    </row>
    <row r="1667" spans="1:6">
      <c r="A1667" s="14">
        <v>43696</v>
      </c>
      <c r="B1667" s="15">
        <v>380.47</v>
      </c>
      <c r="C1667">
        <v>799914</v>
      </c>
      <c r="D1667" s="15">
        <v>379.75</v>
      </c>
      <c r="E1667" s="15">
        <v>381.68180000000001</v>
      </c>
      <c r="F1667" s="15">
        <v>378.52030000000002</v>
      </c>
    </row>
    <row r="1668" spans="1:6">
      <c r="A1668" s="14">
        <v>43693</v>
      </c>
      <c r="B1668" s="15">
        <v>377</v>
      </c>
      <c r="C1668">
        <v>821356</v>
      </c>
      <c r="D1668" s="15">
        <v>376.1</v>
      </c>
      <c r="E1668" s="15">
        <v>378.34</v>
      </c>
      <c r="F1668" s="15">
        <v>373.37</v>
      </c>
    </row>
    <row r="1669" spans="1:6">
      <c r="A1669" s="14">
        <v>43692</v>
      </c>
      <c r="B1669" s="15">
        <v>373.46</v>
      </c>
      <c r="C1669">
        <v>1066914</v>
      </c>
      <c r="D1669" s="15">
        <v>369.15</v>
      </c>
      <c r="E1669" s="15">
        <v>374.57</v>
      </c>
      <c r="F1669" s="15">
        <v>367.16500000000002</v>
      </c>
    </row>
    <row r="1670" spans="1:6">
      <c r="A1670" s="14">
        <v>43691</v>
      </c>
      <c r="B1670" s="15">
        <v>368.94</v>
      </c>
      <c r="C1670">
        <v>1469057</v>
      </c>
      <c r="D1670" s="15">
        <v>376</v>
      </c>
      <c r="E1670" s="15">
        <v>376</v>
      </c>
      <c r="F1670" s="15">
        <v>367.36</v>
      </c>
    </row>
    <row r="1671" spans="1:6">
      <c r="A1671" s="14">
        <v>43690</v>
      </c>
      <c r="B1671" s="15">
        <v>377.22</v>
      </c>
      <c r="C1671">
        <v>1060897</v>
      </c>
      <c r="D1671" s="15">
        <v>377.99</v>
      </c>
      <c r="E1671" s="15">
        <v>381.51</v>
      </c>
      <c r="F1671" s="15">
        <v>375.27499999999998</v>
      </c>
    </row>
    <row r="1672" spans="1:6">
      <c r="A1672" s="14">
        <v>43689</v>
      </c>
      <c r="B1672" s="15">
        <v>377</v>
      </c>
      <c r="C1672">
        <v>706121</v>
      </c>
      <c r="D1672" s="15">
        <v>375</v>
      </c>
      <c r="E1672" s="15">
        <v>378.05</v>
      </c>
      <c r="F1672" s="15">
        <v>373.6</v>
      </c>
    </row>
    <row r="1673" spans="1:6">
      <c r="A1673" s="14">
        <v>43686</v>
      </c>
      <c r="B1673" s="15">
        <v>377.01</v>
      </c>
      <c r="C1673">
        <v>871962</v>
      </c>
      <c r="D1673" s="15">
        <v>376.1</v>
      </c>
      <c r="E1673" s="15">
        <v>379.36</v>
      </c>
      <c r="F1673" s="15">
        <v>373.33</v>
      </c>
    </row>
    <row r="1674" spans="1:6">
      <c r="A1674" s="14">
        <v>43685</v>
      </c>
      <c r="B1674" s="15">
        <v>377.17</v>
      </c>
      <c r="C1674">
        <v>1185864</v>
      </c>
      <c r="D1674" s="15">
        <v>370.01</v>
      </c>
      <c r="E1674" s="15">
        <v>378.4</v>
      </c>
      <c r="F1674" s="15">
        <v>370.01</v>
      </c>
    </row>
    <row r="1675" spans="1:6">
      <c r="A1675" s="14">
        <v>43684</v>
      </c>
      <c r="B1675" s="15">
        <v>369.3</v>
      </c>
      <c r="C1675">
        <v>1242993</v>
      </c>
      <c r="D1675" s="15">
        <v>364.02</v>
      </c>
      <c r="E1675" s="15">
        <v>370.93</v>
      </c>
      <c r="F1675" s="15">
        <v>362.02</v>
      </c>
    </row>
    <row r="1676" spans="1:6">
      <c r="A1676" s="14">
        <v>43683</v>
      </c>
      <c r="B1676" s="15">
        <v>366.78</v>
      </c>
      <c r="C1676">
        <v>1124866</v>
      </c>
      <c r="D1676" s="15">
        <v>361.28</v>
      </c>
      <c r="E1676" s="15">
        <v>366.89229999999998</v>
      </c>
      <c r="F1676" s="15">
        <v>358.83499999999998</v>
      </c>
    </row>
    <row r="1677" spans="1:6">
      <c r="A1677" s="14">
        <v>43682</v>
      </c>
      <c r="B1677" s="15">
        <v>358.43</v>
      </c>
      <c r="C1677">
        <v>1464608</v>
      </c>
      <c r="D1677" s="15">
        <v>356.55</v>
      </c>
      <c r="E1677" s="15">
        <v>361.1</v>
      </c>
      <c r="F1677" s="15">
        <v>353.96550000000002</v>
      </c>
    </row>
    <row r="1678" spans="1:6">
      <c r="A1678" s="14">
        <v>43679</v>
      </c>
      <c r="B1678" s="15">
        <v>361.91</v>
      </c>
      <c r="C1678">
        <v>836256</v>
      </c>
      <c r="D1678" s="15">
        <v>364.13</v>
      </c>
      <c r="E1678" s="15">
        <v>364.31</v>
      </c>
      <c r="F1678" s="15">
        <v>359.48989999999998</v>
      </c>
    </row>
    <row r="1679" spans="1:6">
      <c r="A1679" s="14">
        <v>43678</v>
      </c>
      <c r="B1679" s="15">
        <v>363.09</v>
      </c>
      <c r="C1679">
        <v>1220648</v>
      </c>
      <c r="D1679" s="15">
        <v>361.72</v>
      </c>
      <c r="E1679" s="15">
        <v>367.34</v>
      </c>
      <c r="F1679" s="15">
        <v>359.19</v>
      </c>
    </row>
    <row r="1680" spans="1:6">
      <c r="A1680" s="14">
        <v>43677</v>
      </c>
      <c r="B1680" s="15">
        <v>362.17</v>
      </c>
      <c r="C1680">
        <v>1037053</v>
      </c>
      <c r="D1680" s="15">
        <v>365.91</v>
      </c>
      <c r="E1680" s="15">
        <v>368.71</v>
      </c>
      <c r="F1680" s="15">
        <v>359.29</v>
      </c>
    </row>
    <row r="1681" spans="1:6">
      <c r="A1681" s="14">
        <v>43676</v>
      </c>
      <c r="B1681" s="15">
        <v>365.99</v>
      </c>
      <c r="C1681">
        <v>701602</v>
      </c>
      <c r="D1681" s="15">
        <v>368.63</v>
      </c>
      <c r="E1681" s="15">
        <v>370.67</v>
      </c>
      <c r="F1681" s="15">
        <v>365.32499999999999</v>
      </c>
    </row>
    <row r="1682" spans="1:6">
      <c r="A1682" s="14">
        <v>43675</v>
      </c>
      <c r="B1682" s="15">
        <v>369.62</v>
      </c>
      <c r="C1682">
        <v>659196</v>
      </c>
      <c r="D1682" s="15">
        <v>369.41</v>
      </c>
      <c r="E1682" s="15">
        <v>370.11</v>
      </c>
      <c r="F1682" s="15">
        <v>367.95</v>
      </c>
    </row>
    <row r="1683" spans="1:6">
      <c r="A1683" s="14">
        <v>43672</v>
      </c>
      <c r="B1683" s="15">
        <v>369.46</v>
      </c>
      <c r="C1683">
        <v>791383</v>
      </c>
      <c r="D1683" s="15">
        <v>369.61</v>
      </c>
      <c r="E1683" s="15">
        <v>370.7063</v>
      </c>
      <c r="F1683" s="15">
        <v>367.78</v>
      </c>
    </row>
    <row r="1684" spans="1:6">
      <c r="A1684" s="14">
        <v>43671</v>
      </c>
      <c r="B1684" s="15">
        <v>370.32</v>
      </c>
      <c r="C1684">
        <v>1143372</v>
      </c>
      <c r="D1684" s="15">
        <v>368.76</v>
      </c>
      <c r="E1684" s="15">
        <v>372.71120000000002</v>
      </c>
      <c r="F1684" s="15">
        <v>367.15</v>
      </c>
    </row>
    <row r="1685" spans="1:6">
      <c r="A1685" s="14">
        <v>43670</v>
      </c>
      <c r="B1685" s="15">
        <v>368.9</v>
      </c>
      <c r="C1685">
        <v>1900584</v>
      </c>
      <c r="D1685" s="15">
        <v>358.2</v>
      </c>
      <c r="E1685" s="15">
        <v>368.99</v>
      </c>
      <c r="F1685" s="15">
        <v>357.995</v>
      </c>
    </row>
    <row r="1686" spans="1:6">
      <c r="A1686" s="14">
        <v>43669</v>
      </c>
      <c r="B1686" s="15">
        <v>357.8</v>
      </c>
      <c r="C1686">
        <v>2344066</v>
      </c>
      <c r="D1686" s="15">
        <v>363</v>
      </c>
      <c r="E1686" s="15">
        <v>363</v>
      </c>
      <c r="F1686" s="15">
        <v>350.81</v>
      </c>
    </row>
    <row r="1687" spans="1:6">
      <c r="A1687" s="14">
        <v>43668</v>
      </c>
      <c r="B1687" s="15">
        <v>357.63</v>
      </c>
      <c r="C1687">
        <v>1145622</v>
      </c>
      <c r="D1687" s="15">
        <v>357.44</v>
      </c>
      <c r="E1687" s="15">
        <v>358.4699</v>
      </c>
      <c r="F1687" s="15">
        <v>355.56</v>
      </c>
    </row>
    <row r="1688" spans="1:6">
      <c r="A1688" s="14">
        <v>43665</v>
      </c>
      <c r="B1688" s="15">
        <v>356.96</v>
      </c>
      <c r="C1688">
        <v>1463296</v>
      </c>
      <c r="D1688" s="15">
        <v>357.64</v>
      </c>
      <c r="E1688" s="15">
        <v>359.1</v>
      </c>
      <c r="F1688" s="15">
        <v>355.85</v>
      </c>
    </row>
    <row r="1689" spans="1:6">
      <c r="A1689" s="14">
        <v>43664</v>
      </c>
      <c r="B1689" s="15">
        <v>356.21</v>
      </c>
      <c r="C1689">
        <v>1704944</v>
      </c>
      <c r="D1689" s="15">
        <v>358.29</v>
      </c>
      <c r="E1689" s="15">
        <v>358.38</v>
      </c>
      <c r="F1689" s="15">
        <v>352.79</v>
      </c>
    </row>
    <row r="1690" spans="1:6">
      <c r="A1690" s="14">
        <v>43663</v>
      </c>
      <c r="B1690" s="15">
        <v>358.47</v>
      </c>
      <c r="C1690">
        <v>1866997</v>
      </c>
      <c r="D1690" s="15">
        <v>365.35</v>
      </c>
      <c r="E1690" s="15">
        <v>365.47</v>
      </c>
      <c r="F1690" s="15">
        <v>357.85</v>
      </c>
    </row>
    <row r="1691" spans="1:6">
      <c r="A1691" s="14">
        <v>43662</v>
      </c>
      <c r="B1691" s="15">
        <v>365.35</v>
      </c>
      <c r="C1691">
        <v>1027121</v>
      </c>
      <c r="D1691" s="15">
        <v>368</v>
      </c>
      <c r="E1691" s="15">
        <v>368.42</v>
      </c>
      <c r="F1691" s="15">
        <v>365.16</v>
      </c>
    </row>
    <row r="1692" spans="1:6">
      <c r="A1692" s="14">
        <v>43661</v>
      </c>
      <c r="B1692" s="15">
        <v>367.69</v>
      </c>
      <c r="C1692">
        <v>1010704</v>
      </c>
      <c r="D1692" s="15">
        <v>369.84</v>
      </c>
      <c r="E1692" s="15">
        <v>370.01</v>
      </c>
      <c r="F1692" s="15">
        <v>366.9</v>
      </c>
    </row>
    <row r="1693" spans="1:6">
      <c r="A1693" s="14">
        <v>43658</v>
      </c>
      <c r="B1693" s="15">
        <v>369.45</v>
      </c>
      <c r="C1693">
        <v>1148702</v>
      </c>
      <c r="D1693" s="15">
        <v>369.2</v>
      </c>
      <c r="E1693" s="15">
        <v>369.51</v>
      </c>
      <c r="F1693" s="15">
        <v>366.83</v>
      </c>
    </row>
    <row r="1694" spans="1:6">
      <c r="A1694" s="14">
        <v>43657</v>
      </c>
      <c r="B1694" s="15">
        <v>368.23</v>
      </c>
      <c r="C1694">
        <v>1358023</v>
      </c>
      <c r="D1694" s="15">
        <v>368.16</v>
      </c>
      <c r="E1694" s="15">
        <v>369.38</v>
      </c>
      <c r="F1694" s="15">
        <v>366.21</v>
      </c>
    </row>
    <row r="1695" spans="1:6">
      <c r="A1695" s="14">
        <v>43656</v>
      </c>
      <c r="B1695" s="15">
        <v>368.16</v>
      </c>
      <c r="C1695">
        <v>818745</v>
      </c>
      <c r="D1695" s="15">
        <v>370</v>
      </c>
      <c r="E1695" s="15">
        <v>373.37</v>
      </c>
      <c r="F1695" s="15">
        <v>367.84</v>
      </c>
    </row>
    <row r="1696" spans="1:6">
      <c r="A1696" s="14">
        <v>43655</v>
      </c>
      <c r="B1696" s="15">
        <v>369.73</v>
      </c>
      <c r="C1696">
        <v>650988</v>
      </c>
      <c r="D1696" s="15">
        <v>367.75</v>
      </c>
      <c r="E1696" s="15">
        <v>370.25</v>
      </c>
      <c r="F1696" s="15">
        <v>366.09550000000002</v>
      </c>
    </row>
    <row r="1697" spans="1:6">
      <c r="A1697" s="14">
        <v>43654</v>
      </c>
      <c r="B1697" s="15">
        <v>369.18</v>
      </c>
      <c r="C1697">
        <v>646804</v>
      </c>
      <c r="D1697" s="15">
        <v>368.54</v>
      </c>
      <c r="E1697" s="15">
        <v>369.92</v>
      </c>
      <c r="F1697" s="15">
        <v>366.77499999999998</v>
      </c>
    </row>
    <row r="1698" spans="1:6">
      <c r="A1698" s="14">
        <v>43651</v>
      </c>
      <c r="B1698" s="15">
        <v>369.92</v>
      </c>
      <c r="C1698">
        <v>716882</v>
      </c>
      <c r="D1698" s="15">
        <v>369.88</v>
      </c>
      <c r="E1698" s="15">
        <v>370.83</v>
      </c>
      <c r="F1698" s="15">
        <v>366.67360000000002</v>
      </c>
    </row>
    <row r="1699" spans="1:6">
      <c r="A1699" s="14">
        <v>43649</v>
      </c>
      <c r="B1699" s="15">
        <v>370.38</v>
      </c>
      <c r="C1699">
        <v>742109</v>
      </c>
      <c r="D1699" s="15">
        <v>367.94</v>
      </c>
      <c r="E1699" s="15">
        <v>370.47</v>
      </c>
      <c r="F1699" s="15">
        <v>365.35</v>
      </c>
    </row>
    <row r="1700" spans="1:6">
      <c r="A1700" s="14">
        <v>43648</v>
      </c>
      <c r="B1700" s="15">
        <v>367.57</v>
      </c>
      <c r="C1700">
        <v>1053033</v>
      </c>
      <c r="D1700" s="15">
        <v>361.58</v>
      </c>
      <c r="E1700" s="15">
        <v>367.57</v>
      </c>
      <c r="F1700" s="15">
        <v>361.06659999999999</v>
      </c>
    </row>
    <row r="1701" spans="1:6">
      <c r="A1701" s="14">
        <v>43647</v>
      </c>
      <c r="B1701" s="15">
        <v>361.47</v>
      </c>
      <c r="C1701">
        <v>1004359</v>
      </c>
      <c r="D1701" s="15">
        <v>365.41</v>
      </c>
      <c r="E1701" s="15">
        <v>366.77</v>
      </c>
      <c r="F1701" s="15">
        <v>361.05</v>
      </c>
    </row>
    <row r="1702" spans="1:6">
      <c r="A1702" s="14">
        <v>43644</v>
      </c>
      <c r="B1702" s="15">
        <v>363.54</v>
      </c>
      <c r="C1702">
        <v>1369653</v>
      </c>
      <c r="D1702" s="15">
        <v>359.48</v>
      </c>
      <c r="E1702" s="15">
        <v>363.75</v>
      </c>
      <c r="F1702" s="15">
        <v>357.67</v>
      </c>
    </row>
    <row r="1703" spans="1:6">
      <c r="A1703" s="14">
        <v>43643</v>
      </c>
      <c r="B1703" s="15">
        <v>359.09</v>
      </c>
      <c r="C1703">
        <v>826517</v>
      </c>
      <c r="D1703" s="15">
        <v>359.93</v>
      </c>
      <c r="E1703" s="15">
        <v>360.52</v>
      </c>
      <c r="F1703" s="15">
        <v>357.255</v>
      </c>
    </row>
    <row r="1704" spans="1:6">
      <c r="A1704" s="14">
        <v>43642</v>
      </c>
      <c r="B1704" s="15">
        <v>359.5</v>
      </c>
      <c r="C1704">
        <v>977659</v>
      </c>
      <c r="D1704" s="15">
        <v>361.64</v>
      </c>
      <c r="E1704" s="15">
        <v>362</v>
      </c>
      <c r="F1704" s="15">
        <v>357</v>
      </c>
    </row>
    <row r="1705" spans="1:6">
      <c r="A1705" s="14">
        <v>43641</v>
      </c>
      <c r="B1705" s="15">
        <v>360.56</v>
      </c>
      <c r="C1705">
        <v>1169114</v>
      </c>
      <c r="D1705" s="15">
        <v>360</v>
      </c>
      <c r="E1705" s="15">
        <v>362.79500000000002</v>
      </c>
      <c r="F1705" s="15">
        <v>359.74</v>
      </c>
    </row>
    <row r="1706" spans="1:6">
      <c r="A1706" s="14">
        <v>43640</v>
      </c>
      <c r="B1706" s="15">
        <v>359.98</v>
      </c>
      <c r="C1706">
        <v>1766730</v>
      </c>
      <c r="D1706" s="15">
        <v>360.44</v>
      </c>
      <c r="E1706" s="15">
        <v>362.88</v>
      </c>
      <c r="F1706" s="15">
        <v>359.74</v>
      </c>
    </row>
    <row r="1707" spans="1:6">
      <c r="A1707" s="14">
        <v>43637</v>
      </c>
      <c r="B1707" s="15">
        <v>359.36</v>
      </c>
      <c r="C1707">
        <v>1544872</v>
      </c>
      <c r="D1707" s="15">
        <v>362.23</v>
      </c>
      <c r="E1707" s="15">
        <v>362.74</v>
      </c>
      <c r="F1707" s="15">
        <v>357.57</v>
      </c>
    </row>
    <row r="1708" spans="1:6">
      <c r="A1708" s="14">
        <v>43636</v>
      </c>
      <c r="B1708" s="15">
        <v>362.8</v>
      </c>
      <c r="C1708">
        <v>1049080</v>
      </c>
      <c r="D1708" s="15">
        <v>357.77</v>
      </c>
      <c r="E1708" s="15">
        <v>363.33</v>
      </c>
      <c r="F1708" s="15">
        <v>357.71</v>
      </c>
    </row>
    <row r="1709" spans="1:6">
      <c r="A1709" s="14">
        <v>43635</v>
      </c>
      <c r="B1709" s="15">
        <v>355.73</v>
      </c>
      <c r="C1709">
        <v>816682</v>
      </c>
      <c r="D1709" s="15">
        <v>353.76</v>
      </c>
      <c r="E1709" s="15">
        <v>356.54500000000002</v>
      </c>
      <c r="F1709" s="15">
        <v>353.19</v>
      </c>
    </row>
    <row r="1710" spans="1:6">
      <c r="A1710" s="14">
        <v>43634</v>
      </c>
      <c r="B1710" s="15">
        <v>353.52</v>
      </c>
      <c r="C1710">
        <v>826400</v>
      </c>
      <c r="D1710" s="15">
        <v>349.49</v>
      </c>
      <c r="E1710" s="15">
        <v>354.28</v>
      </c>
      <c r="F1710" s="15">
        <v>348.39</v>
      </c>
    </row>
    <row r="1711" spans="1:6">
      <c r="A1711" s="14">
        <v>43633</v>
      </c>
      <c r="B1711" s="15">
        <v>348.69</v>
      </c>
      <c r="C1711">
        <v>904169</v>
      </c>
      <c r="D1711" s="15">
        <v>351.22</v>
      </c>
      <c r="E1711" s="15">
        <v>352.41</v>
      </c>
      <c r="F1711" s="15">
        <v>346.76</v>
      </c>
    </row>
    <row r="1712" spans="1:6">
      <c r="A1712" s="14">
        <v>43630</v>
      </c>
      <c r="B1712" s="15">
        <v>350.14</v>
      </c>
      <c r="C1712">
        <v>1059494</v>
      </c>
      <c r="D1712" s="15">
        <v>349.08</v>
      </c>
      <c r="E1712" s="15">
        <v>352.46</v>
      </c>
      <c r="F1712" s="15">
        <v>348.44</v>
      </c>
    </row>
    <row r="1713" spans="1:6">
      <c r="A1713" s="14">
        <v>43629</v>
      </c>
      <c r="B1713" s="15">
        <v>349.08</v>
      </c>
      <c r="C1713">
        <v>1203880</v>
      </c>
      <c r="D1713" s="15">
        <v>347.58</v>
      </c>
      <c r="E1713" s="15">
        <v>349.70499999999998</v>
      </c>
      <c r="F1713" s="15">
        <v>344.4</v>
      </c>
    </row>
    <row r="1714" spans="1:6">
      <c r="A1714" s="14">
        <v>43628</v>
      </c>
      <c r="B1714" s="15">
        <v>345.51</v>
      </c>
      <c r="C1714">
        <v>1132227</v>
      </c>
      <c r="D1714" s="15">
        <v>344.23</v>
      </c>
      <c r="E1714" s="15">
        <v>346.14</v>
      </c>
      <c r="F1714" s="15">
        <v>342.32</v>
      </c>
    </row>
    <row r="1715" spans="1:6">
      <c r="A1715" s="14">
        <v>43627</v>
      </c>
      <c r="B1715" s="15">
        <v>344.04</v>
      </c>
      <c r="C1715">
        <v>1684428</v>
      </c>
      <c r="D1715" s="15">
        <v>352.01</v>
      </c>
      <c r="E1715" s="15">
        <v>352.55</v>
      </c>
      <c r="F1715" s="15">
        <v>340.87</v>
      </c>
    </row>
    <row r="1716" spans="1:6">
      <c r="A1716" s="14">
        <v>43626</v>
      </c>
      <c r="B1716" s="15">
        <v>351.6</v>
      </c>
      <c r="C1716">
        <v>1356231</v>
      </c>
      <c r="D1716" s="15">
        <v>357.97</v>
      </c>
      <c r="E1716" s="15">
        <v>358.63</v>
      </c>
      <c r="F1716" s="15">
        <v>350.73</v>
      </c>
    </row>
    <row r="1717" spans="1:6">
      <c r="A1717" s="14">
        <v>43623</v>
      </c>
      <c r="B1717" s="15">
        <v>355.23</v>
      </c>
      <c r="C1717">
        <v>1125847</v>
      </c>
      <c r="D1717" s="15">
        <v>353.45</v>
      </c>
      <c r="E1717" s="15">
        <v>356.15</v>
      </c>
      <c r="F1717" s="15">
        <v>352.4</v>
      </c>
    </row>
    <row r="1718" spans="1:6">
      <c r="A1718" s="14">
        <v>43622</v>
      </c>
      <c r="B1718" s="15">
        <v>352.52</v>
      </c>
      <c r="C1718">
        <v>1149785</v>
      </c>
      <c r="D1718" s="15">
        <v>353.37</v>
      </c>
      <c r="E1718" s="15">
        <v>354.34</v>
      </c>
      <c r="F1718" s="15">
        <v>350.15</v>
      </c>
    </row>
    <row r="1719" spans="1:6">
      <c r="A1719" s="14">
        <v>43621</v>
      </c>
      <c r="B1719" s="15">
        <v>352.7</v>
      </c>
      <c r="C1719">
        <v>1750507</v>
      </c>
      <c r="D1719" s="15">
        <v>349.99</v>
      </c>
      <c r="E1719" s="15">
        <v>352.86</v>
      </c>
      <c r="F1719" s="15">
        <v>348.51</v>
      </c>
    </row>
    <row r="1720" spans="1:6">
      <c r="A1720" s="14">
        <v>43620</v>
      </c>
      <c r="B1720" s="15">
        <v>349.35</v>
      </c>
      <c r="C1720">
        <v>1573475</v>
      </c>
      <c r="D1720" s="15">
        <v>345.88</v>
      </c>
      <c r="E1720" s="15">
        <v>349.68</v>
      </c>
      <c r="F1720" s="15">
        <v>345.88</v>
      </c>
    </row>
    <row r="1721" spans="1:6">
      <c r="A1721" s="14">
        <v>43619</v>
      </c>
      <c r="B1721" s="15">
        <v>344.57</v>
      </c>
      <c r="C1721">
        <v>1345296</v>
      </c>
      <c r="D1721" s="15">
        <v>338.08</v>
      </c>
      <c r="E1721" s="15">
        <v>344.78</v>
      </c>
      <c r="F1721" s="15">
        <v>337.90100000000001</v>
      </c>
    </row>
    <row r="1722" spans="1:6">
      <c r="A1722" s="14">
        <v>43616</v>
      </c>
      <c r="B1722" s="15">
        <v>338.54</v>
      </c>
      <c r="C1722">
        <v>1024169</v>
      </c>
      <c r="D1722" s="15">
        <v>337.59</v>
      </c>
      <c r="E1722" s="15">
        <v>341.14</v>
      </c>
      <c r="F1722" s="15">
        <v>337.48500000000001</v>
      </c>
    </row>
    <row r="1723" spans="1:6">
      <c r="A1723" s="14">
        <v>43615</v>
      </c>
      <c r="B1723" s="15">
        <v>341.96</v>
      </c>
      <c r="C1723">
        <v>859051</v>
      </c>
      <c r="D1723" s="15">
        <v>340</v>
      </c>
      <c r="E1723" s="15">
        <v>343.48</v>
      </c>
      <c r="F1723" s="15">
        <v>339.75</v>
      </c>
    </row>
    <row r="1724" spans="1:6">
      <c r="A1724" s="14">
        <v>43614</v>
      </c>
      <c r="B1724" s="15">
        <v>339.34</v>
      </c>
      <c r="C1724">
        <v>1184632</v>
      </c>
      <c r="D1724" s="15">
        <v>336.78</v>
      </c>
      <c r="E1724" s="15">
        <v>340.36</v>
      </c>
      <c r="F1724" s="15">
        <v>335.28050000000002</v>
      </c>
    </row>
    <row r="1725" spans="1:6">
      <c r="A1725" s="14">
        <v>43613</v>
      </c>
      <c r="B1725" s="15">
        <v>337.89</v>
      </c>
      <c r="C1725">
        <v>3559638</v>
      </c>
      <c r="D1725" s="15">
        <v>338.96</v>
      </c>
      <c r="E1725" s="15">
        <v>341.28</v>
      </c>
      <c r="F1725" s="15">
        <v>337.1</v>
      </c>
    </row>
    <row r="1726" spans="1:6">
      <c r="A1726" s="14">
        <v>43609</v>
      </c>
      <c r="B1726" s="15">
        <v>338.78</v>
      </c>
      <c r="C1726">
        <v>1293099</v>
      </c>
      <c r="D1726" s="15">
        <v>340.67</v>
      </c>
      <c r="E1726" s="15">
        <v>341.62</v>
      </c>
      <c r="F1726" s="15">
        <v>337.26499999999999</v>
      </c>
    </row>
    <row r="1727" spans="1:6">
      <c r="A1727" s="14">
        <v>43608</v>
      </c>
      <c r="B1727" s="15">
        <v>340.07</v>
      </c>
      <c r="C1727">
        <v>1461463</v>
      </c>
      <c r="D1727" s="15">
        <v>339.72</v>
      </c>
      <c r="E1727" s="15">
        <v>341.44</v>
      </c>
      <c r="F1727" s="15">
        <v>336.08</v>
      </c>
    </row>
    <row r="1728" spans="1:6">
      <c r="A1728" s="14">
        <v>43607</v>
      </c>
      <c r="B1728" s="15">
        <v>341.3</v>
      </c>
      <c r="C1728">
        <v>1049320</v>
      </c>
      <c r="D1728" s="15">
        <v>343.29</v>
      </c>
      <c r="E1728" s="15">
        <v>343.29</v>
      </c>
      <c r="F1728" s="15">
        <v>339.88</v>
      </c>
    </row>
    <row r="1729" spans="1:6">
      <c r="A1729" s="14">
        <v>43606</v>
      </c>
      <c r="B1729" s="15">
        <v>343.95</v>
      </c>
      <c r="C1729">
        <v>1097997</v>
      </c>
      <c r="D1729" s="15">
        <v>343.6</v>
      </c>
      <c r="E1729" s="15">
        <v>344.8</v>
      </c>
      <c r="F1729" s="15">
        <v>339.5</v>
      </c>
    </row>
    <row r="1730" spans="1:6">
      <c r="A1730" s="14">
        <v>43605</v>
      </c>
      <c r="B1730" s="15">
        <v>342.01</v>
      </c>
      <c r="C1730">
        <v>1388296</v>
      </c>
      <c r="D1730" s="15">
        <v>337.24</v>
      </c>
      <c r="E1730" s="15">
        <v>344.29</v>
      </c>
      <c r="F1730" s="15">
        <v>337.24</v>
      </c>
    </row>
    <row r="1731" spans="1:6">
      <c r="A1731" s="14">
        <v>43602</v>
      </c>
      <c r="B1731" s="15">
        <v>337.99</v>
      </c>
      <c r="C1731">
        <v>1268411</v>
      </c>
      <c r="D1731" s="15">
        <v>336.46</v>
      </c>
      <c r="E1731" s="15">
        <v>340.95</v>
      </c>
      <c r="F1731" s="15">
        <v>336.46</v>
      </c>
    </row>
    <row r="1732" spans="1:6">
      <c r="A1732" s="14">
        <v>43601</v>
      </c>
      <c r="B1732" s="15">
        <v>339.39</v>
      </c>
      <c r="C1732">
        <v>1092362</v>
      </c>
      <c r="D1732" s="15">
        <v>335.92</v>
      </c>
      <c r="E1732" s="15">
        <v>339.65</v>
      </c>
      <c r="F1732" s="15">
        <v>334.85</v>
      </c>
    </row>
    <row r="1733" spans="1:6">
      <c r="A1733" s="14">
        <v>43600</v>
      </c>
      <c r="B1733" s="15">
        <v>334.15</v>
      </c>
      <c r="C1733">
        <v>1126981</v>
      </c>
      <c r="D1733" s="15">
        <v>335.29</v>
      </c>
      <c r="E1733" s="15">
        <v>335.71</v>
      </c>
      <c r="F1733" s="15">
        <v>329.93</v>
      </c>
    </row>
    <row r="1734" spans="1:6">
      <c r="A1734" s="14">
        <v>43599</v>
      </c>
      <c r="B1734" s="15">
        <v>336.17</v>
      </c>
      <c r="C1734">
        <v>1171595</v>
      </c>
      <c r="D1734" s="15">
        <v>336.01</v>
      </c>
      <c r="E1734" s="15">
        <v>340.91500000000002</v>
      </c>
      <c r="F1734" s="15">
        <v>334.75</v>
      </c>
    </row>
    <row r="1735" spans="1:6">
      <c r="A1735" s="14">
        <v>43598</v>
      </c>
      <c r="B1735" s="15">
        <v>335.37</v>
      </c>
      <c r="C1735">
        <v>1503998</v>
      </c>
      <c r="D1735" s="15">
        <v>335.25</v>
      </c>
      <c r="E1735" s="15">
        <v>339.745</v>
      </c>
      <c r="F1735" s="15">
        <v>333.2</v>
      </c>
    </row>
    <row r="1736" spans="1:6">
      <c r="A1736" s="14">
        <v>43595</v>
      </c>
      <c r="B1736" s="15">
        <v>341.35</v>
      </c>
      <c r="C1736">
        <v>1205014</v>
      </c>
      <c r="D1736" s="15">
        <v>337.41</v>
      </c>
      <c r="E1736" s="15">
        <v>341.62</v>
      </c>
      <c r="F1736" s="15">
        <v>335.27</v>
      </c>
    </row>
    <row r="1737" spans="1:6">
      <c r="A1737" s="14">
        <v>43594</v>
      </c>
      <c r="B1737" s="15">
        <v>339.36</v>
      </c>
      <c r="C1737">
        <v>1496527</v>
      </c>
      <c r="D1737" s="15">
        <v>334</v>
      </c>
      <c r="E1737" s="15">
        <v>340.33</v>
      </c>
      <c r="F1737" s="15">
        <v>331.94</v>
      </c>
    </row>
    <row r="1738" spans="1:6">
      <c r="A1738" s="14">
        <v>43593</v>
      </c>
      <c r="B1738" s="15">
        <v>334.18</v>
      </c>
      <c r="C1738">
        <v>1083968</v>
      </c>
      <c r="D1738" s="15">
        <v>330.9</v>
      </c>
      <c r="E1738" s="15">
        <v>336.88</v>
      </c>
      <c r="F1738" s="15">
        <v>330.35</v>
      </c>
    </row>
    <row r="1739" spans="1:6">
      <c r="A1739" s="14">
        <v>43592</v>
      </c>
      <c r="B1739" s="15">
        <v>330.9</v>
      </c>
      <c r="C1739">
        <v>1176417</v>
      </c>
      <c r="D1739" s="15">
        <v>334.74</v>
      </c>
      <c r="E1739" s="15">
        <v>334.74</v>
      </c>
      <c r="F1739" s="15">
        <v>328.8449</v>
      </c>
    </row>
    <row r="1740" spans="1:6">
      <c r="A1740" s="14">
        <v>43591</v>
      </c>
      <c r="B1740" s="15">
        <v>335.72</v>
      </c>
      <c r="C1740">
        <v>812813</v>
      </c>
      <c r="D1740" s="15">
        <v>330.5</v>
      </c>
      <c r="E1740" s="15">
        <v>336.53</v>
      </c>
      <c r="F1740" s="15">
        <v>330.1669</v>
      </c>
    </row>
    <row r="1741" spans="1:6">
      <c r="A1741" s="14">
        <v>43588</v>
      </c>
      <c r="B1741" s="15">
        <v>334.07</v>
      </c>
      <c r="C1741">
        <v>806766</v>
      </c>
      <c r="D1741" s="15">
        <v>333.58</v>
      </c>
      <c r="E1741" s="15">
        <v>335.64</v>
      </c>
      <c r="F1741" s="15">
        <v>331.2</v>
      </c>
    </row>
    <row r="1742" spans="1:6">
      <c r="A1742" s="14">
        <v>43587</v>
      </c>
      <c r="B1742" s="15">
        <v>332.55</v>
      </c>
      <c r="C1742">
        <v>962542</v>
      </c>
      <c r="D1742" s="15">
        <v>332.01</v>
      </c>
      <c r="E1742" s="15">
        <v>332.7</v>
      </c>
      <c r="F1742" s="15">
        <v>328.24</v>
      </c>
    </row>
    <row r="1743" spans="1:6">
      <c r="A1743" s="14">
        <v>43586</v>
      </c>
      <c r="B1743" s="15">
        <v>331.85</v>
      </c>
      <c r="C1743">
        <v>1104397</v>
      </c>
      <c r="D1743" s="15">
        <v>334.25</v>
      </c>
      <c r="E1743" s="15">
        <v>337.21</v>
      </c>
      <c r="F1743" s="15">
        <v>331.58</v>
      </c>
    </row>
    <row r="1744" spans="1:6">
      <c r="A1744" s="14">
        <v>43585</v>
      </c>
      <c r="B1744" s="15">
        <v>333.33</v>
      </c>
      <c r="C1744">
        <v>989978</v>
      </c>
      <c r="D1744" s="15">
        <v>329.52</v>
      </c>
      <c r="E1744" s="15">
        <v>333.86</v>
      </c>
      <c r="F1744" s="15">
        <v>328.4622</v>
      </c>
    </row>
    <row r="1745" spans="1:6">
      <c r="A1745" s="14">
        <v>43584</v>
      </c>
      <c r="B1745" s="15">
        <v>328.59</v>
      </c>
      <c r="C1745">
        <v>969009</v>
      </c>
      <c r="D1745" s="15">
        <v>328.4</v>
      </c>
      <c r="E1745" s="15">
        <v>331.15</v>
      </c>
      <c r="F1745" s="15">
        <v>327.20999999999998</v>
      </c>
    </row>
    <row r="1746" spans="1:6">
      <c r="A1746" s="14">
        <v>43581</v>
      </c>
      <c r="B1746" s="15">
        <v>328.33</v>
      </c>
      <c r="C1746">
        <v>873148</v>
      </c>
      <c r="D1746" s="15">
        <v>329.6</v>
      </c>
      <c r="E1746" s="15">
        <v>330.75</v>
      </c>
      <c r="F1746" s="15">
        <v>327.08</v>
      </c>
    </row>
    <row r="1747" spans="1:6">
      <c r="A1747" s="14">
        <v>43580</v>
      </c>
      <c r="B1747" s="15">
        <v>328.87</v>
      </c>
      <c r="C1747">
        <v>1506375</v>
      </c>
      <c r="D1747" s="15">
        <v>330.25</v>
      </c>
      <c r="E1747" s="15">
        <v>334.23</v>
      </c>
      <c r="F1747" s="15">
        <v>328.46</v>
      </c>
    </row>
    <row r="1748" spans="1:6">
      <c r="A1748" s="14">
        <v>43579</v>
      </c>
      <c r="B1748" s="15">
        <v>330.12</v>
      </c>
      <c r="C1748">
        <v>2089310</v>
      </c>
      <c r="D1748" s="15">
        <v>333.9</v>
      </c>
      <c r="E1748" s="15">
        <v>335.78</v>
      </c>
      <c r="F1748" s="15">
        <v>327.84</v>
      </c>
    </row>
    <row r="1749" spans="1:6">
      <c r="A1749" s="14">
        <v>43578</v>
      </c>
      <c r="B1749" s="15">
        <v>333.1</v>
      </c>
      <c r="C1749">
        <v>3424124</v>
      </c>
      <c r="D1749" s="15">
        <v>326.52</v>
      </c>
      <c r="E1749" s="15">
        <v>337.315</v>
      </c>
      <c r="F1749" s="15">
        <v>324.52</v>
      </c>
    </row>
    <row r="1750" spans="1:6">
      <c r="A1750" s="14">
        <v>43577</v>
      </c>
      <c r="B1750" s="15">
        <v>315.26</v>
      </c>
      <c r="C1750">
        <v>1317523</v>
      </c>
      <c r="D1750" s="15">
        <v>314.25</v>
      </c>
      <c r="E1750" s="15">
        <v>316.26</v>
      </c>
      <c r="F1750" s="15">
        <v>313.27</v>
      </c>
    </row>
    <row r="1751" spans="1:6">
      <c r="A1751" s="14">
        <v>43573</v>
      </c>
      <c r="B1751" s="15">
        <v>314.26</v>
      </c>
      <c r="C1751">
        <v>1107108</v>
      </c>
      <c r="D1751" s="15">
        <v>311.02999999999997</v>
      </c>
      <c r="E1751" s="15">
        <v>314.57</v>
      </c>
      <c r="F1751" s="15">
        <v>309.47000000000003</v>
      </c>
    </row>
    <row r="1752" spans="1:6">
      <c r="A1752" s="14">
        <v>43572</v>
      </c>
      <c r="B1752" s="15">
        <v>310.5</v>
      </c>
      <c r="C1752">
        <v>1041422</v>
      </c>
      <c r="D1752" s="15">
        <v>311.22000000000003</v>
      </c>
      <c r="E1752" s="15">
        <v>312.43</v>
      </c>
      <c r="F1752" s="15">
        <v>309.77999999999997</v>
      </c>
    </row>
    <row r="1753" spans="1:6">
      <c r="A1753" s="14">
        <v>43571</v>
      </c>
      <c r="B1753" s="15">
        <v>310.06</v>
      </c>
      <c r="C1753">
        <v>833913</v>
      </c>
      <c r="D1753" s="15">
        <v>309.22000000000003</v>
      </c>
      <c r="E1753" s="15">
        <v>310.62920000000003</v>
      </c>
      <c r="F1753" s="15">
        <v>308.10000000000002</v>
      </c>
    </row>
    <row r="1754" spans="1:6">
      <c r="A1754" s="14">
        <v>43570</v>
      </c>
      <c r="B1754" s="15">
        <v>308.70999999999998</v>
      </c>
      <c r="C1754">
        <v>864757</v>
      </c>
      <c r="D1754" s="15">
        <v>309.95999999999998</v>
      </c>
      <c r="E1754" s="15">
        <v>310</v>
      </c>
      <c r="F1754" s="15">
        <v>307.54000000000002</v>
      </c>
    </row>
    <row r="1755" spans="1:6">
      <c r="A1755" s="14">
        <v>43567</v>
      </c>
      <c r="B1755" s="15">
        <v>309.7</v>
      </c>
      <c r="C1755">
        <v>891849</v>
      </c>
      <c r="D1755" s="15">
        <v>307</v>
      </c>
      <c r="E1755" s="15">
        <v>309.77999999999997</v>
      </c>
      <c r="F1755" s="15">
        <v>306.0301</v>
      </c>
    </row>
    <row r="1756" spans="1:6">
      <c r="A1756" s="14">
        <v>43566</v>
      </c>
      <c r="B1756" s="15">
        <v>305.58999999999997</v>
      </c>
      <c r="C1756">
        <v>829126</v>
      </c>
      <c r="D1756" s="15">
        <v>300.23</v>
      </c>
      <c r="E1756" s="15">
        <v>305.83</v>
      </c>
      <c r="F1756" s="15">
        <v>300</v>
      </c>
    </row>
    <row r="1757" spans="1:6">
      <c r="A1757" s="14">
        <v>43565</v>
      </c>
      <c r="B1757" s="15">
        <v>299.12</v>
      </c>
      <c r="C1757">
        <v>1222319</v>
      </c>
      <c r="D1757" s="15">
        <v>302.23</v>
      </c>
      <c r="E1757" s="15">
        <v>302.35000000000002</v>
      </c>
      <c r="F1757" s="15">
        <v>297.33</v>
      </c>
    </row>
    <row r="1758" spans="1:6">
      <c r="A1758" s="14">
        <v>43564</v>
      </c>
      <c r="B1758" s="15">
        <v>302.68</v>
      </c>
      <c r="C1758">
        <v>864956</v>
      </c>
      <c r="D1758" s="15">
        <v>304.36</v>
      </c>
      <c r="E1758" s="15">
        <v>304.57499999999999</v>
      </c>
      <c r="F1758" s="15">
        <v>301.19</v>
      </c>
    </row>
    <row r="1759" spans="1:6">
      <c r="A1759" s="14">
        <v>43563</v>
      </c>
      <c r="B1759" s="15">
        <v>305.66000000000003</v>
      </c>
      <c r="C1759">
        <v>1121380</v>
      </c>
      <c r="D1759" s="15">
        <v>301.99</v>
      </c>
      <c r="E1759" s="15">
        <v>305.86</v>
      </c>
      <c r="F1759" s="15">
        <v>300.67</v>
      </c>
    </row>
    <row r="1760" spans="1:6">
      <c r="A1760" s="14">
        <v>43560</v>
      </c>
      <c r="B1760" s="15">
        <v>302.58</v>
      </c>
      <c r="C1760">
        <v>705214</v>
      </c>
      <c r="D1760" s="15">
        <v>299.91000000000003</v>
      </c>
      <c r="E1760" s="15">
        <v>302.66000000000003</v>
      </c>
      <c r="F1760" s="15">
        <v>299.70999999999998</v>
      </c>
    </row>
    <row r="1761" spans="1:6">
      <c r="A1761" s="14">
        <v>43559</v>
      </c>
      <c r="B1761" s="15">
        <v>299.67</v>
      </c>
      <c r="C1761">
        <v>755582</v>
      </c>
      <c r="D1761" s="15">
        <v>298.16000000000003</v>
      </c>
      <c r="E1761" s="15">
        <v>302.05</v>
      </c>
      <c r="F1761" s="15">
        <v>297.89</v>
      </c>
    </row>
    <row r="1762" spans="1:6">
      <c r="A1762" s="14">
        <v>43558</v>
      </c>
      <c r="B1762" s="15">
        <v>297.27</v>
      </c>
      <c r="C1762">
        <v>1176885</v>
      </c>
      <c r="D1762" s="15">
        <v>303.61</v>
      </c>
      <c r="E1762" s="15">
        <v>304.39999999999998</v>
      </c>
      <c r="F1762" s="15">
        <v>296.14</v>
      </c>
    </row>
    <row r="1763" spans="1:6">
      <c r="A1763" s="14">
        <v>43557</v>
      </c>
      <c r="B1763" s="15">
        <v>303.10000000000002</v>
      </c>
      <c r="C1763">
        <v>870585</v>
      </c>
      <c r="D1763" s="15">
        <v>304.87</v>
      </c>
      <c r="E1763" s="15">
        <v>306.77999999999997</v>
      </c>
      <c r="F1763" s="15">
        <v>302.87</v>
      </c>
    </row>
    <row r="1764" spans="1:6">
      <c r="A1764" s="14">
        <v>43556</v>
      </c>
      <c r="B1764" s="15">
        <v>304.29000000000002</v>
      </c>
      <c r="C1764">
        <v>1128393</v>
      </c>
      <c r="D1764" s="15">
        <v>302.56</v>
      </c>
      <c r="E1764" s="15">
        <v>306.11</v>
      </c>
      <c r="F1764" s="15">
        <v>301.83999999999997</v>
      </c>
    </row>
    <row r="1765" spans="1:6">
      <c r="A1765" s="14">
        <v>43553</v>
      </c>
      <c r="B1765" s="15">
        <v>300.16000000000003</v>
      </c>
      <c r="C1765">
        <v>1211942</v>
      </c>
      <c r="D1765" s="15">
        <v>297.5</v>
      </c>
      <c r="E1765" s="15">
        <v>300.58999999999997</v>
      </c>
      <c r="F1765" s="15">
        <v>296.74</v>
      </c>
    </row>
    <row r="1766" spans="1:6">
      <c r="A1766" s="14">
        <v>43552</v>
      </c>
      <c r="B1766" s="15">
        <v>295.60000000000002</v>
      </c>
      <c r="C1766">
        <v>565422</v>
      </c>
      <c r="D1766" s="15">
        <v>295.02999999999997</v>
      </c>
      <c r="E1766" s="15">
        <v>295.94</v>
      </c>
      <c r="F1766" s="15">
        <v>293.64999999999998</v>
      </c>
    </row>
    <row r="1767" spans="1:6">
      <c r="A1767" s="14">
        <v>43551</v>
      </c>
      <c r="B1767" s="15">
        <v>293.95</v>
      </c>
      <c r="C1767">
        <v>834258</v>
      </c>
      <c r="D1767" s="15">
        <v>295.62</v>
      </c>
      <c r="E1767" s="15">
        <v>297.89389999999997</v>
      </c>
      <c r="F1767" s="15">
        <v>292.85000000000002</v>
      </c>
    </row>
    <row r="1768" spans="1:6">
      <c r="A1768" s="14">
        <v>43550</v>
      </c>
      <c r="B1768" s="15">
        <v>294.92</v>
      </c>
      <c r="C1768">
        <v>882292</v>
      </c>
      <c r="D1768" s="15">
        <v>296.08999999999997</v>
      </c>
      <c r="E1768" s="15">
        <v>297.60000000000002</v>
      </c>
      <c r="F1768" s="15">
        <v>292.69</v>
      </c>
    </row>
    <row r="1769" spans="1:6">
      <c r="A1769" s="14">
        <v>43549</v>
      </c>
      <c r="B1769" s="15">
        <v>294.12</v>
      </c>
      <c r="C1769">
        <v>779652</v>
      </c>
      <c r="D1769" s="15">
        <v>294.41000000000003</v>
      </c>
      <c r="E1769" s="15">
        <v>295.81950000000001</v>
      </c>
      <c r="F1769" s="15">
        <v>292.52999999999997</v>
      </c>
    </row>
    <row r="1770" spans="1:6">
      <c r="A1770" s="14">
        <v>43546</v>
      </c>
      <c r="B1770" s="15">
        <v>294.01</v>
      </c>
      <c r="C1770">
        <v>940643</v>
      </c>
      <c r="D1770" s="15">
        <v>297.64999999999998</v>
      </c>
      <c r="E1770" s="15">
        <v>298.40339999999998</v>
      </c>
      <c r="F1770" s="15">
        <v>293.88</v>
      </c>
    </row>
    <row r="1771" spans="1:6">
      <c r="A1771" s="14">
        <v>43545</v>
      </c>
      <c r="B1771" s="15">
        <v>299.01</v>
      </c>
      <c r="C1771">
        <v>1143016</v>
      </c>
      <c r="D1771" s="15">
        <v>295.37</v>
      </c>
      <c r="E1771" s="15">
        <v>300.06799999999998</v>
      </c>
      <c r="F1771" s="15">
        <v>295</v>
      </c>
    </row>
    <row r="1772" spans="1:6">
      <c r="A1772" s="14">
        <v>43544</v>
      </c>
      <c r="B1772" s="15">
        <v>295.98</v>
      </c>
      <c r="C1772">
        <v>1321706</v>
      </c>
      <c r="D1772" s="15">
        <v>296.91000000000003</v>
      </c>
      <c r="E1772" s="15">
        <v>298.70999999999998</v>
      </c>
      <c r="F1772" s="15">
        <v>295.06349999999998</v>
      </c>
    </row>
    <row r="1773" spans="1:6">
      <c r="A1773" s="14">
        <v>43543</v>
      </c>
      <c r="B1773" s="15">
        <v>296.60000000000002</v>
      </c>
      <c r="C1773">
        <v>1497933</v>
      </c>
      <c r="D1773" s="15">
        <v>299.48</v>
      </c>
      <c r="E1773" s="15">
        <v>302.14</v>
      </c>
      <c r="F1773" s="15">
        <v>295.44</v>
      </c>
    </row>
    <row r="1774" spans="1:6">
      <c r="A1774" s="14">
        <v>43542</v>
      </c>
      <c r="B1774" s="15">
        <v>297.64</v>
      </c>
      <c r="C1774">
        <v>1793639</v>
      </c>
      <c r="D1774" s="15">
        <v>295.87</v>
      </c>
      <c r="E1774" s="15">
        <v>298.36</v>
      </c>
      <c r="F1774" s="15">
        <v>293.27</v>
      </c>
    </row>
    <row r="1775" spans="1:6">
      <c r="A1775" s="14">
        <v>43539</v>
      </c>
      <c r="B1775" s="15">
        <v>296.14999999999998</v>
      </c>
      <c r="C1775">
        <v>4516483</v>
      </c>
      <c r="D1775" s="15">
        <v>298.86</v>
      </c>
      <c r="E1775" s="15">
        <v>299.23</v>
      </c>
      <c r="F1775" s="15">
        <v>293.77</v>
      </c>
    </row>
    <row r="1776" spans="1:6">
      <c r="A1776" s="14">
        <v>43538</v>
      </c>
      <c r="B1776" s="15">
        <v>298.51</v>
      </c>
      <c r="C1776">
        <v>1178346</v>
      </c>
      <c r="D1776" s="15">
        <v>303.42</v>
      </c>
      <c r="E1776" s="15">
        <v>304.45999999999998</v>
      </c>
      <c r="F1776" s="15">
        <v>298.32</v>
      </c>
    </row>
    <row r="1777" spans="1:6">
      <c r="A1777" s="14">
        <v>43537</v>
      </c>
      <c r="B1777" s="15">
        <v>303.45</v>
      </c>
      <c r="C1777">
        <v>1132817</v>
      </c>
      <c r="D1777" s="15">
        <v>303.06</v>
      </c>
      <c r="E1777" s="15">
        <v>304.56</v>
      </c>
      <c r="F1777" s="15">
        <v>301.12</v>
      </c>
    </row>
    <row r="1778" spans="1:6">
      <c r="A1778" s="14">
        <v>43536</v>
      </c>
      <c r="B1778" s="15">
        <v>301.92</v>
      </c>
      <c r="C1778">
        <v>1248354</v>
      </c>
      <c r="D1778" s="15">
        <v>304.60000000000002</v>
      </c>
      <c r="E1778" s="15">
        <v>305.30500000000001</v>
      </c>
      <c r="F1778" s="15">
        <v>300.79000000000002</v>
      </c>
    </row>
    <row r="1779" spans="1:6">
      <c r="A1779" s="14">
        <v>43535</v>
      </c>
      <c r="B1779" s="15">
        <v>304.39999999999998</v>
      </c>
      <c r="C1779">
        <v>1293922</v>
      </c>
      <c r="D1779" s="15">
        <v>299.62</v>
      </c>
      <c r="E1779" s="15">
        <v>304.58</v>
      </c>
      <c r="F1779" s="15">
        <v>298.63</v>
      </c>
    </row>
    <row r="1780" spans="1:6">
      <c r="A1780" s="14">
        <v>43532</v>
      </c>
      <c r="B1780" s="15">
        <v>300.95</v>
      </c>
      <c r="C1780">
        <v>1053985</v>
      </c>
      <c r="D1780" s="15">
        <v>300.57</v>
      </c>
      <c r="E1780" s="15">
        <v>301.69</v>
      </c>
      <c r="F1780" s="15">
        <v>298.77</v>
      </c>
    </row>
    <row r="1781" spans="1:6">
      <c r="A1781" s="14">
        <v>43531</v>
      </c>
      <c r="B1781" s="15">
        <v>303.01</v>
      </c>
      <c r="C1781">
        <v>1255426</v>
      </c>
      <c r="D1781" s="15">
        <v>302.89999999999998</v>
      </c>
      <c r="E1781" s="15">
        <v>303.2</v>
      </c>
      <c r="F1781" s="15">
        <v>297.42</v>
      </c>
    </row>
    <row r="1782" spans="1:6">
      <c r="A1782" s="14">
        <v>43530</v>
      </c>
      <c r="B1782" s="15">
        <v>303.32</v>
      </c>
      <c r="C1782">
        <v>878714</v>
      </c>
      <c r="D1782" s="15">
        <v>306.48</v>
      </c>
      <c r="E1782" s="15">
        <v>308.3458</v>
      </c>
      <c r="F1782" s="15">
        <v>303.32</v>
      </c>
    </row>
    <row r="1783" spans="1:6">
      <c r="A1783" s="14">
        <v>43529</v>
      </c>
      <c r="B1783" s="15">
        <v>305.76</v>
      </c>
      <c r="C1783">
        <v>878056</v>
      </c>
      <c r="D1783" s="15">
        <v>306.01</v>
      </c>
      <c r="E1783" s="15">
        <v>307.22000000000003</v>
      </c>
      <c r="F1783" s="15">
        <v>304.2201</v>
      </c>
    </row>
    <row r="1784" spans="1:6">
      <c r="A1784" s="14">
        <v>43528</v>
      </c>
      <c r="B1784" s="15">
        <v>304.69</v>
      </c>
      <c r="C1784">
        <v>1063165</v>
      </c>
      <c r="D1784" s="15">
        <v>311.77999999999997</v>
      </c>
      <c r="E1784" s="15">
        <v>311.77999999999997</v>
      </c>
      <c r="F1784" s="15">
        <v>303.48</v>
      </c>
    </row>
    <row r="1785" spans="1:6">
      <c r="A1785" s="14">
        <v>43525</v>
      </c>
      <c r="B1785" s="15">
        <v>309.47000000000003</v>
      </c>
      <c r="C1785">
        <v>1421750</v>
      </c>
      <c r="D1785" s="15">
        <v>311.56</v>
      </c>
      <c r="E1785" s="15">
        <v>311.56</v>
      </c>
      <c r="F1785" s="15">
        <v>306.44389999999999</v>
      </c>
    </row>
    <row r="1786" spans="1:6">
      <c r="A1786" s="14">
        <v>43524</v>
      </c>
      <c r="B1786" s="15">
        <v>309.41000000000003</v>
      </c>
      <c r="C1786">
        <v>1837089</v>
      </c>
      <c r="D1786" s="15">
        <v>307.44</v>
      </c>
      <c r="E1786" s="15">
        <v>311.75</v>
      </c>
      <c r="F1786" s="15">
        <v>306.12</v>
      </c>
    </row>
    <row r="1787" spans="1:6">
      <c r="A1787" s="14">
        <v>43523</v>
      </c>
      <c r="B1787" s="15">
        <v>307.58</v>
      </c>
      <c r="C1787">
        <v>1120846</v>
      </c>
      <c r="D1787" s="15">
        <v>305.02</v>
      </c>
      <c r="E1787" s="15">
        <v>307.94</v>
      </c>
      <c r="F1787" s="15">
        <v>304.11</v>
      </c>
    </row>
    <row r="1788" spans="1:6">
      <c r="A1788" s="14">
        <v>43522</v>
      </c>
      <c r="B1788" s="15">
        <v>305.88</v>
      </c>
      <c r="C1788">
        <v>869760</v>
      </c>
      <c r="D1788" s="15">
        <v>305.60000000000002</v>
      </c>
      <c r="E1788" s="15">
        <v>308.08</v>
      </c>
      <c r="F1788" s="15">
        <v>305.01</v>
      </c>
    </row>
    <row r="1789" spans="1:6">
      <c r="A1789" s="14">
        <v>43521</v>
      </c>
      <c r="B1789" s="15">
        <v>305.97000000000003</v>
      </c>
      <c r="C1789">
        <v>1087676</v>
      </c>
      <c r="D1789" s="15">
        <v>308.89</v>
      </c>
      <c r="E1789" s="15">
        <v>309.40269999999998</v>
      </c>
      <c r="F1789" s="15">
        <v>305.55</v>
      </c>
    </row>
    <row r="1790" spans="1:6">
      <c r="A1790" s="14">
        <v>43518</v>
      </c>
      <c r="B1790" s="15">
        <v>307.13</v>
      </c>
      <c r="C1790">
        <v>581798</v>
      </c>
      <c r="D1790" s="15">
        <v>305.91000000000003</v>
      </c>
      <c r="E1790" s="15">
        <v>307.36</v>
      </c>
      <c r="F1790" s="15">
        <v>303.89999999999998</v>
      </c>
    </row>
    <row r="1791" spans="1:6">
      <c r="A1791" s="14">
        <v>43517</v>
      </c>
      <c r="B1791" s="15">
        <v>304.51</v>
      </c>
      <c r="C1791">
        <v>1042922</v>
      </c>
      <c r="D1791" s="15">
        <v>307.06</v>
      </c>
      <c r="E1791" s="15">
        <v>307.17</v>
      </c>
      <c r="F1791" s="15">
        <v>303.27999999999997</v>
      </c>
    </row>
    <row r="1792" spans="1:6">
      <c r="A1792" s="14">
        <v>43516</v>
      </c>
      <c r="B1792" s="15">
        <v>307.2</v>
      </c>
      <c r="C1792">
        <v>869731</v>
      </c>
      <c r="D1792" s="15">
        <v>305</v>
      </c>
      <c r="E1792" s="15">
        <v>307.2</v>
      </c>
      <c r="F1792" s="15">
        <v>304.29000000000002</v>
      </c>
    </row>
    <row r="1793" spans="1:6">
      <c r="A1793" s="14">
        <v>43515</v>
      </c>
      <c r="B1793" s="15">
        <v>305.18</v>
      </c>
      <c r="C1793">
        <v>929461</v>
      </c>
      <c r="D1793" s="15">
        <v>305.97000000000003</v>
      </c>
      <c r="E1793" s="15">
        <v>306.58999999999997</v>
      </c>
      <c r="F1793" s="15">
        <v>303.76</v>
      </c>
    </row>
    <row r="1794" spans="1:6">
      <c r="A1794" s="14">
        <v>43511</v>
      </c>
      <c r="B1794" s="15">
        <v>307.23</v>
      </c>
      <c r="C1794">
        <v>844416</v>
      </c>
      <c r="D1794" s="15">
        <v>304.01</v>
      </c>
      <c r="E1794" s="15">
        <v>307.33</v>
      </c>
      <c r="F1794" s="15">
        <v>304.01</v>
      </c>
    </row>
    <row r="1795" spans="1:6">
      <c r="A1795" s="14">
        <v>43510</v>
      </c>
      <c r="B1795" s="15">
        <v>301</v>
      </c>
      <c r="C1795">
        <v>888227</v>
      </c>
      <c r="D1795" s="15">
        <v>303.36</v>
      </c>
      <c r="E1795" s="15">
        <v>304</v>
      </c>
      <c r="F1795" s="15">
        <v>300.91000000000003</v>
      </c>
    </row>
    <row r="1796" spans="1:6">
      <c r="A1796" s="14">
        <v>43509</v>
      </c>
      <c r="B1796" s="15">
        <v>304.42</v>
      </c>
      <c r="C1796">
        <v>957686</v>
      </c>
      <c r="D1796" s="15">
        <v>305</v>
      </c>
      <c r="E1796" s="15">
        <v>305.95</v>
      </c>
      <c r="F1796" s="15">
        <v>303.68</v>
      </c>
    </row>
    <row r="1797" spans="1:6">
      <c r="A1797" s="14">
        <v>43508</v>
      </c>
      <c r="B1797" s="15">
        <v>304.11</v>
      </c>
      <c r="C1797">
        <v>840609</v>
      </c>
      <c r="D1797" s="15">
        <v>301.47000000000003</v>
      </c>
      <c r="E1797" s="15">
        <v>304.32</v>
      </c>
      <c r="F1797" s="15">
        <v>300.85759999999999</v>
      </c>
    </row>
    <row r="1798" spans="1:6">
      <c r="A1798" s="14">
        <v>43507</v>
      </c>
      <c r="B1798" s="15">
        <v>300.04000000000002</v>
      </c>
      <c r="C1798">
        <v>1076116</v>
      </c>
      <c r="D1798" s="15">
        <v>301.77999999999997</v>
      </c>
      <c r="E1798" s="15">
        <v>302.75</v>
      </c>
      <c r="F1798" s="15">
        <v>298.8</v>
      </c>
    </row>
    <row r="1799" spans="1:6">
      <c r="A1799" s="14">
        <v>43504</v>
      </c>
      <c r="B1799" s="15">
        <v>301.5</v>
      </c>
      <c r="C1799">
        <v>1021359</v>
      </c>
      <c r="D1799" s="15">
        <v>299.22000000000003</v>
      </c>
      <c r="E1799" s="15">
        <v>301.63</v>
      </c>
      <c r="F1799" s="15">
        <v>296.995</v>
      </c>
    </row>
    <row r="1800" spans="1:6">
      <c r="A1800" s="14">
        <v>43503</v>
      </c>
      <c r="B1800" s="15">
        <v>300.13</v>
      </c>
      <c r="C1800">
        <v>1145547</v>
      </c>
      <c r="D1800" s="15">
        <v>298.79000000000002</v>
      </c>
      <c r="E1800" s="15">
        <v>300.36</v>
      </c>
      <c r="F1800" s="15">
        <v>296.14</v>
      </c>
    </row>
    <row r="1801" spans="1:6">
      <c r="A1801" s="14">
        <v>43502</v>
      </c>
      <c r="B1801" s="15">
        <v>299.83</v>
      </c>
      <c r="C1801">
        <v>1114254</v>
      </c>
      <c r="D1801" s="15">
        <v>299.99</v>
      </c>
      <c r="E1801" s="15">
        <v>302.68</v>
      </c>
      <c r="F1801" s="15">
        <v>299.01</v>
      </c>
    </row>
    <row r="1802" spans="1:6">
      <c r="A1802" s="14">
        <v>43501</v>
      </c>
      <c r="B1802" s="15">
        <v>299.45999999999998</v>
      </c>
      <c r="C1802">
        <v>1454763</v>
      </c>
      <c r="D1802" s="15">
        <v>300</v>
      </c>
      <c r="E1802" s="15">
        <v>302.98</v>
      </c>
      <c r="F1802" s="15">
        <v>297.23</v>
      </c>
    </row>
    <row r="1803" spans="1:6">
      <c r="A1803" s="14">
        <v>43500</v>
      </c>
      <c r="B1803" s="15">
        <v>298.77</v>
      </c>
      <c r="C1803">
        <v>1325906</v>
      </c>
      <c r="D1803" s="15">
        <v>290.89999999999998</v>
      </c>
      <c r="E1803" s="15">
        <v>299.06</v>
      </c>
      <c r="F1803" s="15">
        <v>290.11</v>
      </c>
    </row>
    <row r="1804" spans="1:6">
      <c r="A1804" s="14">
        <v>43497</v>
      </c>
      <c r="B1804" s="15">
        <v>290.58</v>
      </c>
      <c r="C1804">
        <v>1357956</v>
      </c>
      <c r="D1804" s="15">
        <v>290.85000000000002</v>
      </c>
      <c r="E1804" s="15">
        <v>292.58</v>
      </c>
      <c r="F1804" s="15">
        <v>289.19499999999999</v>
      </c>
    </row>
    <row r="1805" spans="1:6">
      <c r="A1805" s="14">
        <v>43496</v>
      </c>
      <c r="B1805" s="15">
        <v>289.69</v>
      </c>
      <c r="C1805">
        <v>1311052</v>
      </c>
      <c r="D1805" s="15">
        <v>290.17</v>
      </c>
      <c r="E1805" s="15">
        <v>292.83</v>
      </c>
      <c r="F1805" s="15">
        <v>287.78500000000003</v>
      </c>
    </row>
    <row r="1806" spans="1:6">
      <c r="A1806" s="14">
        <v>43495</v>
      </c>
      <c r="B1806" s="15">
        <v>291.67</v>
      </c>
      <c r="C1806">
        <v>1778510</v>
      </c>
      <c r="D1806" s="15">
        <v>293.95</v>
      </c>
      <c r="E1806" s="15">
        <v>293.99</v>
      </c>
      <c r="F1806" s="15">
        <v>286.77</v>
      </c>
    </row>
    <row r="1807" spans="1:6">
      <c r="A1807" s="14">
        <v>43494</v>
      </c>
      <c r="B1807" s="15">
        <v>292.05</v>
      </c>
      <c r="C1807">
        <v>2037108</v>
      </c>
      <c r="D1807" s="15">
        <v>281.11</v>
      </c>
      <c r="E1807" s="15">
        <v>292.86189999999999</v>
      </c>
      <c r="F1807" s="15">
        <v>281</v>
      </c>
    </row>
    <row r="1808" spans="1:6">
      <c r="A1808" s="14">
        <v>43493</v>
      </c>
      <c r="B1808" s="15">
        <v>287.87</v>
      </c>
      <c r="C1808">
        <v>1165731</v>
      </c>
      <c r="D1808" s="15">
        <v>285</v>
      </c>
      <c r="E1808" s="15">
        <v>288.41000000000003</v>
      </c>
      <c r="F1808" s="15">
        <v>282.88499999999999</v>
      </c>
    </row>
    <row r="1809" spans="1:6">
      <c r="A1809" s="14">
        <v>43490</v>
      </c>
      <c r="B1809" s="15">
        <v>287.04000000000002</v>
      </c>
      <c r="C1809">
        <v>1050417</v>
      </c>
      <c r="D1809" s="15">
        <v>288.17</v>
      </c>
      <c r="E1809" s="15">
        <v>289.3</v>
      </c>
      <c r="F1809" s="15">
        <v>286.13</v>
      </c>
    </row>
    <row r="1810" spans="1:6">
      <c r="A1810" s="14">
        <v>43489</v>
      </c>
      <c r="B1810" s="15">
        <v>285.25</v>
      </c>
      <c r="C1810">
        <v>1017531</v>
      </c>
      <c r="D1810" s="15">
        <v>284.58999999999997</v>
      </c>
      <c r="E1810" s="15">
        <v>288.24</v>
      </c>
      <c r="F1810" s="15">
        <v>282.58999999999997</v>
      </c>
    </row>
    <row r="1811" spans="1:6">
      <c r="A1811" s="14">
        <v>43488</v>
      </c>
      <c r="B1811" s="15">
        <v>283.51</v>
      </c>
      <c r="C1811">
        <v>1630885</v>
      </c>
      <c r="D1811" s="15">
        <v>282.11</v>
      </c>
      <c r="E1811" s="15">
        <v>285.73</v>
      </c>
      <c r="F1811" s="15">
        <v>280.5</v>
      </c>
    </row>
    <row r="1812" spans="1:6">
      <c r="A1812" s="14">
        <v>43487</v>
      </c>
      <c r="B1812" s="15">
        <v>279.58999999999997</v>
      </c>
      <c r="C1812">
        <v>1885039</v>
      </c>
      <c r="D1812" s="15">
        <v>281.39</v>
      </c>
      <c r="E1812" s="15">
        <v>284.62</v>
      </c>
      <c r="F1812" s="15">
        <v>278</v>
      </c>
    </row>
    <row r="1813" spans="1:6">
      <c r="A1813" s="14">
        <v>43483</v>
      </c>
      <c r="B1813" s="15">
        <v>282.87</v>
      </c>
      <c r="C1813">
        <v>2073468</v>
      </c>
      <c r="D1813" s="15">
        <v>281.18</v>
      </c>
      <c r="E1813" s="15">
        <v>285.37</v>
      </c>
      <c r="F1813" s="15">
        <v>279.72000000000003</v>
      </c>
    </row>
    <row r="1814" spans="1:6">
      <c r="A1814" s="14">
        <v>43482</v>
      </c>
      <c r="B1814" s="15">
        <v>278.8</v>
      </c>
      <c r="C1814">
        <v>1241952</v>
      </c>
      <c r="D1814" s="15">
        <v>271.17</v>
      </c>
      <c r="E1814" s="15">
        <v>279.99</v>
      </c>
      <c r="F1814" s="15">
        <v>270.83999999999997</v>
      </c>
    </row>
    <row r="1815" spans="1:6">
      <c r="A1815" s="14">
        <v>43481</v>
      </c>
      <c r="B1815" s="15">
        <v>272.39</v>
      </c>
      <c r="C1815">
        <v>1321686</v>
      </c>
      <c r="D1815" s="15">
        <v>275.39999999999998</v>
      </c>
      <c r="E1815" s="15">
        <v>275.69</v>
      </c>
      <c r="F1815" s="15">
        <v>270.63</v>
      </c>
    </row>
    <row r="1816" spans="1:6">
      <c r="A1816" s="14">
        <v>43480</v>
      </c>
      <c r="B1816" s="15">
        <v>276</v>
      </c>
      <c r="C1816">
        <v>1193442</v>
      </c>
      <c r="D1816" s="15">
        <v>278.23</v>
      </c>
      <c r="E1816" s="15">
        <v>278.33499999999998</v>
      </c>
      <c r="F1816" s="15">
        <v>273.51</v>
      </c>
    </row>
    <row r="1817" spans="1:6">
      <c r="A1817" s="14">
        <v>43479</v>
      </c>
      <c r="B1817" s="15">
        <v>277.51</v>
      </c>
      <c r="C1817">
        <v>1330680</v>
      </c>
      <c r="D1817" s="15">
        <v>276.67</v>
      </c>
      <c r="E1817" s="15">
        <v>279.52</v>
      </c>
      <c r="F1817" s="15">
        <v>274.43</v>
      </c>
    </row>
    <row r="1818" spans="1:6">
      <c r="A1818" s="14">
        <v>43476</v>
      </c>
      <c r="B1818" s="15">
        <v>277.73</v>
      </c>
      <c r="C1818">
        <v>1157745</v>
      </c>
      <c r="D1818" s="15">
        <v>275.79000000000002</v>
      </c>
      <c r="E1818" s="15">
        <v>277.76</v>
      </c>
      <c r="F1818" s="15">
        <v>272.43</v>
      </c>
    </row>
    <row r="1819" spans="1:6">
      <c r="A1819" s="14">
        <v>43475</v>
      </c>
      <c r="B1819" s="15">
        <v>277.5</v>
      </c>
      <c r="C1819">
        <v>1830750</v>
      </c>
      <c r="D1819" s="15">
        <v>269.62</v>
      </c>
      <c r="E1819" s="15">
        <v>277.68</v>
      </c>
      <c r="F1819" s="15">
        <v>269.5</v>
      </c>
    </row>
    <row r="1820" spans="1:6">
      <c r="A1820" s="14">
        <v>43474</v>
      </c>
      <c r="B1820" s="15">
        <v>270.54000000000002</v>
      </c>
      <c r="C1820">
        <v>1235821</v>
      </c>
      <c r="D1820" s="15">
        <v>270.13</v>
      </c>
      <c r="E1820" s="15">
        <v>272.2167</v>
      </c>
      <c r="F1820" s="15">
        <v>269.13</v>
      </c>
    </row>
    <row r="1821" spans="1:6">
      <c r="A1821" s="14">
        <v>43473</v>
      </c>
      <c r="B1821" s="15">
        <v>269.87</v>
      </c>
      <c r="C1821">
        <v>1791371</v>
      </c>
      <c r="D1821" s="15">
        <v>271.13</v>
      </c>
      <c r="E1821" s="15">
        <v>271.75</v>
      </c>
      <c r="F1821" s="15">
        <v>267.81</v>
      </c>
    </row>
    <row r="1822" spans="1:6">
      <c r="A1822" s="14">
        <v>43472</v>
      </c>
      <c r="B1822" s="15">
        <v>268.08</v>
      </c>
      <c r="C1822">
        <v>1449473</v>
      </c>
      <c r="D1822" s="15">
        <v>266</v>
      </c>
      <c r="E1822" s="15">
        <v>270</v>
      </c>
      <c r="F1822" s="15">
        <v>263.86250000000001</v>
      </c>
    </row>
    <row r="1823" spans="1:6">
      <c r="A1823" s="14">
        <v>43469</v>
      </c>
      <c r="B1823" s="15">
        <v>265.04000000000002</v>
      </c>
      <c r="C1823">
        <v>1438700</v>
      </c>
      <c r="D1823" s="15">
        <v>261.92</v>
      </c>
      <c r="E1823" s="15">
        <v>265.49</v>
      </c>
      <c r="F1823" s="15">
        <v>260.33999999999997</v>
      </c>
    </row>
    <row r="1824" spans="1:6">
      <c r="A1824" s="14">
        <v>43468</v>
      </c>
      <c r="B1824" s="15">
        <v>258.08</v>
      </c>
      <c r="C1824">
        <v>1152431</v>
      </c>
      <c r="D1824" s="15">
        <v>262.32</v>
      </c>
      <c r="E1824" s="15">
        <v>264</v>
      </c>
      <c r="F1824" s="15">
        <v>257.38</v>
      </c>
    </row>
    <row r="1825" spans="1:6">
      <c r="A1825" s="14">
        <v>43467</v>
      </c>
      <c r="B1825" s="15">
        <v>264.73</v>
      </c>
      <c r="C1825">
        <v>1064502</v>
      </c>
      <c r="D1825" s="15">
        <v>258.36</v>
      </c>
      <c r="E1825" s="15">
        <v>265.3</v>
      </c>
      <c r="F1825" s="15">
        <v>256.79000000000002</v>
      </c>
    </row>
    <row r="1826" spans="1:6">
      <c r="A1826" s="14">
        <v>43465</v>
      </c>
      <c r="B1826" s="15">
        <v>261.83999999999997</v>
      </c>
      <c r="C1826">
        <v>1184934</v>
      </c>
      <c r="D1826" s="15">
        <v>262.14999999999998</v>
      </c>
      <c r="E1826" s="15">
        <v>265.10840000000002</v>
      </c>
      <c r="F1826" s="15">
        <v>259.85000000000002</v>
      </c>
    </row>
    <row r="1827" spans="1:6">
      <c r="A1827" s="14">
        <v>43462</v>
      </c>
      <c r="B1827" s="15">
        <v>261.26</v>
      </c>
      <c r="C1827">
        <v>1983707</v>
      </c>
      <c r="D1827" s="15">
        <v>263.01</v>
      </c>
      <c r="E1827" s="15">
        <v>264.82979999999998</v>
      </c>
      <c r="F1827" s="15">
        <v>260.14</v>
      </c>
    </row>
    <row r="1828" spans="1:6">
      <c r="A1828" s="14">
        <v>43461</v>
      </c>
      <c r="B1828" s="15">
        <v>259.79000000000002</v>
      </c>
      <c r="C1828">
        <v>2188148</v>
      </c>
      <c r="D1828" s="15">
        <v>249.25</v>
      </c>
      <c r="E1828" s="15">
        <v>259.79000000000002</v>
      </c>
      <c r="F1828" s="15">
        <v>248.2</v>
      </c>
    </row>
    <row r="1829" spans="1:6">
      <c r="A1829" s="14">
        <v>43460</v>
      </c>
      <c r="B1829" s="15">
        <v>251.62</v>
      </c>
      <c r="C1829">
        <v>1795371</v>
      </c>
      <c r="D1829" s="15">
        <v>246.31</v>
      </c>
      <c r="E1829" s="15">
        <v>251.89</v>
      </c>
      <c r="F1829" s="15">
        <v>241.17959999999999</v>
      </c>
    </row>
    <row r="1830" spans="1:6">
      <c r="A1830" s="14">
        <v>43458</v>
      </c>
      <c r="B1830" s="15">
        <v>245.22</v>
      </c>
      <c r="C1830">
        <v>1515428</v>
      </c>
      <c r="D1830" s="15">
        <v>253.03</v>
      </c>
      <c r="E1830" s="15">
        <v>254.63</v>
      </c>
      <c r="F1830" s="15">
        <v>245.01</v>
      </c>
    </row>
    <row r="1831" spans="1:6">
      <c r="A1831" s="14">
        <v>43455</v>
      </c>
      <c r="B1831" s="15">
        <v>256.55</v>
      </c>
      <c r="C1831">
        <v>3738641</v>
      </c>
      <c r="D1831" s="15">
        <v>260.77999999999997</v>
      </c>
      <c r="E1831" s="15">
        <v>262.64</v>
      </c>
      <c r="F1831" s="15">
        <v>255.3</v>
      </c>
    </row>
    <row r="1832" spans="1:6">
      <c r="A1832" s="14">
        <v>43454</v>
      </c>
      <c r="B1832" s="15">
        <v>265.29000000000002</v>
      </c>
      <c r="C1832">
        <v>2314143</v>
      </c>
      <c r="D1832" s="15">
        <v>271.99</v>
      </c>
      <c r="E1832" s="15">
        <v>273.82</v>
      </c>
      <c r="F1832" s="15">
        <v>261.41000000000003</v>
      </c>
    </row>
    <row r="1833" spans="1:6">
      <c r="A1833" s="14">
        <v>43453</v>
      </c>
      <c r="B1833" s="15">
        <v>273.95999999999998</v>
      </c>
      <c r="C1833">
        <v>1715889</v>
      </c>
      <c r="D1833" s="15">
        <v>279.75</v>
      </c>
      <c r="E1833" s="15">
        <v>283.81</v>
      </c>
      <c r="F1833" s="15">
        <v>271.52</v>
      </c>
    </row>
    <row r="1834" spans="1:6">
      <c r="A1834" s="14">
        <v>43452</v>
      </c>
      <c r="B1834" s="15">
        <v>279.47000000000003</v>
      </c>
      <c r="C1834">
        <v>1706519</v>
      </c>
      <c r="D1834" s="15">
        <v>281.55</v>
      </c>
      <c r="E1834" s="15">
        <v>283.83999999999997</v>
      </c>
      <c r="F1834" s="15">
        <v>278.04500000000002</v>
      </c>
    </row>
    <row r="1835" spans="1:6">
      <c r="A1835" s="14">
        <v>43451</v>
      </c>
      <c r="B1835" s="15">
        <v>279.23</v>
      </c>
      <c r="C1835">
        <v>1645223</v>
      </c>
      <c r="D1835" s="15">
        <v>286.2</v>
      </c>
      <c r="E1835" s="15">
        <v>286.79000000000002</v>
      </c>
      <c r="F1835" s="15">
        <v>277.83999999999997</v>
      </c>
    </row>
    <row r="1836" spans="1:6">
      <c r="A1836" s="14">
        <v>43448</v>
      </c>
      <c r="B1836" s="15">
        <v>287.7</v>
      </c>
      <c r="C1836">
        <v>1881525</v>
      </c>
      <c r="D1836" s="15">
        <v>290</v>
      </c>
      <c r="E1836" s="15">
        <v>291.24</v>
      </c>
      <c r="F1836" s="15">
        <v>286.62</v>
      </c>
    </row>
    <row r="1837" spans="1:6">
      <c r="A1837" s="14">
        <v>43447</v>
      </c>
      <c r="B1837" s="15">
        <v>292.23</v>
      </c>
      <c r="C1837">
        <v>1118741</v>
      </c>
      <c r="D1837" s="15">
        <v>293.27</v>
      </c>
      <c r="E1837" s="15">
        <v>295.27</v>
      </c>
      <c r="F1837" s="15">
        <v>291</v>
      </c>
    </row>
    <row r="1838" spans="1:6">
      <c r="A1838" s="14">
        <v>43446</v>
      </c>
      <c r="B1838" s="15">
        <v>292.5</v>
      </c>
      <c r="C1838">
        <v>1121484</v>
      </c>
      <c r="D1838" s="15">
        <v>295.99</v>
      </c>
      <c r="E1838" s="15">
        <v>296.8</v>
      </c>
      <c r="F1838" s="15">
        <v>292.01</v>
      </c>
    </row>
    <row r="1839" spans="1:6">
      <c r="A1839" s="14">
        <v>43445</v>
      </c>
      <c r="B1839" s="15">
        <v>292.14999999999998</v>
      </c>
      <c r="C1839">
        <v>1764498</v>
      </c>
      <c r="D1839" s="15">
        <v>302.68</v>
      </c>
      <c r="E1839" s="15">
        <v>303.25</v>
      </c>
      <c r="F1839" s="15">
        <v>290.33</v>
      </c>
    </row>
    <row r="1840" spans="1:6">
      <c r="A1840" s="14">
        <v>43444</v>
      </c>
      <c r="B1840" s="15">
        <v>298.39999999999998</v>
      </c>
      <c r="C1840">
        <v>2416123</v>
      </c>
      <c r="D1840" s="15">
        <v>289.93</v>
      </c>
      <c r="E1840" s="15">
        <v>298.93</v>
      </c>
      <c r="F1840" s="15">
        <v>289.19</v>
      </c>
    </row>
    <row r="1841" spans="1:6">
      <c r="A1841" s="14">
        <v>43441</v>
      </c>
      <c r="B1841" s="15">
        <v>285.39999999999998</v>
      </c>
      <c r="C1841">
        <v>1406624</v>
      </c>
      <c r="D1841" s="15">
        <v>285.39999999999998</v>
      </c>
      <c r="E1841" s="15">
        <v>290.34589999999997</v>
      </c>
      <c r="F1841" s="15">
        <v>285.20999999999998</v>
      </c>
    </row>
    <row r="1842" spans="1:6">
      <c r="A1842" s="14">
        <v>43440</v>
      </c>
      <c r="B1842" s="15">
        <v>286.35000000000002</v>
      </c>
      <c r="C1842">
        <v>2785766</v>
      </c>
      <c r="D1842" s="15">
        <v>282.89999999999998</v>
      </c>
      <c r="E1842" s="15">
        <v>286.89080000000001</v>
      </c>
      <c r="F1842" s="15">
        <v>277.2</v>
      </c>
    </row>
    <row r="1843" spans="1:6">
      <c r="A1843" s="14">
        <v>43438</v>
      </c>
      <c r="B1843" s="15">
        <v>286.73</v>
      </c>
      <c r="C1843">
        <v>2198685</v>
      </c>
      <c r="D1843" s="15">
        <v>295.72000000000003</v>
      </c>
      <c r="E1843" s="15">
        <v>295.72000000000003</v>
      </c>
      <c r="F1843" s="15">
        <v>286.02999999999997</v>
      </c>
    </row>
    <row r="1844" spans="1:6">
      <c r="A1844" s="14">
        <v>43437</v>
      </c>
      <c r="B1844" s="15">
        <v>296.79000000000002</v>
      </c>
      <c r="C1844">
        <v>1763714</v>
      </c>
      <c r="D1844" s="15">
        <v>304.94</v>
      </c>
      <c r="E1844" s="15">
        <v>305.32499999999999</v>
      </c>
      <c r="F1844" s="15">
        <v>295.89999999999998</v>
      </c>
    </row>
    <row r="1845" spans="1:6">
      <c r="A1845" s="14">
        <v>43434</v>
      </c>
      <c r="B1845" s="15">
        <v>300.43</v>
      </c>
      <c r="C1845">
        <v>3666151</v>
      </c>
      <c r="D1845" s="15">
        <v>300.75</v>
      </c>
      <c r="E1845" s="15">
        <v>303.53300000000002</v>
      </c>
      <c r="F1845" s="15">
        <v>297.88</v>
      </c>
    </row>
    <row r="1846" spans="1:6">
      <c r="A1846" s="14">
        <v>43433</v>
      </c>
      <c r="B1846" s="15">
        <v>302.42</v>
      </c>
      <c r="C1846">
        <v>2770436</v>
      </c>
      <c r="D1846" s="15">
        <v>301</v>
      </c>
      <c r="E1846" s="15">
        <v>304.97930000000002</v>
      </c>
      <c r="F1846" s="15">
        <v>300.27999999999997</v>
      </c>
    </row>
    <row r="1847" spans="1:6">
      <c r="A1847" s="14">
        <v>43432</v>
      </c>
      <c r="B1847" s="15">
        <v>299.94</v>
      </c>
      <c r="C1847">
        <v>1281224</v>
      </c>
      <c r="D1847" s="15">
        <v>297.85000000000002</v>
      </c>
      <c r="E1847" s="15">
        <v>300.52780000000001</v>
      </c>
      <c r="F1847" s="15">
        <v>293.94</v>
      </c>
    </row>
    <row r="1848" spans="1:6">
      <c r="A1848" s="14">
        <v>43431</v>
      </c>
      <c r="B1848" s="15">
        <v>295.29000000000002</v>
      </c>
      <c r="C1848">
        <v>1477286</v>
      </c>
      <c r="D1848" s="15">
        <v>293.89999999999998</v>
      </c>
      <c r="E1848" s="15">
        <v>295.66000000000003</v>
      </c>
      <c r="F1848" s="15">
        <v>289.60469999999998</v>
      </c>
    </row>
    <row r="1849" spans="1:6">
      <c r="A1849" s="14">
        <v>43430</v>
      </c>
      <c r="B1849" s="15">
        <v>295.27999999999997</v>
      </c>
      <c r="C1849">
        <v>1375239</v>
      </c>
      <c r="D1849" s="15">
        <v>297.04000000000002</v>
      </c>
      <c r="E1849" s="15">
        <v>298.85000000000002</v>
      </c>
      <c r="F1849" s="15">
        <v>292.91840000000002</v>
      </c>
    </row>
    <row r="1850" spans="1:6">
      <c r="A1850" s="14">
        <v>43427</v>
      </c>
      <c r="B1850" s="15">
        <v>295.38</v>
      </c>
      <c r="C1850">
        <v>434298</v>
      </c>
      <c r="D1850" s="15">
        <v>293.06</v>
      </c>
      <c r="E1850" s="15">
        <v>297.94</v>
      </c>
      <c r="F1850" s="15">
        <v>291.93</v>
      </c>
    </row>
    <row r="1851" spans="1:6">
      <c r="A1851" s="14">
        <v>43425</v>
      </c>
      <c r="B1851" s="15">
        <v>294.29000000000002</v>
      </c>
      <c r="C1851">
        <v>1355621</v>
      </c>
      <c r="D1851" s="15">
        <v>295</v>
      </c>
      <c r="E1851" s="15">
        <v>297.85000000000002</v>
      </c>
      <c r="F1851" s="15">
        <v>294.23</v>
      </c>
    </row>
    <row r="1852" spans="1:6">
      <c r="A1852" s="14">
        <v>43424</v>
      </c>
      <c r="B1852" s="15">
        <v>293.86</v>
      </c>
      <c r="C1852">
        <v>1281074</v>
      </c>
      <c r="D1852" s="15">
        <v>291.36</v>
      </c>
      <c r="E1852" s="15">
        <v>295.24990000000003</v>
      </c>
      <c r="F1852" s="15">
        <v>288.55779999999999</v>
      </c>
    </row>
    <row r="1853" spans="1:6">
      <c r="A1853" s="14">
        <v>43423</v>
      </c>
      <c r="B1853" s="15">
        <v>294.58999999999997</v>
      </c>
      <c r="C1853">
        <v>1555713</v>
      </c>
      <c r="D1853" s="15">
        <v>301.08999999999997</v>
      </c>
      <c r="E1853" s="15">
        <v>301.08999999999997</v>
      </c>
      <c r="F1853" s="15">
        <v>293.22039999999998</v>
      </c>
    </row>
    <row r="1854" spans="1:6">
      <c r="A1854" s="14">
        <v>43420</v>
      </c>
      <c r="B1854" s="15">
        <v>301.24</v>
      </c>
      <c r="C1854">
        <v>1319486</v>
      </c>
      <c r="D1854" s="15">
        <v>303.83999999999997</v>
      </c>
      <c r="E1854" s="15">
        <v>305.25</v>
      </c>
      <c r="F1854" s="15">
        <v>299.86500000000001</v>
      </c>
    </row>
    <row r="1855" spans="1:6">
      <c r="A1855" s="14">
        <v>43419</v>
      </c>
      <c r="B1855" s="15">
        <v>305.48</v>
      </c>
      <c r="C1855">
        <v>1233102</v>
      </c>
      <c r="D1855" s="15">
        <v>302.17</v>
      </c>
      <c r="E1855" s="15">
        <v>308</v>
      </c>
      <c r="F1855" s="15">
        <v>299.74</v>
      </c>
    </row>
    <row r="1856" spans="1:6">
      <c r="A1856" s="14">
        <v>43418</v>
      </c>
      <c r="B1856" s="15">
        <v>303.39</v>
      </c>
      <c r="C1856">
        <v>1192787</v>
      </c>
      <c r="D1856" s="15">
        <v>308.27</v>
      </c>
      <c r="E1856" s="15">
        <v>309.68</v>
      </c>
      <c r="F1856" s="15">
        <v>303.01</v>
      </c>
    </row>
    <row r="1857" spans="1:6">
      <c r="A1857" s="14">
        <v>43417</v>
      </c>
      <c r="B1857" s="15">
        <v>305.74</v>
      </c>
      <c r="C1857">
        <v>1120968</v>
      </c>
      <c r="D1857" s="15">
        <v>304.81</v>
      </c>
      <c r="E1857" s="15">
        <v>308.85500000000002</v>
      </c>
      <c r="F1857" s="15">
        <v>302.23</v>
      </c>
    </row>
    <row r="1858" spans="1:6">
      <c r="A1858" s="14">
        <v>43416</v>
      </c>
      <c r="B1858" s="15">
        <v>305.12</v>
      </c>
      <c r="C1858">
        <v>1114417</v>
      </c>
      <c r="D1858" s="15">
        <v>313.2</v>
      </c>
      <c r="E1858" s="15">
        <v>314.23</v>
      </c>
      <c r="F1858" s="15">
        <v>304.60000000000002</v>
      </c>
    </row>
    <row r="1859" spans="1:6">
      <c r="A1859" s="14">
        <v>43413</v>
      </c>
      <c r="B1859" s="15">
        <v>313.12</v>
      </c>
      <c r="C1859">
        <v>1294279</v>
      </c>
      <c r="D1859" s="15">
        <v>307.19</v>
      </c>
      <c r="E1859" s="15">
        <v>314.16000000000003</v>
      </c>
      <c r="F1859" s="15">
        <v>307.14</v>
      </c>
    </row>
    <row r="1860" spans="1:6">
      <c r="A1860" s="14">
        <v>43412</v>
      </c>
      <c r="B1860" s="15">
        <v>308.56</v>
      </c>
      <c r="C1860">
        <v>878961</v>
      </c>
      <c r="D1860" s="15">
        <v>310</v>
      </c>
      <c r="E1860" s="15">
        <v>311.02</v>
      </c>
      <c r="F1860" s="15">
        <v>306.36</v>
      </c>
    </row>
    <row r="1861" spans="1:6">
      <c r="A1861" s="14">
        <v>43411</v>
      </c>
      <c r="B1861" s="15">
        <v>309.82</v>
      </c>
      <c r="C1861">
        <v>982817</v>
      </c>
      <c r="D1861" s="15">
        <v>308.06</v>
      </c>
      <c r="E1861" s="15">
        <v>309.95999999999998</v>
      </c>
      <c r="F1861" s="15">
        <v>304.16000000000003</v>
      </c>
    </row>
    <row r="1862" spans="1:6">
      <c r="A1862" s="14">
        <v>43410</v>
      </c>
      <c r="B1862" s="15">
        <v>306.56</v>
      </c>
      <c r="C1862">
        <v>1105652</v>
      </c>
      <c r="D1862" s="15">
        <v>304.05</v>
      </c>
      <c r="E1862" s="15">
        <v>308.75900000000001</v>
      </c>
      <c r="F1862" s="15">
        <v>304.05</v>
      </c>
    </row>
    <row r="1863" spans="1:6">
      <c r="A1863" s="14">
        <v>43409</v>
      </c>
      <c r="B1863" s="15">
        <v>303.20999999999998</v>
      </c>
      <c r="C1863">
        <v>1650508</v>
      </c>
      <c r="D1863" s="15">
        <v>302</v>
      </c>
      <c r="E1863" s="15">
        <v>304.3</v>
      </c>
      <c r="F1863" s="15">
        <v>300.58999999999997</v>
      </c>
    </row>
    <row r="1864" spans="1:6">
      <c r="A1864" s="14">
        <v>43406</v>
      </c>
      <c r="B1864" s="15">
        <v>299.27999999999997</v>
      </c>
      <c r="C1864">
        <v>1587425</v>
      </c>
      <c r="D1864" s="15">
        <v>301.04000000000002</v>
      </c>
      <c r="E1864" s="15">
        <v>302.75319999999999</v>
      </c>
      <c r="F1864" s="15">
        <v>297.75</v>
      </c>
    </row>
    <row r="1865" spans="1:6">
      <c r="A1865" s="14">
        <v>43405</v>
      </c>
      <c r="B1865" s="15">
        <v>299.42</v>
      </c>
      <c r="C1865">
        <v>1526841</v>
      </c>
      <c r="D1865" s="15">
        <v>295.73</v>
      </c>
      <c r="E1865" s="15">
        <v>301.44</v>
      </c>
      <c r="F1865" s="15">
        <v>295.01</v>
      </c>
    </row>
    <row r="1866" spans="1:6">
      <c r="A1866" s="14">
        <v>43404</v>
      </c>
      <c r="B1866" s="15">
        <v>293.85000000000002</v>
      </c>
      <c r="C1866">
        <v>1979900</v>
      </c>
      <c r="D1866" s="15">
        <v>294.36</v>
      </c>
      <c r="E1866" s="15">
        <v>299.10000000000002</v>
      </c>
      <c r="F1866" s="15">
        <v>293.52999999999997</v>
      </c>
    </row>
    <row r="1867" spans="1:6">
      <c r="A1867" s="14">
        <v>43403</v>
      </c>
      <c r="B1867" s="15">
        <v>291.07</v>
      </c>
      <c r="C1867">
        <v>2869824</v>
      </c>
      <c r="D1867" s="15">
        <v>285.61</v>
      </c>
      <c r="E1867" s="15">
        <v>292.5</v>
      </c>
      <c r="F1867" s="15">
        <v>283.72320000000002</v>
      </c>
    </row>
    <row r="1868" spans="1:6">
      <c r="A1868" s="14">
        <v>43402</v>
      </c>
      <c r="B1868" s="15">
        <v>286.67</v>
      </c>
      <c r="C1868">
        <v>3249182</v>
      </c>
      <c r="D1868" s="15">
        <v>309.5</v>
      </c>
      <c r="E1868" s="15">
        <v>309.5</v>
      </c>
      <c r="F1868" s="15">
        <v>283.20999999999998</v>
      </c>
    </row>
    <row r="1869" spans="1:6">
      <c r="A1869" s="14">
        <v>43399</v>
      </c>
      <c r="B1869" s="15">
        <v>305.05</v>
      </c>
      <c r="C1869">
        <v>1909599</v>
      </c>
      <c r="D1869" s="15">
        <v>303.39999999999998</v>
      </c>
      <c r="E1869" s="15">
        <v>308.97000000000003</v>
      </c>
      <c r="F1869" s="15">
        <v>301.66000000000003</v>
      </c>
    </row>
    <row r="1870" spans="1:6">
      <c r="A1870" s="14">
        <v>43398</v>
      </c>
      <c r="B1870" s="15">
        <v>306.41000000000003</v>
      </c>
      <c r="C1870">
        <v>2351739</v>
      </c>
      <c r="D1870" s="15">
        <v>313.20999999999998</v>
      </c>
      <c r="E1870" s="15">
        <v>316.55</v>
      </c>
      <c r="F1870" s="15">
        <v>305.45</v>
      </c>
    </row>
    <row r="1871" spans="1:6">
      <c r="A1871" s="14">
        <v>43397</v>
      </c>
      <c r="B1871" s="15">
        <v>311.13</v>
      </c>
      <c r="C1871">
        <v>2377532</v>
      </c>
      <c r="D1871" s="15">
        <v>328.11</v>
      </c>
      <c r="E1871" s="15">
        <v>328.11</v>
      </c>
      <c r="F1871" s="15">
        <v>310.42</v>
      </c>
    </row>
    <row r="1872" spans="1:6">
      <c r="A1872" s="14">
        <v>43396</v>
      </c>
      <c r="B1872" s="15">
        <v>321.35000000000002</v>
      </c>
      <c r="C1872">
        <v>2995008</v>
      </c>
      <c r="D1872" s="15">
        <v>325.23</v>
      </c>
      <c r="E1872" s="15">
        <v>334.77</v>
      </c>
      <c r="F1872" s="15">
        <v>315.589</v>
      </c>
    </row>
    <row r="1873" spans="1:6">
      <c r="A1873" s="14">
        <v>43395</v>
      </c>
      <c r="B1873" s="15">
        <v>326.77999999999997</v>
      </c>
      <c r="C1873">
        <v>1393756</v>
      </c>
      <c r="D1873" s="15">
        <v>331.62</v>
      </c>
      <c r="E1873" s="15">
        <v>331.62</v>
      </c>
      <c r="F1873" s="15">
        <v>324.47000000000003</v>
      </c>
    </row>
    <row r="1874" spans="1:6">
      <c r="A1874" s="14">
        <v>43392</v>
      </c>
      <c r="B1874" s="15">
        <v>328.14</v>
      </c>
      <c r="C1874">
        <v>1097498</v>
      </c>
      <c r="D1874" s="15">
        <v>327.2</v>
      </c>
      <c r="E1874" s="15">
        <v>330.04</v>
      </c>
      <c r="F1874" s="15">
        <v>326.06</v>
      </c>
    </row>
    <row r="1875" spans="1:6">
      <c r="A1875" s="14">
        <v>43391</v>
      </c>
      <c r="B1875" s="15">
        <v>328</v>
      </c>
      <c r="C1875">
        <v>1322451</v>
      </c>
      <c r="D1875" s="15">
        <v>331.35</v>
      </c>
      <c r="E1875" s="15">
        <v>333.32</v>
      </c>
      <c r="F1875" s="15">
        <v>325.04000000000002</v>
      </c>
    </row>
    <row r="1876" spans="1:6">
      <c r="A1876" s="14">
        <v>43390</v>
      </c>
      <c r="B1876" s="15">
        <v>333.4</v>
      </c>
      <c r="C1876">
        <v>1181603</v>
      </c>
      <c r="D1876" s="15">
        <v>335.72</v>
      </c>
      <c r="E1876" s="15">
        <v>337.19</v>
      </c>
      <c r="F1876" s="15">
        <v>333.32</v>
      </c>
    </row>
    <row r="1877" spans="1:6">
      <c r="A1877" s="14">
        <v>43389</v>
      </c>
      <c r="B1877" s="15">
        <v>337.13</v>
      </c>
      <c r="C1877">
        <v>860235</v>
      </c>
      <c r="D1877" s="15">
        <v>332.47</v>
      </c>
      <c r="E1877" s="15">
        <v>337.4</v>
      </c>
      <c r="F1877" s="15">
        <v>331.14</v>
      </c>
    </row>
    <row r="1878" spans="1:6">
      <c r="A1878" s="14">
        <v>43388</v>
      </c>
      <c r="B1878" s="15">
        <v>331.24</v>
      </c>
      <c r="C1878">
        <v>1003635</v>
      </c>
      <c r="D1878" s="15">
        <v>327.93</v>
      </c>
      <c r="E1878" s="15">
        <v>333.98</v>
      </c>
      <c r="F1878" s="15">
        <v>327.93</v>
      </c>
    </row>
    <row r="1879" spans="1:6">
      <c r="A1879" s="14">
        <v>43385</v>
      </c>
      <c r="B1879" s="15">
        <v>327.62</v>
      </c>
      <c r="C1879">
        <v>1291985</v>
      </c>
      <c r="D1879" s="15">
        <v>330.59</v>
      </c>
      <c r="E1879" s="15">
        <v>331.47</v>
      </c>
      <c r="F1879" s="15">
        <v>322.60000000000002</v>
      </c>
    </row>
    <row r="1880" spans="1:6">
      <c r="A1880" s="14">
        <v>43384</v>
      </c>
      <c r="B1880" s="15">
        <v>326.26</v>
      </c>
      <c r="C1880">
        <v>1931635</v>
      </c>
      <c r="D1880" s="15">
        <v>334.73</v>
      </c>
      <c r="E1880" s="15">
        <v>338</v>
      </c>
      <c r="F1880" s="15">
        <v>325.01</v>
      </c>
    </row>
    <row r="1881" spans="1:6">
      <c r="A1881" s="14">
        <v>43383</v>
      </c>
      <c r="B1881" s="15">
        <v>336.75</v>
      </c>
      <c r="C1881">
        <v>1786019</v>
      </c>
      <c r="D1881" s="15">
        <v>346.85</v>
      </c>
      <c r="E1881" s="15">
        <v>347.25</v>
      </c>
      <c r="F1881" s="15">
        <v>336.75</v>
      </c>
    </row>
    <row r="1882" spans="1:6">
      <c r="A1882" s="14">
        <v>43382</v>
      </c>
      <c r="B1882" s="15">
        <v>347.31</v>
      </c>
      <c r="C1882">
        <v>966827</v>
      </c>
      <c r="D1882" s="15">
        <v>348.62</v>
      </c>
      <c r="E1882" s="15">
        <v>349.46</v>
      </c>
      <c r="F1882" s="15">
        <v>346.16</v>
      </c>
    </row>
    <row r="1883" spans="1:6">
      <c r="A1883" s="14">
        <v>43381</v>
      </c>
      <c r="B1883" s="15">
        <v>349.93</v>
      </c>
      <c r="C1883">
        <v>825069</v>
      </c>
      <c r="D1883" s="15">
        <v>346.89</v>
      </c>
      <c r="E1883" s="15">
        <v>350.48500000000001</v>
      </c>
      <c r="F1883" s="15">
        <v>346.27</v>
      </c>
    </row>
    <row r="1884" spans="1:6">
      <c r="A1884" s="14">
        <v>43378</v>
      </c>
      <c r="B1884" s="15">
        <v>347.21</v>
      </c>
      <c r="C1884">
        <v>889042</v>
      </c>
      <c r="D1884" s="15">
        <v>348.3</v>
      </c>
      <c r="E1884" s="15">
        <v>350.9</v>
      </c>
      <c r="F1884" s="15">
        <v>345.65</v>
      </c>
    </row>
    <row r="1885" spans="1:6">
      <c r="A1885" s="14">
        <v>43377</v>
      </c>
      <c r="B1885" s="15">
        <v>349.46</v>
      </c>
      <c r="C1885">
        <v>1200882</v>
      </c>
      <c r="D1885" s="15">
        <v>346.82</v>
      </c>
      <c r="E1885" s="15">
        <v>349.66</v>
      </c>
      <c r="F1885" s="15">
        <v>345.59</v>
      </c>
    </row>
    <row r="1886" spans="1:6">
      <c r="A1886" s="14">
        <v>43376</v>
      </c>
      <c r="B1886" s="15">
        <v>347.44</v>
      </c>
      <c r="C1886">
        <v>1237431</v>
      </c>
      <c r="D1886" s="15">
        <v>350</v>
      </c>
      <c r="E1886" s="15">
        <v>351.3519</v>
      </c>
      <c r="F1886" s="15">
        <v>347.22</v>
      </c>
    </row>
    <row r="1887" spans="1:6">
      <c r="A1887" s="14">
        <v>43375</v>
      </c>
      <c r="B1887" s="15">
        <v>349.07</v>
      </c>
      <c r="C1887">
        <v>959833</v>
      </c>
      <c r="D1887" s="15">
        <v>348.62</v>
      </c>
      <c r="E1887" s="15">
        <v>349.88</v>
      </c>
      <c r="F1887" s="15">
        <v>346.37</v>
      </c>
    </row>
    <row r="1888" spans="1:6">
      <c r="A1888" s="14">
        <v>43374</v>
      </c>
      <c r="B1888" s="15">
        <v>347.93</v>
      </c>
      <c r="C1888">
        <v>790244</v>
      </c>
      <c r="D1888" s="15">
        <v>347.09</v>
      </c>
      <c r="E1888" s="15">
        <v>348.327</v>
      </c>
      <c r="F1888" s="15">
        <v>344.87</v>
      </c>
    </row>
    <row r="1889" spans="1:6">
      <c r="A1889" s="14">
        <v>43371</v>
      </c>
      <c r="B1889" s="15">
        <v>345.96</v>
      </c>
      <c r="C1889">
        <v>1827529</v>
      </c>
      <c r="D1889" s="15">
        <v>345.72</v>
      </c>
      <c r="E1889" s="15">
        <v>348</v>
      </c>
      <c r="F1889" s="15">
        <v>344.71</v>
      </c>
    </row>
    <row r="1890" spans="1:6">
      <c r="A1890" s="14">
        <v>43370</v>
      </c>
      <c r="B1890" s="15">
        <v>346.05</v>
      </c>
      <c r="C1890">
        <v>1169997</v>
      </c>
      <c r="D1890" s="15">
        <v>344.16</v>
      </c>
      <c r="E1890" s="15">
        <v>346.79</v>
      </c>
      <c r="F1890" s="15">
        <v>342.41</v>
      </c>
    </row>
    <row r="1891" spans="1:6">
      <c r="A1891" s="14">
        <v>43369</v>
      </c>
      <c r="B1891" s="15">
        <v>342.88</v>
      </c>
      <c r="C1891">
        <v>1159931</v>
      </c>
      <c r="D1891" s="15">
        <v>343</v>
      </c>
      <c r="E1891" s="15">
        <v>344.86</v>
      </c>
      <c r="F1891" s="15">
        <v>342.3888</v>
      </c>
    </row>
    <row r="1892" spans="1:6">
      <c r="A1892" s="14">
        <v>43368</v>
      </c>
      <c r="B1892" s="15">
        <v>343.54</v>
      </c>
      <c r="C1892">
        <v>1360504</v>
      </c>
      <c r="D1892" s="15">
        <v>338.48</v>
      </c>
      <c r="E1892" s="15">
        <v>345.33</v>
      </c>
      <c r="F1892" s="15">
        <v>337.45</v>
      </c>
    </row>
    <row r="1893" spans="1:6">
      <c r="A1893" s="14">
        <v>43367</v>
      </c>
      <c r="B1893" s="15">
        <v>337.58</v>
      </c>
      <c r="C1893">
        <v>1176745</v>
      </c>
      <c r="D1893" s="15">
        <v>336.81</v>
      </c>
      <c r="E1893" s="15">
        <v>339.32</v>
      </c>
      <c r="F1893" s="15">
        <v>334.3</v>
      </c>
    </row>
    <row r="1894" spans="1:6">
      <c r="A1894" s="14">
        <v>43364</v>
      </c>
      <c r="B1894" s="15">
        <v>337.66</v>
      </c>
      <c r="C1894">
        <v>1849068</v>
      </c>
      <c r="D1894" s="15">
        <v>334.07</v>
      </c>
      <c r="E1894" s="15">
        <v>337.91</v>
      </c>
      <c r="F1894" s="15">
        <v>334.07</v>
      </c>
    </row>
    <row r="1895" spans="1:6">
      <c r="A1895" s="14">
        <v>43363</v>
      </c>
      <c r="B1895" s="15">
        <v>333.13</v>
      </c>
      <c r="C1895">
        <v>1973479</v>
      </c>
      <c r="D1895" s="15">
        <v>339.86</v>
      </c>
      <c r="E1895" s="15">
        <v>340.3</v>
      </c>
      <c r="F1895" s="15">
        <v>329.01</v>
      </c>
    </row>
    <row r="1896" spans="1:6">
      <c r="A1896" s="14">
        <v>43362</v>
      </c>
      <c r="B1896" s="15">
        <v>339.3</v>
      </c>
      <c r="C1896">
        <v>1768431</v>
      </c>
      <c r="D1896" s="15">
        <v>343.22</v>
      </c>
      <c r="E1896" s="15">
        <v>345.77</v>
      </c>
      <c r="F1896" s="15">
        <v>336.51</v>
      </c>
    </row>
    <row r="1897" spans="1:6">
      <c r="A1897" s="14">
        <v>43361</v>
      </c>
      <c r="B1897" s="15">
        <v>343.22</v>
      </c>
      <c r="C1897">
        <v>1142258</v>
      </c>
      <c r="D1897" s="15">
        <v>340</v>
      </c>
      <c r="E1897" s="15">
        <v>344.84500000000003</v>
      </c>
      <c r="F1897" s="15">
        <v>339.48009999999999</v>
      </c>
    </row>
    <row r="1898" spans="1:6">
      <c r="A1898" s="14">
        <v>43360</v>
      </c>
      <c r="B1898" s="15">
        <v>339.34</v>
      </c>
      <c r="C1898">
        <v>1117296</v>
      </c>
      <c r="D1898" s="15">
        <v>336.5</v>
      </c>
      <c r="E1898" s="15">
        <v>339.68</v>
      </c>
      <c r="F1898" s="15">
        <v>336</v>
      </c>
    </row>
    <row r="1899" spans="1:6">
      <c r="A1899" s="14">
        <v>43357</v>
      </c>
      <c r="B1899" s="15">
        <v>335.8</v>
      </c>
      <c r="C1899">
        <v>1303276</v>
      </c>
      <c r="D1899" s="15">
        <v>331.31</v>
      </c>
      <c r="E1899" s="15">
        <v>336.5</v>
      </c>
      <c r="F1899" s="15">
        <v>329.5</v>
      </c>
    </row>
    <row r="1900" spans="1:6">
      <c r="A1900" s="14">
        <v>43356</v>
      </c>
      <c r="B1900" s="15">
        <v>331.28</v>
      </c>
      <c r="C1900">
        <v>1290358</v>
      </c>
      <c r="D1900" s="15">
        <v>326.72000000000003</v>
      </c>
      <c r="E1900" s="15">
        <v>331.86</v>
      </c>
      <c r="F1900" s="15">
        <v>326.58999999999997</v>
      </c>
    </row>
    <row r="1901" spans="1:6">
      <c r="A1901" s="14">
        <v>43355</v>
      </c>
      <c r="B1901" s="15">
        <v>325.27999999999997</v>
      </c>
      <c r="C1901">
        <v>1324659</v>
      </c>
      <c r="D1901" s="15">
        <v>321.38</v>
      </c>
      <c r="E1901" s="15">
        <v>325.83999999999997</v>
      </c>
      <c r="F1901" s="15">
        <v>321.38</v>
      </c>
    </row>
    <row r="1902" spans="1:6">
      <c r="A1902" s="14">
        <v>43354</v>
      </c>
      <c r="B1902" s="15">
        <v>322.23</v>
      </c>
      <c r="C1902">
        <v>798190</v>
      </c>
      <c r="D1902" s="15">
        <v>322.04000000000002</v>
      </c>
      <c r="E1902" s="15">
        <v>323.85000000000002</v>
      </c>
      <c r="F1902" s="15">
        <v>320.3</v>
      </c>
    </row>
    <row r="1903" spans="1:6">
      <c r="A1903" s="14">
        <v>43353</v>
      </c>
      <c r="B1903" s="15">
        <v>322.95</v>
      </c>
      <c r="C1903">
        <v>1423980</v>
      </c>
      <c r="D1903" s="15">
        <v>328.72</v>
      </c>
      <c r="E1903" s="15">
        <v>329.18</v>
      </c>
      <c r="F1903" s="15">
        <v>322.66000000000003</v>
      </c>
    </row>
    <row r="1904" spans="1:6">
      <c r="A1904" s="14">
        <v>43350</v>
      </c>
      <c r="B1904" s="15">
        <v>328.53</v>
      </c>
      <c r="C1904">
        <v>1291968</v>
      </c>
      <c r="D1904" s="15">
        <v>328.03</v>
      </c>
      <c r="E1904" s="15">
        <v>330.88</v>
      </c>
      <c r="F1904" s="15">
        <v>326.89</v>
      </c>
    </row>
    <row r="1905" spans="1:6">
      <c r="A1905" s="14">
        <v>43349</v>
      </c>
      <c r="B1905" s="15">
        <v>328.91</v>
      </c>
      <c r="C1905">
        <v>1326540</v>
      </c>
      <c r="D1905" s="15">
        <v>321.56</v>
      </c>
      <c r="E1905" s="15">
        <v>329.54</v>
      </c>
      <c r="F1905" s="15">
        <v>321.3</v>
      </c>
    </row>
    <row r="1906" spans="1:6">
      <c r="A1906" s="14">
        <v>43348</v>
      </c>
      <c r="B1906" s="15">
        <v>321.33</v>
      </c>
      <c r="C1906">
        <v>892718</v>
      </c>
      <c r="D1906" s="15">
        <v>320.89</v>
      </c>
      <c r="E1906" s="15">
        <v>321.67</v>
      </c>
      <c r="F1906" s="15">
        <v>319.51</v>
      </c>
    </row>
    <row r="1907" spans="1:6">
      <c r="A1907" s="14">
        <v>43347</v>
      </c>
      <c r="B1907" s="15">
        <v>321.91000000000003</v>
      </c>
      <c r="C1907">
        <v>947319</v>
      </c>
      <c r="D1907" s="15">
        <v>320</v>
      </c>
      <c r="E1907" s="15">
        <v>322.25</v>
      </c>
      <c r="F1907" s="15">
        <v>317.596</v>
      </c>
    </row>
    <row r="1908" spans="1:6">
      <c r="A1908" s="14">
        <v>43343</v>
      </c>
      <c r="B1908" s="15">
        <v>320.41000000000003</v>
      </c>
      <c r="C1908">
        <v>1055485</v>
      </c>
      <c r="D1908" s="15">
        <v>318.56</v>
      </c>
      <c r="E1908" s="15">
        <v>320.89</v>
      </c>
      <c r="F1908" s="15">
        <v>317.005</v>
      </c>
    </row>
    <row r="1909" spans="1:6">
      <c r="A1909" s="14">
        <v>43342</v>
      </c>
      <c r="B1909" s="15">
        <v>321.85000000000002</v>
      </c>
      <c r="C1909">
        <v>1408033</v>
      </c>
      <c r="D1909" s="15">
        <v>324</v>
      </c>
      <c r="E1909" s="15">
        <v>326.49</v>
      </c>
      <c r="F1909" s="15">
        <v>320.93</v>
      </c>
    </row>
    <row r="1910" spans="1:6">
      <c r="A1910" s="14">
        <v>43341</v>
      </c>
      <c r="B1910" s="15">
        <v>324.32</v>
      </c>
      <c r="C1910">
        <v>965941</v>
      </c>
      <c r="D1910" s="15">
        <v>324.45999999999998</v>
      </c>
      <c r="E1910" s="15">
        <v>324.92</v>
      </c>
      <c r="F1910" s="15">
        <v>322.2</v>
      </c>
    </row>
    <row r="1911" spans="1:6">
      <c r="A1911" s="14">
        <v>43340</v>
      </c>
      <c r="B1911" s="15">
        <v>324.33999999999997</v>
      </c>
      <c r="C1911">
        <v>819972</v>
      </c>
      <c r="D1911" s="15">
        <v>324.66000000000003</v>
      </c>
      <c r="E1911" s="15">
        <v>325</v>
      </c>
      <c r="F1911" s="15">
        <v>322.3</v>
      </c>
    </row>
    <row r="1912" spans="1:6">
      <c r="A1912" s="14">
        <v>43339</v>
      </c>
      <c r="B1912" s="15">
        <v>324.33999999999997</v>
      </c>
      <c r="C1912">
        <v>737053</v>
      </c>
      <c r="D1912" s="15">
        <v>322.07</v>
      </c>
      <c r="E1912" s="15">
        <v>325</v>
      </c>
      <c r="F1912" s="15">
        <v>322</v>
      </c>
    </row>
    <row r="1913" spans="1:6">
      <c r="A1913" s="14">
        <v>43336</v>
      </c>
      <c r="B1913" s="15">
        <v>321.29000000000002</v>
      </c>
      <c r="C1913">
        <v>773168</v>
      </c>
      <c r="D1913" s="15">
        <v>320</v>
      </c>
      <c r="E1913" s="15">
        <v>321.39</v>
      </c>
      <c r="F1913" s="15">
        <v>318.72000000000003</v>
      </c>
    </row>
    <row r="1914" spans="1:6">
      <c r="A1914" s="14">
        <v>43335</v>
      </c>
      <c r="B1914" s="15">
        <v>320.01</v>
      </c>
      <c r="C1914">
        <v>717669</v>
      </c>
      <c r="D1914" s="15">
        <v>322.08</v>
      </c>
      <c r="E1914" s="15">
        <v>322.14999999999998</v>
      </c>
      <c r="F1914" s="15">
        <v>318.87</v>
      </c>
    </row>
    <row r="1915" spans="1:6">
      <c r="A1915" s="14">
        <v>43334</v>
      </c>
      <c r="B1915" s="15">
        <v>321.92</v>
      </c>
      <c r="C1915">
        <v>690515</v>
      </c>
      <c r="D1915" s="15">
        <v>324.05</v>
      </c>
      <c r="E1915" s="15">
        <v>324.52289999999999</v>
      </c>
      <c r="F1915" s="15">
        <v>321.8</v>
      </c>
    </row>
    <row r="1916" spans="1:6">
      <c r="A1916" s="14">
        <v>43333</v>
      </c>
      <c r="B1916" s="15">
        <v>324.39</v>
      </c>
      <c r="C1916">
        <v>1164410</v>
      </c>
      <c r="D1916" s="15">
        <v>324.39999999999998</v>
      </c>
      <c r="E1916" s="15">
        <v>325.41000000000003</v>
      </c>
      <c r="F1916" s="15">
        <v>323.13</v>
      </c>
    </row>
    <row r="1917" spans="1:6">
      <c r="A1917" s="14">
        <v>43332</v>
      </c>
      <c r="B1917" s="15">
        <v>324.22000000000003</v>
      </c>
      <c r="C1917">
        <v>876515</v>
      </c>
      <c r="D1917" s="15">
        <v>325.26</v>
      </c>
      <c r="E1917" s="15">
        <v>325.97000000000003</v>
      </c>
      <c r="F1917" s="15">
        <v>323.81</v>
      </c>
    </row>
    <row r="1918" spans="1:6">
      <c r="A1918" s="14">
        <v>43329</v>
      </c>
      <c r="B1918" s="15">
        <v>325.23</v>
      </c>
      <c r="C1918">
        <v>1389616</v>
      </c>
      <c r="D1918" s="15">
        <v>325.86</v>
      </c>
      <c r="E1918" s="15">
        <v>327.41800000000001</v>
      </c>
      <c r="F1918" s="15">
        <v>324.72000000000003</v>
      </c>
    </row>
    <row r="1919" spans="1:6">
      <c r="A1919" s="14">
        <v>43328</v>
      </c>
      <c r="B1919" s="15">
        <v>325.86</v>
      </c>
      <c r="C1919">
        <v>1195214</v>
      </c>
      <c r="D1919" s="15">
        <v>320</v>
      </c>
      <c r="E1919" s="15">
        <v>326.62</v>
      </c>
      <c r="F1919" s="15">
        <v>319.81</v>
      </c>
    </row>
    <row r="1920" spans="1:6">
      <c r="A1920" s="14">
        <v>43327</v>
      </c>
      <c r="B1920" s="15">
        <v>317.7</v>
      </c>
      <c r="C1920">
        <v>1321366</v>
      </c>
      <c r="D1920" s="15">
        <v>318.37</v>
      </c>
      <c r="E1920" s="15">
        <v>318.91000000000003</v>
      </c>
      <c r="F1920" s="15">
        <v>314.44</v>
      </c>
    </row>
    <row r="1921" spans="1:6">
      <c r="A1921" s="14">
        <v>43326</v>
      </c>
      <c r="B1921" s="15">
        <v>318.58999999999997</v>
      </c>
      <c r="C1921">
        <v>974471</v>
      </c>
      <c r="D1921" s="15">
        <v>314.89</v>
      </c>
      <c r="E1921" s="15">
        <v>320.21499999999997</v>
      </c>
      <c r="F1921" s="15">
        <v>314.63</v>
      </c>
    </row>
    <row r="1922" spans="1:6">
      <c r="A1922" s="14">
        <v>43325</v>
      </c>
      <c r="B1922" s="15">
        <v>313.64</v>
      </c>
      <c r="C1922">
        <v>790265</v>
      </c>
      <c r="D1922" s="15">
        <v>312.51</v>
      </c>
      <c r="E1922" s="15">
        <v>315.26</v>
      </c>
      <c r="F1922" s="15">
        <v>312</v>
      </c>
    </row>
    <row r="1923" spans="1:6">
      <c r="A1923" s="14">
        <v>43322</v>
      </c>
      <c r="B1923" s="15">
        <v>313.12</v>
      </c>
      <c r="C1923">
        <v>1081660</v>
      </c>
      <c r="D1923" s="15">
        <v>314.89999999999998</v>
      </c>
      <c r="E1923" s="15">
        <v>314.89999999999998</v>
      </c>
      <c r="F1923" s="15">
        <v>311.39</v>
      </c>
    </row>
    <row r="1924" spans="1:6">
      <c r="A1924" s="14">
        <v>43321</v>
      </c>
      <c r="B1924" s="15">
        <v>315.70999999999998</v>
      </c>
      <c r="C1924">
        <v>1045254</v>
      </c>
      <c r="D1924" s="15">
        <v>314.79000000000002</v>
      </c>
      <c r="E1924" s="15">
        <v>316.50029999999998</v>
      </c>
      <c r="F1924" s="15">
        <v>312.67</v>
      </c>
    </row>
    <row r="1925" spans="1:6">
      <c r="A1925" s="14">
        <v>43320</v>
      </c>
      <c r="B1925" s="15">
        <v>315.31</v>
      </c>
      <c r="C1925">
        <v>922641</v>
      </c>
      <c r="D1925" s="15">
        <v>317.5</v>
      </c>
      <c r="E1925" s="15">
        <v>317.77999999999997</v>
      </c>
      <c r="F1925" s="15">
        <v>314.20999999999998</v>
      </c>
    </row>
    <row r="1926" spans="1:6">
      <c r="A1926" s="14">
        <v>43319</v>
      </c>
      <c r="B1926" s="15">
        <v>317.41000000000003</v>
      </c>
      <c r="C1926">
        <v>1088520</v>
      </c>
      <c r="D1926" s="15">
        <v>317.24</v>
      </c>
      <c r="E1926" s="15">
        <v>318.24</v>
      </c>
      <c r="F1926" s="15">
        <v>313.58</v>
      </c>
    </row>
    <row r="1927" spans="1:6">
      <c r="A1927" s="14">
        <v>43318</v>
      </c>
      <c r="B1927" s="15">
        <v>316.92</v>
      </c>
      <c r="C1927">
        <v>1736650</v>
      </c>
      <c r="D1927" s="15">
        <v>318.61</v>
      </c>
      <c r="E1927" s="15">
        <v>318.61</v>
      </c>
      <c r="F1927" s="15">
        <v>313.68</v>
      </c>
    </row>
    <row r="1928" spans="1:6">
      <c r="A1928" s="14">
        <v>43315</v>
      </c>
      <c r="B1928" s="15">
        <v>320.55</v>
      </c>
      <c r="C1928">
        <v>945411</v>
      </c>
      <c r="D1928" s="15">
        <v>322.62</v>
      </c>
      <c r="E1928" s="15">
        <v>322.62</v>
      </c>
      <c r="F1928" s="15">
        <v>319.11</v>
      </c>
    </row>
    <row r="1929" spans="1:6">
      <c r="A1929" s="14">
        <v>43314</v>
      </c>
      <c r="B1929" s="15">
        <v>322.02</v>
      </c>
      <c r="C1929">
        <v>820321</v>
      </c>
      <c r="D1929" s="15">
        <v>322.52999999999997</v>
      </c>
      <c r="E1929" s="15">
        <v>323.14999999999998</v>
      </c>
      <c r="F1929" s="15">
        <v>320.24</v>
      </c>
    </row>
    <row r="1930" spans="1:6">
      <c r="A1930" s="14">
        <v>43313</v>
      </c>
      <c r="B1930" s="15">
        <v>324.93</v>
      </c>
      <c r="C1930">
        <v>1392222</v>
      </c>
      <c r="D1930" s="15">
        <v>325.58999999999997</v>
      </c>
      <c r="E1930" s="15">
        <v>326.07</v>
      </c>
      <c r="F1930" s="15">
        <v>322.57</v>
      </c>
    </row>
    <row r="1931" spans="1:6">
      <c r="A1931" s="14">
        <v>43312</v>
      </c>
      <c r="B1931" s="15">
        <v>326.10000000000002</v>
      </c>
      <c r="C1931">
        <v>986334</v>
      </c>
      <c r="D1931" s="15">
        <v>321.38</v>
      </c>
      <c r="E1931" s="15">
        <v>326.43</v>
      </c>
      <c r="F1931" s="15">
        <v>321.38</v>
      </c>
    </row>
    <row r="1932" spans="1:6">
      <c r="A1932" s="14">
        <v>43311</v>
      </c>
      <c r="B1932" s="15">
        <v>320.11</v>
      </c>
      <c r="C1932">
        <v>1269820</v>
      </c>
      <c r="D1932" s="15">
        <v>324.10000000000002</v>
      </c>
      <c r="E1932" s="15">
        <v>325.99</v>
      </c>
      <c r="F1932" s="15">
        <v>319.62</v>
      </c>
    </row>
    <row r="1933" spans="1:6">
      <c r="A1933" s="14">
        <v>43308</v>
      </c>
      <c r="B1933" s="15">
        <v>324.08999999999997</v>
      </c>
      <c r="C1933">
        <v>1009890</v>
      </c>
      <c r="D1933" s="15">
        <v>324.39999999999998</v>
      </c>
      <c r="E1933" s="15">
        <v>325.14</v>
      </c>
      <c r="F1933" s="15">
        <v>321.79000000000002</v>
      </c>
    </row>
    <row r="1934" spans="1:6">
      <c r="A1934" s="14">
        <v>43307</v>
      </c>
      <c r="B1934" s="15">
        <v>322.94</v>
      </c>
      <c r="C1934">
        <v>2011767</v>
      </c>
      <c r="D1934" s="15">
        <v>324.83</v>
      </c>
      <c r="E1934" s="15">
        <v>325.87</v>
      </c>
      <c r="F1934" s="15">
        <v>321.17</v>
      </c>
    </row>
    <row r="1935" spans="1:6">
      <c r="A1935" s="14">
        <v>43306</v>
      </c>
      <c r="B1935" s="15">
        <v>324.36</v>
      </c>
      <c r="C1935">
        <v>2104036</v>
      </c>
      <c r="D1935" s="15">
        <v>323.05</v>
      </c>
      <c r="E1935" s="15">
        <v>324.97000000000003</v>
      </c>
      <c r="F1935" s="15">
        <v>316.67</v>
      </c>
    </row>
    <row r="1936" spans="1:6">
      <c r="A1936" s="14">
        <v>43305</v>
      </c>
      <c r="B1936" s="15">
        <v>322.57</v>
      </c>
      <c r="C1936">
        <v>3253158</v>
      </c>
      <c r="D1936" s="15">
        <v>325</v>
      </c>
      <c r="E1936" s="15">
        <v>329.65</v>
      </c>
      <c r="F1936" s="15">
        <v>313</v>
      </c>
    </row>
    <row r="1937" spans="1:6">
      <c r="A1937" s="14">
        <v>43304</v>
      </c>
      <c r="B1937" s="15">
        <v>318.33</v>
      </c>
      <c r="C1937">
        <v>1578061</v>
      </c>
      <c r="D1937" s="15">
        <v>322.55</v>
      </c>
      <c r="E1937" s="15">
        <v>323.5</v>
      </c>
      <c r="F1937" s="15">
        <v>316.79000000000002</v>
      </c>
    </row>
    <row r="1938" spans="1:6">
      <c r="A1938" s="14">
        <v>43301</v>
      </c>
      <c r="B1938" s="15">
        <v>322.55</v>
      </c>
      <c r="C1938">
        <v>1563942</v>
      </c>
      <c r="D1938" s="15">
        <v>318.35000000000002</v>
      </c>
      <c r="E1938" s="15">
        <v>322.85000000000002</v>
      </c>
      <c r="F1938" s="15">
        <v>317.44</v>
      </c>
    </row>
    <row r="1939" spans="1:6">
      <c r="A1939" s="14">
        <v>43300</v>
      </c>
      <c r="B1939" s="15">
        <v>319.60000000000002</v>
      </c>
      <c r="C1939">
        <v>759915</v>
      </c>
      <c r="D1939" s="15">
        <v>319.3</v>
      </c>
      <c r="E1939" s="15">
        <v>320.86</v>
      </c>
      <c r="F1939" s="15">
        <v>318.18</v>
      </c>
    </row>
    <row r="1940" spans="1:6">
      <c r="A1940" s="14">
        <v>43299</v>
      </c>
      <c r="B1940" s="15">
        <v>319.77</v>
      </c>
      <c r="C1940">
        <v>860262</v>
      </c>
      <c r="D1940" s="15">
        <v>317.70999999999998</v>
      </c>
      <c r="E1940" s="15">
        <v>320.58</v>
      </c>
      <c r="F1940" s="15">
        <v>316.5</v>
      </c>
    </row>
    <row r="1941" spans="1:6">
      <c r="A1941" s="14">
        <v>43298</v>
      </c>
      <c r="B1941" s="15">
        <v>317.5</v>
      </c>
      <c r="C1941">
        <v>867589</v>
      </c>
      <c r="D1941" s="15">
        <v>319.89</v>
      </c>
      <c r="E1941" s="15">
        <v>320.98</v>
      </c>
      <c r="F1941" s="15">
        <v>316.12</v>
      </c>
    </row>
    <row r="1942" spans="1:6">
      <c r="A1942" s="14">
        <v>43297</v>
      </c>
      <c r="B1942" s="15">
        <v>319.05</v>
      </c>
      <c r="C1942">
        <v>1303339</v>
      </c>
      <c r="D1942" s="15">
        <v>319.38</v>
      </c>
      <c r="E1942" s="15">
        <v>323.38</v>
      </c>
      <c r="F1942" s="15">
        <v>317.58</v>
      </c>
    </row>
    <row r="1943" spans="1:6">
      <c r="A1943" s="14">
        <v>43294</v>
      </c>
      <c r="B1943" s="15">
        <v>318.37</v>
      </c>
      <c r="C1943">
        <v>1662458</v>
      </c>
      <c r="D1943" s="15">
        <v>313.68</v>
      </c>
      <c r="E1943" s="15">
        <v>319.5</v>
      </c>
      <c r="F1943" s="15">
        <v>313.52</v>
      </c>
    </row>
    <row r="1944" spans="1:6">
      <c r="A1944" s="14">
        <v>43293</v>
      </c>
      <c r="B1944" s="15">
        <v>313.31</v>
      </c>
      <c r="C1944">
        <v>1283165</v>
      </c>
      <c r="D1944" s="15">
        <v>309.39999999999998</v>
      </c>
      <c r="E1944" s="15">
        <v>314.47000000000003</v>
      </c>
      <c r="F1944" s="15">
        <v>308.8</v>
      </c>
    </row>
    <row r="1945" spans="1:6">
      <c r="A1945" s="14">
        <v>43292</v>
      </c>
      <c r="B1945" s="15">
        <v>306.58</v>
      </c>
      <c r="C1945">
        <v>895659</v>
      </c>
      <c r="D1945" s="15">
        <v>307.83</v>
      </c>
      <c r="E1945" s="15">
        <v>309.38</v>
      </c>
      <c r="F1945" s="15">
        <v>305.93</v>
      </c>
    </row>
    <row r="1946" spans="1:6">
      <c r="A1946" s="14">
        <v>43291</v>
      </c>
      <c r="B1946" s="15">
        <v>308.83</v>
      </c>
      <c r="C1946">
        <v>1522773</v>
      </c>
      <c r="D1946" s="15">
        <v>308.11</v>
      </c>
      <c r="E1946" s="15">
        <v>310.91000000000003</v>
      </c>
      <c r="F1946" s="15">
        <v>307.20999999999998</v>
      </c>
    </row>
    <row r="1947" spans="1:6">
      <c r="A1947" s="14">
        <v>43290</v>
      </c>
      <c r="B1947" s="15">
        <v>306.48</v>
      </c>
      <c r="C1947">
        <v>1244361</v>
      </c>
      <c r="D1947" s="15">
        <v>301</v>
      </c>
      <c r="E1947" s="15">
        <v>307.47000000000003</v>
      </c>
      <c r="F1947" s="15">
        <v>300.3596</v>
      </c>
    </row>
    <row r="1948" spans="1:6">
      <c r="A1948" s="14">
        <v>43287</v>
      </c>
      <c r="B1948" s="15">
        <v>299.19</v>
      </c>
      <c r="C1948">
        <v>1103446</v>
      </c>
      <c r="D1948" s="15">
        <v>298.41000000000003</v>
      </c>
      <c r="E1948" s="15">
        <v>301.51</v>
      </c>
      <c r="F1948" s="15">
        <v>296.21499999999997</v>
      </c>
    </row>
    <row r="1949" spans="1:6">
      <c r="A1949" s="14">
        <v>43286</v>
      </c>
      <c r="B1949" s="15">
        <v>299.19</v>
      </c>
      <c r="C1949">
        <v>986256</v>
      </c>
      <c r="D1949" s="15">
        <v>300.27999999999997</v>
      </c>
      <c r="E1949" s="15">
        <v>303.16000000000003</v>
      </c>
      <c r="F1949" s="15">
        <v>297.19</v>
      </c>
    </row>
    <row r="1950" spans="1:6">
      <c r="A1950" s="14">
        <v>43284</v>
      </c>
      <c r="B1950" s="15">
        <v>299.45999999999998</v>
      </c>
      <c r="C1950">
        <v>650973</v>
      </c>
      <c r="D1950" s="15">
        <v>300</v>
      </c>
      <c r="E1950" s="15">
        <v>302.58999999999997</v>
      </c>
      <c r="F1950" s="15">
        <v>298.6157</v>
      </c>
    </row>
    <row r="1951" spans="1:6">
      <c r="A1951" s="14">
        <v>43283</v>
      </c>
      <c r="B1951" s="15">
        <v>299.12</v>
      </c>
      <c r="C1951">
        <v>968492</v>
      </c>
      <c r="D1951" s="15">
        <v>294.17</v>
      </c>
      <c r="E1951" s="15">
        <v>299.3</v>
      </c>
      <c r="F1951" s="15">
        <v>292.315</v>
      </c>
    </row>
    <row r="1952" spans="1:6">
      <c r="A1952" s="14">
        <v>43280</v>
      </c>
      <c r="B1952" s="15">
        <v>295.43</v>
      </c>
      <c r="C1952">
        <v>1266696</v>
      </c>
      <c r="D1952" s="15">
        <v>297.48</v>
      </c>
      <c r="E1952" s="15">
        <v>299.98</v>
      </c>
      <c r="F1952" s="15">
        <v>295.26</v>
      </c>
    </row>
    <row r="1953" spans="1:6">
      <c r="A1953" s="14">
        <v>43279</v>
      </c>
      <c r="B1953" s="15">
        <v>295.24</v>
      </c>
      <c r="C1953">
        <v>1423592</v>
      </c>
      <c r="D1953" s="15">
        <v>295</v>
      </c>
      <c r="E1953" s="15">
        <v>296.70999999999998</v>
      </c>
      <c r="F1953" s="15">
        <v>291.52</v>
      </c>
    </row>
    <row r="1954" spans="1:6">
      <c r="A1954" s="14">
        <v>43278</v>
      </c>
      <c r="B1954" s="15">
        <v>294.77999999999997</v>
      </c>
      <c r="C1954">
        <v>1521403</v>
      </c>
      <c r="D1954" s="15">
        <v>299.39</v>
      </c>
      <c r="E1954" s="15">
        <v>302.12</v>
      </c>
      <c r="F1954" s="15">
        <v>294.54000000000002</v>
      </c>
    </row>
    <row r="1955" spans="1:6">
      <c r="A1955" s="14">
        <v>43277</v>
      </c>
      <c r="B1955" s="15">
        <v>299.08</v>
      </c>
      <c r="C1955">
        <v>1670813</v>
      </c>
      <c r="D1955" s="15">
        <v>298.81</v>
      </c>
      <c r="E1955" s="15">
        <v>300.43</v>
      </c>
      <c r="F1955" s="15">
        <v>297.08</v>
      </c>
    </row>
    <row r="1956" spans="1:6">
      <c r="A1956" s="14">
        <v>43276</v>
      </c>
      <c r="B1956" s="15">
        <v>298.77</v>
      </c>
      <c r="C1956">
        <v>1944787</v>
      </c>
      <c r="D1956" s="15">
        <v>297.35000000000002</v>
      </c>
      <c r="E1956" s="15">
        <v>303.33</v>
      </c>
      <c r="F1956" s="15">
        <v>296.07</v>
      </c>
    </row>
    <row r="1957" spans="1:6">
      <c r="A1957" s="14">
        <v>43273</v>
      </c>
      <c r="B1957" s="15">
        <v>299.38</v>
      </c>
      <c r="C1957">
        <v>1403493</v>
      </c>
      <c r="D1957" s="15">
        <v>301.38</v>
      </c>
      <c r="E1957" s="15">
        <v>301.81</v>
      </c>
      <c r="F1957" s="15">
        <v>298.69</v>
      </c>
    </row>
    <row r="1958" spans="1:6">
      <c r="A1958" s="14">
        <v>43272</v>
      </c>
      <c r="B1958" s="15">
        <v>300.38</v>
      </c>
      <c r="C1958">
        <v>1517054</v>
      </c>
      <c r="D1958" s="15">
        <v>302.64999999999998</v>
      </c>
      <c r="E1958" s="15">
        <v>302.86</v>
      </c>
      <c r="F1958" s="15">
        <v>298.10000000000002</v>
      </c>
    </row>
    <row r="1959" spans="1:6">
      <c r="A1959" s="14">
        <v>43271</v>
      </c>
      <c r="B1959" s="15">
        <v>302.86</v>
      </c>
      <c r="C1959">
        <v>1620638</v>
      </c>
      <c r="D1959" s="15">
        <v>302.37</v>
      </c>
      <c r="E1959" s="15">
        <v>304.97000000000003</v>
      </c>
      <c r="F1959" s="15">
        <v>301.23</v>
      </c>
    </row>
    <row r="1960" spans="1:6">
      <c r="A1960" s="14">
        <v>43270</v>
      </c>
      <c r="B1960" s="15">
        <v>302.52</v>
      </c>
      <c r="C1960">
        <v>1821320</v>
      </c>
      <c r="D1960" s="15">
        <v>306.72000000000003</v>
      </c>
      <c r="E1960" s="15">
        <v>307.63</v>
      </c>
      <c r="F1960" s="15">
        <v>301.64999999999998</v>
      </c>
    </row>
    <row r="1961" spans="1:6">
      <c r="A1961" s="14">
        <v>43269</v>
      </c>
      <c r="B1961" s="15">
        <v>309.52</v>
      </c>
      <c r="C1961">
        <v>1261042</v>
      </c>
      <c r="D1961" s="15">
        <v>307.38</v>
      </c>
      <c r="E1961" s="15">
        <v>310</v>
      </c>
      <c r="F1961" s="15">
        <v>306</v>
      </c>
    </row>
    <row r="1962" spans="1:6">
      <c r="A1962" s="14">
        <v>43266</v>
      </c>
      <c r="B1962" s="15">
        <v>310.14</v>
      </c>
      <c r="C1962">
        <v>1768028</v>
      </c>
      <c r="D1962" s="15">
        <v>309.62</v>
      </c>
      <c r="E1962" s="15">
        <v>310.97000000000003</v>
      </c>
      <c r="F1962" s="15">
        <v>306.33999999999997</v>
      </c>
    </row>
    <row r="1963" spans="1:6">
      <c r="A1963" s="14">
        <v>43265</v>
      </c>
      <c r="B1963" s="15">
        <v>310.58999999999997</v>
      </c>
      <c r="C1963">
        <v>1395628</v>
      </c>
      <c r="D1963" s="15">
        <v>314.54000000000002</v>
      </c>
      <c r="E1963" s="15">
        <v>315.79500000000002</v>
      </c>
      <c r="F1963" s="15">
        <v>310.01</v>
      </c>
    </row>
    <row r="1964" spans="1:6">
      <c r="A1964" s="14">
        <v>43264</v>
      </c>
      <c r="B1964" s="15">
        <v>314.35000000000002</v>
      </c>
      <c r="C1964">
        <v>1990094</v>
      </c>
      <c r="D1964" s="15">
        <v>314.67</v>
      </c>
      <c r="E1964" s="15">
        <v>317.8</v>
      </c>
      <c r="F1964" s="15">
        <v>312.67</v>
      </c>
    </row>
    <row r="1965" spans="1:6">
      <c r="A1965" s="14">
        <v>43263</v>
      </c>
      <c r="B1965" s="15">
        <v>315.16000000000003</v>
      </c>
      <c r="C1965">
        <v>1742572</v>
      </c>
      <c r="D1965" s="15">
        <v>319.63</v>
      </c>
      <c r="E1965" s="15">
        <v>320.02999999999997</v>
      </c>
      <c r="F1965" s="15">
        <v>311.25</v>
      </c>
    </row>
    <row r="1966" spans="1:6">
      <c r="A1966" s="14">
        <v>43262</v>
      </c>
      <c r="B1966" s="15">
        <v>319.3</v>
      </c>
      <c r="C1966">
        <v>910862</v>
      </c>
      <c r="D1966" s="15">
        <v>322.12</v>
      </c>
      <c r="E1966" s="15">
        <v>322.62</v>
      </c>
      <c r="F1966" s="15">
        <v>319.16000000000003</v>
      </c>
    </row>
    <row r="1967" spans="1:6">
      <c r="A1967" s="14">
        <v>43259</v>
      </c>
      <c r="B1967" s="15">
        <v>322.31</v>
      </c>
      <c r="C1967">
        <v>1153893</v>
      </c>
      <c r="D1967" s="15">
        <v>321.73</v>
      </c>
      <c r="E1967" s="15">
        <v>322.60000000000002</v>
      </c>
      <c r="F1967" s="15">
        <v>318.10000000000002</v>
      </c>
    </row>
    <row r="1968" spans="1:6">
      <c r="A1968" s="14">
        <v>43258</v>
      </c>
      <c r="B1968" s="15">
        <v>321.95</v>
      </c>
      <c r="C1968">
        <v>1087279</v>
      </c>
      <c r="D1968" s="15">
        <v>320.5</v>
      </c>
      <c r="E1968" s="15">
        <v>322.14999999999998</v>
      </c>
      <c r="F1968" s="15">
        <v>318.935</v>
      </c>
    </row>
    <row r="1969" spans="1:6">
      <c r="A1969" s="14">
        <v>43257</v>
      </c>
      <c r="B1969" s="15">
        <v>319.91000000000003</v>
      </c>
      <c r="C1969">
        <v>1083311</v>
      </c>
      <c r="D1969" s="15">
        <v>320.77</v>
      </c>
      <c r="E1969" s="15">
        <v>321.88</v>
      </c>
      <c r="F1969" s="15">
        <v>318.51</v>
      </c>
    </row>
    <row r="1970" spans="1:6">
      <c r="A1970" s="14">
        <v>43256</v>
      </c>
      <c r="B1970" s="15">
        <v>320.02</v>
      </c>
      <c r="C1970">
        <v>872962</v>
      </c>
      <c r="D1970" s="15">
        <v>318.11</v>
      </c>
      <c r="E1970" s="15">
        <v>321.24</v>
      </c>
      <c r="F1970" s="15">
        <v>317.49380000000002</v>
      </c>
    </row>
    <row r="1971" spans="1:6">
      <c r="A1971" s="14">
        <v>43255</v>
      </c>
      <c r="B1971" s="15">
        <v>318.17</v>
      </c>
      <c r="C1971">
        <v>667302</v>
      </c>
      <c r="D1971" s="15">
        <v>317.11</v>
      </c>
      <c r="E1971" s="15">
        <v>319.25</v>
      </c>
      <c r="F1971" s="15">
        <v>316.22000000000003</v>
      </c>
    </row>
    <row r="1972" spans="1:6">
      <c r="A1972" s="14">
        <v>43252</v>
      </c>
      <c r="B1972" s="15">
        <v>316.63</v>
      </c>
      <c r="C1972">
        <v>886682</v>
      </c>
      <c r="D1972" s="15">
        <v>316.92</v>
      </c>
      <c r="E1972" s="15">
        <v>317.8</v>
      </c>
      <c r="F1972" s="15">
        <v>315.47000000000003</v>
      </c>
    </row>
    <row r="1973" spans="1:6">
      <c r="A1973" s="14">
        <v>43251</v>
      </c>
      <c r="B1973" s="15">
        <v>314.54000000000002</v>
      </c>
      <c r="C1973">
        <v>1452143</v>
      </c>
      <c r="D1973" s="15">
        <v>319.24</v>
      </c>
      <c r="E1973" s="15">
        <v>320.27999999999997</v>
      </c>
      <c r="F1973" s="15">
        <v>314.47000000000003</v>
      </c>
    </row>
    <row r="1974" spans="1:6">
      <c r="A1974" s="14">
        <v>43250</v>
      </c>
      <c r="B1974" s="15">
        <v>321.04000000000002</v>
      </c>
      <c r="C1974">
        <v>899150</v>
      </c>
      <c r="D1974" s="15">
        <v>319.02999999999997</v>
      </c>
      <c r="E1974" s="15">
        <v>321.81</v>
      </c>
      <c r="F1974" s="15">
        <v>317.16000000000003</v>
      </c>
    </row>
    <row r="1975" spans="1:6">
      <c r="A1975" s="14">
        <v>43249</v>
      </c>
      <c r="B1975" s="15">
        <v>317.2</v>
      </c>
      <c r="C1975">
        <v>1159716</v>
      </c>
      <c r="D1975" s="15">
        <v>319.67</v>
      </c>
      <c r="E1975" s="15">
        <v>320.69</v>
      </c>
      <c r="F1975" s="15">
        <v>315.36</v>
      </c>
    </row>
    <row r="1976" spans="1:6">
      <c r="A1976" s="14">
        <v>43245</v>
      </c>
      <c r="B1976" s="15">
        <v>320.8</v>
      </c>
      <c r="C1976">
        <v>1020242</v>
      </c>
      <c r="D1976" s="15">
        <v>326</v>
      </c>
      <c r="E1976" s="15">
        <v>327.22000000000003</v>
      </c>
      <c r="F1976" s="15">
        <v>319.86</v>
      </c>
    </row>
    <row r="1977" spans="1:6">
      <c r="A1977" s="14">
        <v>43244</v>
      </c>
      <c r="B1977" s="15">
        <v>326.35000000000002</v>
      </c>
      <c r="C1977">
        <v>1210693</v>
      </c>
      <c r="D1977" s="15">
        <v>324.66000000000003</v>
      </c>
      <c r="E1977" s="15">
        <v>329.13</v>
      </c>
      <c r="F1977" s="15">
        <v>323.33600000000001</v>
      </c>
    </row>
    <row r="1978" spans="1:6">
      <c r="A1978" s="14">
        <v>43243</v>
      </c>
      <c r="B1978" s="15">
        <v>325.32</v>
      </c>
      <c r="C1978">
        <v>1601927</v>
      </c>
      <c r="D1978" s="15">
        <v>315.83</v>
      </c>
      <c r="E1978" s="15">
        <v>325.52999999999997</v>
      </c>
      <c r="F1978" s="15">
        <v>314.13</v>
      </c>
    </row>
    <row r="1979" spans="1:6">
      <c r="A1979" s="14">
        <v>43242</v>
      </c>
      <c r="B1979" s="15">
        <v>317.13</v>
      </c>
      <c r="C1979">
        <v>1501793</v>
      </c>
      <c r="D1979" s="15">
        <v>323.26</v>
      </c>
      <c r="E1979" s="15">
        <v>323.60000000000002</v>
      </c>
      <c r="F1979" s="15">
        <v>317.0401</v>
      </c>
    </row>
    <row r="1980" spans="1:6">
      <c r="A1980" s="14">
        <v>43241</v>
      </c>
      <c r="B1980" s="15">
        <v>324.27999999999997</v>
      </c>
      <c r="C1980">
        <v>1001476</v>
      </c>
      <c r="D1980" s="15">
        <v>322.5</v>
      </c>
      <c r="E1980" s="15">
        <v>324.52999999999997</v>
      </c>
      <c r="F1980" s="15">
        <v>321.16000000000003</v>
      </c>
    </row>
    <row r="1981" spans="1:6">
      <c r="A1981" s="14">
        <v>43238</v>
      </c>
      <c r="B1981" s="15">
        <v>320.45</v>
      </c>
      <c r="C1981">
        <v>1012153</v>
      </c>
      <c r="D1981" s="15">
        <v>320.76</v>
      </c>
      <c r="E1981" s="15">
        <v>322</v>
      </c>
      <c r="F1981" s="15">
        <v>319.8</v>
      </c>
    </row>
    <row r="1982" spans="1:6">
      <c r="A1982" s="14">
        <v>43237</v>
      </c>
      <c r="B1982" s="15">
        <v>320.42</v>
      </c>
      <c r="C1982">
        <v>961614</v>
      </c>
      <c r="D1982" s="15">
        <v>319</v>
      </c>
      <c r="E1982" s="15">
        <v>321.5</v>
      </c>
      <c r="F1982" s="15">
        <v>317.40499999999997</v>
      </c>
    </row>
    <row r="1983" spans="1:6">
      <c r="A1983" s="14">
        <v>43236</v>
      </c>
      <c r="B1983" s="15">
        <v>319.33</v>
      </c>
      <c r="C1983">
        <v>882643</v>
      </c>
      <c r="D1983" s="15">
        <v>320.10000000000002</v>
      </c>
      <c r="E1983" s="15">
        <v>321.70999999999998</v>
      </c>
      <c r="F1983" s="15">
        <v>318.83999999999997</v>
      </c>
    </row>
    <row r="1984" spans="1:6">
      <c r="A1984" s="14">
        <v>43235</v>
      </c>
      <c r="B1984" s="15">
        <v>319.77</v>
      </c>
      <c r="C1984">
        <v>1130946</v>
      </c>
      <c r="D1984" s="15">
        <v>317.75</v>
      </c>
      <c r="E1984" s="15">
        <v>320.35000000000002</v>
      </c>
      <c r="F1984" s="15">
        <v>317</v>
      </c>
    </row>
    <row r="1985" spans="1:6">
      <c r="A1985" s="14">
        <v>43234</v>
      </c>
      <c r="B1985" s="15">
        <v>319.08</v>
      </c>
      <c r="C1985">
        <v>1399660</v>
      </c>
      <c r="D1985" s="15">
        <v>323.25</v>
      </c>
      <c r="E1985" s="15">
        <v>323.98</v>
      </c>
      <c r="F1985" s="15">
        <v>317.44</v>
      </c>
    </row>
    <row r="1986" spans="1:6">
      <c r="A1986" s="14">
        <v>43231</v>
      </c>
      <c r="B1986" s="15">
        <v>324.04000000000002</v>
      </c>
      <c r="C1986">
        <v>844912</v>
      </c>
      <c r="D1986" s="15">
        <v>324.69</v>
      </c>
      <c r="E1986" s="15">
        <v>325.86</v>
      </c>
      <c r="F1986" s="15">
        <v>322.76</v>
      </c>
    </row>
    <row r="1987" spans="1:6">
      <c r="A1987" s="14">
        <v>43230</v>
      </c>
      <c r="B1987" s="15">
        <v>324.49</v>
      </c>
      <c r="C1987">
        <v>1261334</v>
      </c>
      <c r="D1987" s="15">
        <v>328.48</v>
      </c>
      <c r="E1987" s="15">
        <v>329.01900000000001</v>
      </c>
      <c r="F1987" s="15">
        <v>322.95080000000002</v>
      </c>
    </row>
    <row r="1988" spans="1:6">
      <c r="A1988" s="14">
        <v>43229</v>
      </c>
      <c r="B1988" s="15">
        <v>326.12</v>
      </c>
      <c r="C1988">
        <v>1699928</v>
      </c>
      <c r="D1988" s="15">
        <v>325.62</v>
      </c>
      <c r="E1988" s="15">
        <v>328.55</v>
      </c>
      <c r="F1988" s="15">
        <v>324.7</v>
      </c>
    </row>
    <row r="1989" spans="1:6">
      <c r="A1989" s="14">
        <v>43228</v>
      </c>
      <c r="B1989" s="15">
        <v>324.19</v>
      </c>
      <c r="C1989">
        <v>2948731</v>
      </c>
      <c r="D1989" s="15">
        <v>317.70999999999998</v>
      </c>
      <c r="E1989" s="15">
        <v>325.39</v>
      </c>
      <c r="F1989" s="15">
        <v>317.3</v>
      </c>
    </row>
    <row r="1990" spans="1:6">
      <c r="A1990" s="14">
        <v>43227</v>
      </c>
      <c r="B1990" s="15">
        <v>317.70999999999998</v>
      </c>
      <c r="C1990">
        <v>1816862</v>
      </c>
      <c r="D1990" s="15">
        <v>312.23</v>
      </c>
      <c r="E1990" s="15">
        <v>317.92</v>
      </c>
      <c r="F1990" s="15">
        <v>312.08999999999997</v>
      </c>
    </row>
    <row r="1991" spans="1:6">
      <c r="A1991" s="14">
        <v>43224</v>
      </c>
      <c r="B1991" s="15">
        <v>311.44</v>
      </c>
      <c r="C1991">
        <v>1675253</v>
      </c>
      <c r="D1991" s="15">
        <v>308.11</v>
      </c>
      <c r="E1991" s="15">
        <v>312.7</v>
      </c>
      <c r="F1991" s="15">
        <v>307.255</v>
      </c>
    </row>
    <row r="1992" spans="1:6">
      <c r="A1992" s="14">
        <v>43223</v>
      </c>
      <c r="B1992" s="15">
        <v>309.93</v>
      </c>
      <c r="C1992">
        <v>2889786</v>
      </c>
      <c r="D1992" s="15">
        <v>303.95</v>
      </c>
      <c r="E1992" s="15">
        <v>310.5</v>
      </c>
      <c r="F1992" s="15">
        <v>300.5</v>
      </c>
    </row>
    <row r="1993" spans="1:6">
      <c r="A1993" s="14">
        <v>43222</v>
      </c>
      <c r="B1993" s="15">
        <v>305.7</v>
      </c>
      <c r="C1993">
        <v>2643266</v>
      </c>
      <c r="D1993" s="15">
        <v>307.27999999999997</v>
      </c>
      <c r="E1993" s="15">
        <v>313.39999999999998</v>
      </c>
      <c r="F1993" s="15">
        <v>305.2</v>
      </c>
    </row>
    <row r="1994" spans="1:6">
      <c r="A1994" s="14">
        <v>43221</v>
      </c>
      <c r="B1994" s="15">
        <v>308.45999999999998</v>
      </c>
      <c r="C1994">
        <v>3879004</v>
      </c>
      <c r="D1994" s="15">
        <v>320.49</v>
      </c>
      <c r="E1994" s="15">
        <v>321.23579999999998</v>
      </c>
      <c r="F1994" s="15">
        <v>302.08999999999997</v>
      </c>
    </row>
    <row r="1995" spans="1:6">
      <c r="A1995" s="14">
        <v>43220</v>
      </c>
      <c r="B1995" s="15">
        <v>320.83999999999997</v>
      </c>
      <c r="C1995">
        <v>1449384</v>
      </c>
      <c r="D1995" s="15">
        <v>322.35000000000002</v>
      </c>
      <c r="E1995" s="15">
        <v>325.45999999999998</v>
      </c>
      <c r="F1995" s="15">
        <v>320.2</v>
      </c>
    </row>
    <row r="1996" spans="1:6">
      <c r="A1996" s="14">
        <v>43217</v>
      </c>
      <c r="B1996" s="15">
        <v>322.02999999999997</v>
      </c>
      <c r="C1996">
        <v>1577960</v>
      </c>
      <c r="D1996" s="15">
        <v>329.95</v>
      </c>
      <c r="E1996" s="15">
        <v>330.23</v>
      </c>
      <c r="F1996" s="15">
        <v>321.7</v>
      </c>
    </row>
    <row r="1997" spans="1:6">
      <c r="A1997" s="14">
        <v>43216</v>
      </c>
      <c r="B1997" s="15">
        <v>330.4</v>
      </c>
      <c r="C1997">
        <v>1847336</v>
      </c>
      <c r="D1997" s="15">
        <v>330</v>
      </c>
      <c r="E1997" s="15">
        <v>334.86</v>
      </c>
      <c r="F1997" s="15">
        <v>324.13</v>
      </c>
    </row>
    <row r="1998" spans="1:6">
      <c r="A1998" s="14">
        <v>43215</v>
      </c>
      <c r="B1998" s="15">
        <v>329.5</v>
      </c>
      <c r="C1998">
        <v>3023772</v>
      </c>
      <c r="D1998" s="15">
        <v>336.68</v>
      </c>
      <c r="E1998" s="15">
        <v>337.15</v>
      </c>
      <c r="F1998" s="15">
        <v>320.56</v>
      </c>
    </row>
    <row r="1999" spans="1:6">
      <c r="A1999" s="14">
        <v>43214</v>
      </c>
      <c r="B1999" s="15">
        <v>336.49</v>
      </c>
      <c r="C1999">
        <v>3776974</v>
      </c>
      <c r="D1999" s="15">
        <v>360.02</v>
      </c>
      <c r="E1999" s="15">
        <v>361.99</v>
      </c>
      <c r="F1999" s="15">
        <v>330.64</v>
      </c>
    </row>
    <row r="2000" spans="1:6">
      <c r="A2000" s="14">
        <v>43213</v>
      </c>
      <c r="B2000" s="15">
        <v>358.6</v>
      </c>
      <c r="C2000">
        <v>1983631</v>
      </c>
      <c r="D2000" s="15">
        <v>352.79</v>
      </c>
      <c r="E2000" s="15">
        <v>358.62</v>
      </c>
      <c r="F2000" s="15">
        <v>352.45</v>
      </c>
    </row>
    <row r="2001" spans="1:6">
      <c r="A2001" s="14">
        <v>43210</v>
      </c>
      <c r="B2001" s="15">
        <v>351.99</v>
      </c>
      <c r="C2001">
        <v>1184956</v>
      </c>
      <c r="D2001" s="15">
        <v>354.53</v>
      </c>
      <c r="E2001" s="15">
        <v>355</v>
      </c>
      <c r="F2001" s="15">
        <v>351.13</v>
      </c>
    </row>
    <row r="2002" spans="1:6">
      <c r="A2002" s="14">
        <v>43209</v>
      </c>
      <c r="B2002" s="15">
        <v>353.38</v>
      </c>
      <c r="C2002">
        <v>780411</v>
      </c>
      <c r="D2002" s="15">
        <v>351.6</v>
      </c>
      <c r="E2002" s="15">
        <v>354.21</v>
      </c>
      <c r="F2002" s="15">
        <v>350.18</v>
      </c>
    </row>
    <row r="2003" spans="1:6">
      <c r="A2003" s="14">
        <v>43208</v>
      </c>
      <c r="B2003" s="15">
        <v>351.15</v>
      </c>
      <c r="C2003">
        <v>842269</v>
      </c>
      <c r="D2003" s="15">
        <v>351.3</v>
      </c>
      <c r="E2003" s="15">
        <v>352.25</v>
      </c>
      <c r="F2003" s="15">
        <v>349.34</v>
      </c>
    </row>
    <row r="2004" spans="1:6">
      <c r="A2004" s="14">
        <v>43207</v>
      </c>
      <c r="B2004" s="15">
        <v>349.14</v>
      </c>
      <c r="C2004">
        <v>1060500</v>
      </c>
      <c r="D2004" s="15">
        <v>347.79</v>
      </c>
      <c r="E2004" s="15">
        <v>350.12</v>
      </c>
      <c r="F2004" s="15">
        <v>346.13</v>
      </c>
    </row>
    <row r="2005" spans="1:6">
      <c r="A2005" s="14">
        <v>43206</v>
      </c>
      <c r="B2005" s="15">
        <v>345.7</v>
      </c>
      <c r="C2005">
        <v>1141306</v>
      </c>
      <c r="D2005" s="15">
        <v>344.87</v>
      </c>
      <c r="E2005" s="15">
        <v>347.74</v>
      </c>
      <c r="F2005" s="15">
        <v>344.55</v>
      </c>
    </row>
    <row r="2006" spans="1:6">
      <c r="A2006" s="14">
        <v>43203</v>
      </c>
      <c r="B2006" s="15">
        <v>342.6</v>
      </c>
      <c r="C2006">
        <v>762399</v>
      </c>
      <c r="D2006" s="15">
        <v>344.08</v>
      </c>
      <c r="E2006" s="15">
        <v>345.06</v>
      </c>
      <c r="F2006" s="15">
        <v>340.69</v>
      </c>
    </row>
    <row r="2007" spans="1:6">
      <c r="A2007" s="14">
        <v>43202</v>
      </c>
      <c r="B2007" s="15">
        <v>342.88</v>
      </c>
      <c r="C2007">
        <v>1090726</v>
      </c>
      <c r="D2007" s="15">
        <v>340.62</v>
      </c>
      <c r="E2007" s="15">
        <v>344.5</v>
      </c>
      <c r="F2007" s="15">
        <v>340.52</v>
      </c>
    </row>
    <row r="2008" spans="1:6">
      <c r="A2008" s="14">
        <v>43201</v>
      </c>
      <c r="B2008" s="15">
        <v>339.44</v>
      </c>
      <c r="C2008">
        <v>1480840</v>
      </c>
      <c r="D2008" s="15">
        <v>338.51</v>
      </c>
      <c r="E2008" s="15">
        <v>346.25</v>
      </c>
      <c r="F2008" s="15">
        <v>337.98</v>
      </c>
    </row>
    <row r="2009" spans="1:6">
      <c r="A2009" s="14">
        <v>43200</v>
      </c>
      <c r="B2009" s="15">
        <v>339.36</v>
      </c>
      <c r="C2009">
        <v>996426</v>
      </c>
      <c r="D2009" s="15">
        <v>340.63</v>
      </c>
      <c r="E2009" s="15">
        <v>341.05</v>
      </c>
      <c r="F2009" s="15">
        <v>337.1</v>
      </c>
    </row>
    <row r="2010" spans="1:6">
      <c r="A2010" s="14">
        <v>43199</v>
      </c>
      <c r="B2010" s="15">
        <v>335.91</v>
      </c>
      <c r="C2010">
        <v>981254</v>
      </c>
      <c r="D2010" s="15">
        <v>337.48</v>
      </c>
      <c r="E2010" s="15">
        <v>340.83499999999998</v>
      </c>
      <c r="F2010" s="15">
        <v>335.46</v>
      </c>
    </row>
    <row r="2011" spans="1:6">
      <c r="A2011" s="14">
        <v>43196</v>
      </c>
      <c r="B2011" s="15">
        <v>334.66</v>
      </c>
      <c r="C2011">
        <v>1417192</v>
      </c>
      <c r="D2011" s="15">
        <v>343.59</v>
      </c>
      <c r="E2011" s="15">
        <v>344.68470000000002</v>
      </c>
      <c r="F2011" s="15">
        <v>332.83499999999998</v>
      </c>
    </row>
    <row r="2012" spans="1:6">
      <c r="A2012" s="14">
        <v>43195</v>
      </c>
      <c r="B2012" s="15">
        <v>346.65</v>
      </c>
      <c r="C2012">
        <v>1588765</v>
      </c>
      <c r="D2012" s="15">
        <v>344.23</v>
      </c>
      <c r="E2012" s="15">
        <v>346.93</v>
      </c>
      <c r="F2012" s="15">
        <v>340.01</v>
      </c>
    </row>
    <row r="2013" spans="1:6">
      <c r="A2013" s="14">
        <v>43194</v>
      </c>
      <c r="B2013" s="15">
        <v>341.79</v>
      </c>
      <c r="C2013">
        <v>1448770</v>
      </c>
      <c r="D2013" s="15">
        <v>328.88</v>
      </c>
      <c r="E2013" s="15">
        <v>341.97</v>
      </c>
      <c r="F2013" s="15">
        <v>327.5</v>
      </c>
    </row>
    <row r="2014" spans="1:6">
      <c r="A2014" s="14">
        <v>43193</v>
      </c>
      <c r="B2014" s="15">
        <v>334.71</v>
      </c>
      <c r="C2014">
        <v>1296846</v>
      </c>
      <c r="D2014" s="15">
        <v>334.97</v>
      </c>
      <c r="E2014" s="15">
        <v>337.03</v>
      </c>
      <c r="F2014" s="15">
        <v>330.68</v>
      </c>
    </row>
    <row r="2015" spans="1:6">
      <c r="A2015" s="14">
        <v>43192</v>
      </c>
      <c r="B2015" s="15">
        <v>333</v>
      </c>
      <c r="C2015">
        <v>1296912</v>
      </c>
      <c r="D2015" s="15">
        <v>337.06</v>
      </c>
      <c r="E2015" s="15">
        <v>337.9</v>
      </c>
      <c r="F2015" s="15">
        <v>328.75</v>
      </c>
    </row>
    <row r="2016" spans="1:6">
      <c r="A2016" s="14">
        <v>43188</v>
      </c>
      <c r="B2016" s="15">
        <v>337.93</v>
      </c>
      <c r="C2016">
        <v>1039299</v>
      </c>
      <c r="D2016" s="15">
        <v>336.04</v>
      </c>
      <c r="E2016" s="15">
        <v>341</v>
      </c>
      <c r="F2016" s="15">
        <v>335.39</v>
      </c>
    </row>
    <row r="2017" spans="1:6">
      <c r="A2017" s="14">
        <v>43187</v>
      </c>
      <c r="B2017" s="15">
        <v>335.33</v>
      </c>
      <c r="C2017">
        <v>1422002</v>
      </c>
      <c r="D2017" s="15">
        <v>340</v>
      </c>
      <c r="E2017" s="15">
        <v>340.66</v>
      </c>
      <c r="F2017" s="15">
        <v>333.22</v>
      </c>
    </row>
    <row r="2018" spans="1:6">
      <c r="A2018" s="14">
        <v>43186</v>
      </c>
      <c r="B2018" s="15">
        <v>338.85</v>
      </c>
      <c r="C2018">
        <v>1294416</v>
      </c>
      <c r="D2018" s="15">
        <v>345.3</v>
      </c>
      <c r="E2018" s="15">
        <v>345.94</v>
      </c>
      <c r="F2018" s="15">
        <v>336.6</v>
      </c>
    </row>
    <row r="2019" spans="1:6">
      <c r="A2019" s="14">
        <v>43185</v>
      </c>
      <c r="B2019" s="15">
        <v>343.93</v>
      </c>
      <c r="C2019">
        <v>1477985</v>
      </c>
      <c r="D2019" s="15">
        <v>342.4</v>
      </c>
      <c r="E2019" s="15">
        <v>344.6</v>
      </c>
      <c r="F2019" s="15">
        <v>339.27</v>
      </c>
    </row>
    <row r="2020" spans="1:6">
      <c r="A2020" s="14">
        <v>43182</v>
      </c>
      <c r="B2020" s="15">
        <v>336.31</v>
      </c>
      <c r="C2020">
        <v>2897927</v>
      </c>
      <c r="D2020" s="15">
        <v>327</v>
      </c>
      <c r="E2020" s="15">
        <v>344.14010000000002</v>
      </c>
      <c r="F2020" s="15">
        <v>326.76580000000001</v>
      </c>
    </row>
    <row r="2021" spans="1:6">
      <c r="A2021" s="14">
        <v>43181</v>
      </c>
      <c r="B2021" s="15">
        <v>327.14999999999998</v>
      </c>
      <c r="C2021">
        <v>1529359</v>
      </c>
      <c r="D2021" s="15">
        <v>333.18</v>
      </c>
      <c r="E2021" s="15">
        <v>335.47</v>
      </c>
      <c r="F2021" s="15">
        <v>325.78680000000003</v>
      </c>
    </row>
    <row r="2022" spans="1:6">
      <c r="A2022" s="14">
        <v>43180</v>
      </c>
      <c r="B2022" s="15">
        <v>335.47</v>
      </c>
      <c r="C2022">
        <v>1270474</v>
      </c>
      <c r="D2022" s="15">
        <v>336.26</v>
      </c>
      <c r="E2022" s="15">
        <v>338.73</v>
      </c>
      <c r="F2022" s="15">
        <v>332.49</v>
      </c>
    </row>
    <row r="2023" spans="1:6">
      <c r="A2023" s="14">
        <v>43179</v>
      </c>
      <c r="B2023" s="15">
        <v>335.6</v>
      </c>
      <c r="C2023">
        <v>1153813</v>
      </c>
      <c r="D2023" s="15">
        <v>335.73</v>
      </c>
      <c r="E2023" s="15">
        <v>339.5</v>
      </c>
      <c r="F2023" s="15">
        <v>335.22</v>
      </c>
    </row>
    <row r="2024" spans="1:6">
      <c r="A2024" s="14">
        <v>43178</v>
      </c>
      <c r="B2024" s="15">
        <v>335.25</v>
      </c>
      <c r="C2024">
        <v>1499551</v>
      </c>
      <c r="D2024" s="15">
        <v>330.3</v>
      </c>
      <c r="E2024" s="15">
        <v>336.23</v>
      </c>
      <c r="F2024" s="15">
        <v>330.25</v>
      </c>
    </row>
    <row r="2025" spans="1:6">
      <c r="A2025" s="14">
        <v>43175</v>
      </c>
      <c r="B2025" s="15">
        <v>331.4</v>
      </c>
      <c r="C2025">
        <v>4717986</v>
      </c>
      <c r="D2025" s="15">
        <v>333.38</v>
      </c>
      <c r="E2025" s="15">
        <v>334.35</v>
      </c>
      <c r="F2025" s="15">
        <v>329.23</v>
      </c>
    </row>
    <row r="2026" spans="1:6">
      <c r="A2026" s="14">
        <v>43174</v>
      </c>
      <c r="B2026" s="15">
        <v>333.23</v>
      </c>
      <c r="C2026">
        <v>1874898</v>
      </c>
      <c r="D2026" s="15">
        <v>331.94</v>
      </c>
      <c r="E2026" s="15">
        <v>334.43</v>
      </c>
      <c r="F2026" s="15">
        <v>328.78</v>
      </c>
    </row>
    <row r="2027" spans="1:6">
      <c r="A2027" s="14">
        <v>43173</v>
      </c>
      <c r="B2027" s="15">
        <v>331.68</v>
      </c>
      <c r="C2027">
        <v>1711923</v>
      </c>
      <c r="D2027" s="15">
        <v>335.71</v>
      </c>
      <c r="E2027" s="15">
        <v>336.375</v>
      </c>
      <c r="F2027" s="15">
        <v>327.58</v>
      </c>
    </row>
    <row r="2028" spans="1:6">
      <c r="A2028" s="14">
        <v>43172</v>
      </c>
      <c r="B2028" s="15">
        <v>333.46</v>
      </c>
      <c r="C2028">
        <v>1620569</v>
      </c>
      <c r="D2028" s="15">
        <v>334.78</v>
      </c>
      <c r="E2028" s="15">
        <v>335.91</v>
      </c>
      <c r="F2028" s="15">
        <v>332.08010000000002</v>
      </c>
    </row>
    <row r="2029" spans="1:6">
      <c r="A2029" s="14">
        <v>43171</v>
      </c>
      <c r="B2029" s="15">
        <v>333.1</v>
      </c>
      <c r="C2029">
        <v>2278172</v>
      </c>
      <c r="D2029" s="15">
        <v>341</v>
      </c>
      <c r="E2029" s="15">
        <v>341.3546</v>
      </c>
      <c r="F2029" s="15">
        <v>333.04</v>
      </c>
    </row>
    <row r="2030" spans="1:6">
      <c r="A2030" s="14">
        <v>43168</v>
      </c>
      <c r="B2030" s="15">
        <v>340.49</v>
      </c>
      <c r="C2030">
        <v>1568316</v>
      </c>
      <c r="D2030" s="15">
        <v>341.78</v>
      </c>
      <c r="E2030" s="15">
        <v>342.55900000000003</v>
      </c>
      <c r="F2030" s="15">
        <v>338.08</v>
      </c>
    </row>
    <row r="2031" spans="1:6">
      <c r="A2031" s="14">
        <v>43167</v>
      </c>
      <c r="B2031" s="15">
        <v>341.78</v>
      </c>
      <c r="C2031">
        <v>1036635</v>
      </c>
      <c r="D2031" s="15">
        <v>343.12</v>
      </c>
      <c r="E2031" s="15">
        <v>343.7</v>
      </c>
      <c r="F2031" s="15">
        <v>339.34</v>
      </c>
    </row>
    <row r="2032" spans="1:6">
      <c r="A2032" s="14">
        <v>43166</v>
      </c>
      <c r="B2032" s="15">
        <v>342.2</v>
      </c>
      <c r="C2032">
        <v>1350908</v>
      </c>
      <c r="D2032" s="15">
        <v>336.23</v>
      </c>
      <c r="E2032" s="15">
        <v>343.19</v>
      </c>
      <c r="F2032" s="15">
        <v>334.1</v>
      </c>
    </row>
    <row r="2033" spans="1:6">
      <c r="A2033" s="14">
        <v>43165</v>
      </c>
      <c r="B2033" s="15">
        <v>339.5</v>
      </c>
      <c r="C2033">
        <v>1302044</v>
      </c>
      <c r="D2033" s="15">
        <v>342.9</v>
      </c>
      <c r="E2033" s="15">
        <v>343.99</v>
      </c>
      <c r="F2033" s="15">
        <v>337.95</v>
      </c>
    </row>
    <row r="2034" spans="1:6">
      <c r="A2034" s="14">
        <v>43164</v>
      </c>
      <c r="B2034" s="15">
        <v>342.36</v>
      </c>
      <c r="C2034">
        <v>1803874</v>
      </c>
      <c r="D2034" s="15">
        <v>339.83</v>
      </c>
      <c r="E2034" s="15">
        <v>342.78280000000001</v>
      </c>
      <c r="F2034" s="15">
        <v>337.62</v>
      </c>
    </row>
    <row r="2035" spans="1:6">
      <c r="A2035" s="14">
        <v>43161</v>
      </c>
      <c r="B2035" s="15">
        <v>341.72</v>
      </c>
      <c r="C2035">
        <v>1666585</v>
      </c>
      <c r="D2035" s="15">
        <v>337.5</v>
      </c>
      <c r="E2035" s="15">
        <v>342.85</v>
      </c>
      <c r="F2035" s="15">
        <v>335.05</v>
      </c>
    </row>
    <row r="2036" spans="1:6">
      <c r="A2036" s="14">
        <v>43160</v>
      </c>
      <c r="B2036" s="15">
        <v>339.69</v>
      </c>
      <c r="C2036">
        <v>2306758</v>
      </c>
      <c r="D2036" s="15">
        <v>352.46</v>
      </c>
      <c r="E2036" s="15">
        <v>353.58</v>
      </c>
      <c r="F2036" s="15">
        <v>337.58</v>
      </c>
    </row>
    <row r="2037" spans="1:6">
      <c r="A2037" s="14">
        <v>43159</v>
      </c>
      <c r="B2037" s="15">
        <v>352.44</v>
      </c>
      <c r="C2037">
        <v>988071</v>
      </c>
      <c r="D2037" s="15">
        <v>357.36</v>
      </c>
      <c r="E2037" s="15">
        <v>359.19499999999999</v>
      </c>
      <c r="F2037" s="15">
        <v>352.42</v>
      </c>
    </row>
    <row r="2038" spans="1:6">
      <c r="A2038" s="14">
        <v>43158</v>
      </c>
      <c r="B2038" s="15">
        <v>358.17</v>
      </c>
      <c r="C2038">
        <v>1379181</v>
      </c>
      <c r="D2038" s="15">
        <v>359.35</v>
      </c>
      <c r="E2038" s="15">
        <v>362.32</v>
      </c>
      <c r="F2038" s="15">
        <v>358.09</v>
      </c>
    </row>
    <row r="2039" spans="1:6">
      <c r="A2039" s="14">
        <v>43157</v>
      </c>
      <c r="B2039" s="15">
        <v>358.7</v>
      </c>
      <c r="C2039">
        <v>1156138</v>
      </c>
      <c r="D2039" s="15">
        <v>360</v>
      </c>
      <c r="E2039" s="15">
        <v>361.32</v>
      </c>
      <c r="F2039" s="15">
        <v>357.08</v>
      </c>
    </row>
    <row r="2040" spans="1:6">
      <c r="A2040" s="14">
        <v>43154</v>
      </c>
      <c r="B2040" s="15">
        <v>358.69</v>
      </c>
      <c r="C2040">
        <v>902449</v>
      </c>
      <c r="D2040" s="15">
        <v>356.25</v>
      </c>
      <c r="E2040" s="15">
        <v>358.69</v>
      </c>
      <c r="F2040" s="15">
        <v>353.84</v>
      </c>
    </row>
    <row r="2041" spans="1:6">
      <c r="A2041" s="14">
        <v>43153</v>
      </c>
      <c r="B2041" s="15">
        <v>355.41</v>
      </c>
      <c r="C2041">
        <v>1432423</v>
      </c>
      <c r="D2041" s="15">
        <v>358.44</v>
      </c>
      <c r="E2041" s="15">
        <v>358.97</v>
      </c>
      <c r="F2041" s="15">
        <v>354.51</v>
      </c>
    </row>
    <row r="2042" spans="1:6">
      <c r="A2042" s="14">
        <v>43152</v>
      </c>
      <c r="B2042" s="15">
        <v>357.06</v>
      </c>
      <c r="C2042">
        <v>1390878</v>
      </c>
      <c r="D2042" s="15">
        <v>359</v>
      </c>
      <c r="E2042" s="15">
        <v>362.98</v>
      </c>
      <c r="F2042" s="15">
        <v>357</v>
      </c>
    </row>
    <row r="2043" spans="1:6">
      <c r="A2043" s="14">
        <v>43151</v>
      </c>
      <c r="B2043" s="15">
        <v>358.69</v>
      </c>
      <c r="C2043">
        <v>1102623</v>
      </c>
      <c r="D2043" s="15">
        <v>359.15</v>
      </c>
      <c r="E2043" s="15">
        <v>362.67</v>
      </c>
      <c r="F2043" s="15">
        <v>357.23</v>
      </c>
    </row>
    <row r="2044" spans="1:6">
      <c r="A2044" s="14">
        <v>43147</v>
      </c>
      <c r="B2044" s="15">
        <v>360.53</v>
      </c>
      <c r="C2044">
        <v>1082634</v>
      </c>
      <c r="D2044" s="15">
        <v>361</v>
      </c>
      <c r="E2044" s="15">
        <v>363</v>
      </c>
      <c r="F2044" s="15">
        <v>357.84</v>
      </c>
    </row>
    <row r="2045" spans="1:6">
      <c r="A2045" s="14">
        <v>43146</v>
      </c>
      <c r="B2045" s="15">
        <v>361</v>
      </c>
      <c r="C2045">
        <v>1165638</v>
      </c>
      <c r="D2045" s="15">
        <v>357.4</v>
      </c>
      <c r="E2045" s="15">
        <v>361.02</v>
      </c>
      <c r="F2045" s="15">
        <v>354.74</v>
      </c>
    </row>
    <row r="2046" spans="1:6">
      <c r="A2046" s="14">
        <v>43145</v>
      </c>
      <c r="B2046" s="15">
        <v>354.66</v>
      </c>
      <c r="C2046">
        <v>1651444</v>
      </c>
      <c r="D2046" s="15">
        <v>348.81</v>
      </c>
      <c r="E2046" s="15">
        <v>355.39</v>
      </c>
      <c r="F2046" s="15">
        <v>348.2</v>
      </c>
    </row>
    <row r="2047" spans="1:6">
      <c r="A2047" s="14">
        <v>43144</v>
      </c>
      <c r="B2047" s="15">
        <v>350.23</v>
      </c>
      <c r="C2047">
        <v>1278193</v>
      </c>
      <c r="D2047" s="15">
        <v>345.2</v>
      </c>
      <c r="E2047" s="15">
        <v>351.0625</v>
      </c>
      <c r="F2047" s="15">
        <v>344.51</v>
      </c>
    </row>
    <row r="2048" spans="1:6">
      <c r="A2048" s="14">
        <v>43143</v>
      </c>
      <c r="B2048" s="15">
        <v>345.81</v>
      </c>
      <c r="C2048">
        <v>1828940</v>
      </c>
      <c r="D2048" s="15">
        <v>344.54</v>
      </c>
      <c r="E2048" s="15">
        <v>348.47050000000002</v>
      </c>
      <c r="F2048" s="15">
        <v>340.1</v>
      </c>
    </row>
    <row r="2049" spans="1:6">
      <c r="A2049" s="14">
        <v>43140</v>
      </c>
      <c r="B2049" s="15">
        <v>341.42</v>
      </c>
      <c r="C2049">
        <v>2363662</v>
      </c>
      <c r="D2049" s="15">
        <v>338.1</v>
      </c>
      <c r="E2049" s="15">
        <v>344.88</v>
      </c>
      <c r="F2049" s="15">
        <v>332.25</v>
      </c>
    </row>
    <row r="2050" spans="1:6">
      <c r="A2050" s="14">
        <v>43139</v>
      </c>
      <c r="B2050" s="15">
        <v>334.3</v>
      </c>
      <c r="C2050">
        <v>2612384</v>
      </c>
      <c r="D2050" s="15">
        <v>350.21</v>
      </c>
      <c r="E2050" s="15">
        <v>350.99</v>
      </c>
      <c r="F2050" s="15">
        <v>334.01</v>
      </c>
    </row>
    <row r="2051" spans="1:6">
      <c r="A2051" s="14">
        <v>43138</v>
      </c>
      <c r="B2051" s="15">
        <v>345.43</v>
      </c>
      <c r="C2051">
        <v>2044371</v>
      </c>
      <c r="D2051" s="15">
        <v>338.29</v>
      </c>
      <c r="E2051" s="15">
        <v>350.34</v>
      </c>
      <c r="F2051" s="15">
        <v>337.82</v>
      </c>
    </row>
    <row r="2052" spans="1:6">
      <c r="A2052" s="14">
        <v>43137</v>
      </c>
      <c r="B2052" s="15">
        <v>337.59</v>
      </c>
      <c r="C2052">
        <v>2595121</v>
      </c>
      <c r="D2052" s="15">
        <v>328.71</v>
      </c>
      <c r="E2052" s="15">
        <v>340.01</v>
      </c>
      <c r="F2052" s="15">
        <v>327.23</v>
      </c>
    </row>
    <row r="2053" spans="1:6">
      <c r="A2053" s="14">
        <v>43136</v>
      </c>
      <c r="B2053" s="15">
        <v>336.46</v>
      </c>
      <c r="C2053">
        <v>2918677</v>
      </c>
      <c r="D2053" s="15">
        <v>348.63</v>
      </c>
      <c r="E2053" s="15">
        <v>353.99</v>
      </c>
      <c r="F2053" s="15">
        <v>326.11</v>
      </c>
    </row>
    <row r="2054" spans="1:6">
      <c r="A2054" s="14">
        <v>43133</v>
      </c>
      <c r="B2054" s="15">
        <v>352.66</v>
      </c>
      <c r="C2054">
        <v>1956657</v>
      </c>
      <c r="D2054" s="15">
        <v>355</v>
      </c>
      <c r="E2054" s="15">
        <v>358</v>
      </c>
      <c r="F2054" s="15">
        <v>351.52</v>
      </c>
    </row>
    <row r="2055" spans="1:6">
      <c r="A2055" s="14">
        <v>43132</v>
      </c>
      <c r="B2055" s="15">
        <v>357.38</v>
      </c>
      <c r="C2055">
        <v>1579182</v>
      </c>
      <c r="D2055" s="15">
        <v>354.26</v>
      </c>
      <c r="E2055" s="15">
        <v>361.79</v>
      </c>
      <c r="F2055" s="15">
        <v>354.01</v>
      </c>
    </row>
    <row r="2056" spans="1:6">
      <c r="A2056" s="14">
        <v>43131</v>
      </c>
      <c r="B2056" s="15">
        <v>354.85</v>
      </c>
      <c r="C2056">
        <v>1885945</v>
      </c>
      <c r="D2056" s="15">
        <v>353.28</v>
      </c>
      <c r="E2056" s="15">
        <v>358.52</v>
      </c>
      <c r="F2056" s="15">
        <v>352.45</v>
      </c>
    </row>
    <row r="2057" spans="1:6">
      <c r="A2057" s="14">
        <v>43130</v>
      </c>
      <c r="B2057" s="15">
        <v>350.39</v>
      </c>
      <c r="C2057">
        <v>2032296</v>
      </c>
      <c r="D2057" s="15">
        <v>346.52</v>
      </c>
      <c r="E2057" s="15">
        <v>352.72</v>
      </c>
      <c r="F2057" s="15">
        <v>345.05</v>
      </c>
    </row>
    <row r="2058" spans="1:6">
      <c r="A2058" s="14">
        <v>43129</v>
      </c>
      <c r="B2058" s="15">
        <v>351.42</v>
      </c>
      <c r="C2058">
        <v>2880569</v>
      </c>
      <c r="D2058" s="15">
        <v>350</v>
      </c>
      <c r="E2058" s="15">
        <v>354.32</v>
      </c>
      <c r="F2058" s="15">
        <v>342.15</v>
      </c>
    </row>
    <row r="2059" spans="1:6">
      <c r="A2059" s="14">
        <v>43126</v>
      </c>
      <c r="B2059" s="15">
        <v>344.9</v>
      </c>
      <c r="C2059">
        <v>2053899</v>
      </c>
      <c r="D2059" s="15">
        <v>336.87</v>
      </c>
      <c r="E2059" s="15">
        <v>345.11</v>
      </c>
      <c r="F2059" s="15">
        <v>334.74</v>
      </c>
    </row>
    <row r="2060" spans="1:6">
      <c r="A2060" s="14">
        <v>43125</v>
      </c>
      <c r="B2060" s="15">
        <v>334.72</v>
      </c>
      <c r="C2060">
        <v>1773340</v>
      </c>
      <c r="D2060" s="15">
        <v>331.04</v>
      </c>
      <c r="E2060" s="15">
        <v>335.185</v>
      </c>
      <c r="F2060" s="15">
        <v>330.21</v>
      </c>
    </row>
    <row r="2061" spans="1:6">
      <c r="A2061" s="14">
        <v>43124</v>
      </c>
      <c r="B2061" s="15">
        <v>330.49</v>
      </c>
      <c r="C2061">
        <v>1236399</v>
      </c>
      <c r="D2061" s="15">
        <v>328.87</v>
      </c>
      <c r="E2061" s="15">
        <v>332.48</v>
      </c>
      <c r="F2061" s="15">
        <v>327.42</v>
      </c>
    </row>
    <row r="2062" spans="1:6">
      <c r="A2062" s="14">
        <v>43123</v>
      </c>
      <c r="B2062" s="15">
        <v>328.7</v>
      </c>
      <c r="C2062">
        <v>1033444</v>
      </c>
      <c r="D2062" s="15">
        <v>329.99</v>
      </c>
      <c r="E2062" s="15">
        <v>331.15</v>
      </c>
      <c r="F2062" s="15">
        <v>328.51</v>
      </c>
    </row>
    <row r="2063" spans="1:6">
      <c r="A2063" s="14">
        <v>43122</v>
      </c>
      <c r="B2063" s="15">
        <v>329</v>
      </c>
      <c r="C2063">
        <v>1459638</v>
      </c>
      <c r="D2063" s="15">
        <v>331.77</v>
      </c>
      <c r="E2063" s="15">
        <v>332.7</v>
      </c>
      <c r="F2063" s="15">
        <v>328.97</v>
      </c>
    </row>
    <row r="2064" spans="1:6">
      <c r="A2064" s="14">
        <v>43119</v>
      </c>
      <c r="B2064" s="15">
        <v>332</v>
      </c>
      <c r="C2064">
        <v>1478147</v>
      </c>
      <c r="D2064" s="15">
        <v>334.24</v>
      </c>
      <c r="E2064" s="15">
        <v>334.89</v>
      </c>
      <c r="F2064" s="15">
        <v>331.78</v>
      </c>
    </row>
    <row r="2065" spans="1:6">
      <c r="A2065" s="14">
        <v>43118</v>
      </c>
      <c r="B2065" s="15">
        <v>333</v>
      </c>
      <c r="C2065">
        <v>973474</v>
      </c>
      <c r="D2065" s="15">
        <v>334.11</v>
      </c>
      <c r="E2065" s="15">
        <v>335.92</v>
      </c>
      <c r="F2065" s="15">
        <v>332.99</v>
      </c>
    </row>
    <row r="2066" spans="1:6">
      <c r="A2066" s="14">
        <v>43117</v>
      </c>
      <c r="B2066" s="15">
        <v>334.86</v>
      </c>
      <c r="C2066">
        <v>1000322</v>
      </c>
      <c r="D2066" s="15">
        <v>331.46</v>
      </c>
      <c r="E2066" s="15">
        <v>335.74</v>
      </c>
      <c r="F2066" s="15">
        <v>330.32</v>
      </c>
    </row>
    <row r="2067" spans="1:6">
      <c r="A2067" s="14">
        <v>43116</v>
      </c>
      <c r="B2067" s="15">
        <v>330.11</v>
      </c>
      <c r="C2067">
        <v>1371316</v>
      </c>
      <c r="D2067" s="15">
        <v>336.35</v>
      </c>
      <c r="E2067" s="15">
        <v>336.66989999999998</v>
      </c>
      <c r="F2067" s="15">
        <v>330</v>
      </c>
    </row>
    <row r="2068" spans="1:6">
      <c r="A2068" s="14">
        <v>43112</v>
      </c>
      <c r="B2068" s="15">
        <v>336.25</v>
      </c>
      <c r="C2068">
        <v>1428012</v>
      </c>
      <c r="D2068" s="15">
        <v>331.35</v>
      </c>
      <c r="E2068" s="15">
        <v>336.35</v>
      </c>
      <c r="F2068" s="15">
        <v>331.03</v>
      </c>
    </row>
    <row r="2069" spans="1:6">
      <c r="A2069" s="14">
        <v>43111</v>
      </c>
      <c r="B2069" s="15">
        <v>331.13</v>
      </c>
      <c r="C2069">
        <v>1151241</v>
      </c>
      <c r="D2069" s="15">
        <v>331.85</v>
      </c>
      <c r="E2069" s="15">
        <v>332.08</v>
      </c>
      <c r="F2069" s="15">
        <v>330.16</v>
      </c>
    </row>
    <row r="2070" spans="1:6">
      <c r="A2070" s="14">
        <v>43110</v>
      </c>
      <c r="B2070" s="15">
        <v>331.05</v>
      </c>
      <c r="C2070">
        <v>1504553</v>
      </c>
      <c r="D2070" s="15">
        <v>331.07</v>
      </c>
      <c r="E2070" s="15">
        <v>333.74</v>
      </c>
      <c r="F2070" s="15">
        <v>330.005</v>
      </c>
    </row>
    <row r="2071" spans="1:6">
      <c r="A2071" s="14">
        <v>43109</v>
      </c>
      <c r="B2071" s="15">
        <v>330.51</v>
      </c>
      <c r="C2071">
        <v>865671</v>
      </c>
      <c r="D2071" s="15">
        <v>329</v>
      </c>
      <c r="E2071" s="15">
        <v>331.83</v>
      </c>
      <c r="F2071" s="15">
        <v>328.41500000000002</v>
      </c>
    </row>
    <row r="2072" spans="1:6">
      <c r="A2072" s="14">
        <v>43108</v>
      </c>
      <c r="B2072" s="15">
        <v>328.16</v>
      </c>
      <c r="C2072">
        <v>1084471</v>
      </c>
      <c r="D2072" s="15">
        <v>328.96</v>
      </c>
      <c r="E2072" s="15">
        <v>330.41</v>
      </c>
      <c r="F2072" s="15">
        <v>327.81</v>
      </c>
    </row>
    <row r="2073" spans="1:6">
      <c r="A2073" s="14">
        <v>43105</v>
      </c>
      <c r="B2073" s="15">
        <v>329.68</v>
      </c>
      <c r="C2073">
        <v>1241109</v>
      </c>
      <c r="D2073" s="15">
        <v>325.99</v>
      </c>
      <c r="E2073" s="15">
        <v>330.18</v>
      </c>
      <c r="F2073" s="15">
        <v>325.98</v>
      </c>
    </row>
    <row r="2074" spans="1:6">
      <c r="A2074" s="14">
        <v>43104</v>
      </c>
      <c r="B2074" s="15">
        <v>326.72000000000003</v>
      </c>
      <c r="C2074">
        <v>1441407</v>
      </c>
      <c r="D2074" s="15">
        <v>321.19</v>
      </c>
      <c r="E2074" s="15">
        <v>326.89999999999998</v>
      </c>
      <c r="F2074" s="15">
        <v>320.99</v>
      </c>
    </row>
    <row r="2075" spans="1:6">
      <c r="A2075" s="14">
        <v>43103</v>
      </c>
      <c r="B2075" s="15">
        <v>321.20999999999998</v>
      </c>
      <c r="C2075">
        <v>893473</v>
      </c>
      <c r="D2075" s="15">
        <v>318.98</v>
      </c>
      <c r="E2075" s="15">
        <v>321.52</v>
      </c>
      <c r="F2075" s="15">
        <v>318.63</v>
      </c>
    </row>
    <row r="2076" spans="1:6">
      <c r="A2076" s="14">
        <v>43102</v>
      </c>
      <c r="B2076" s="15">
        <v>318.54000000000002</v>
      </c>
      <c r="C2076">
        <v>1188483</v>
      </c>
      <c r="D2076" s="15">
        <v>322</v>
      </c>
      <c r="E2076" s="15">
        <v>322.62</v>
      </c>
      <c r="F2076" s="15">
        <v>317.5</v>
      </c>
    </row>
    <row r="2077" spans="1:6">
      <c r="A2077" s="14">
        <v>43098</v>
      </c>
      <c r="B2077" s="15">
        <v>321.05</v>
      </c>
      <c r="C2077">
        <v>731126</v>
      </c>
      <c r="D2077" s="15">
        <v>322.22000000000003</v>
      </c>
      <c r="E2077" s="15">
        <v>323.14999999999998</v>
      </c>
      <c r="F2077" s="15">
        <v>321.02</v>
      </c>
    </row>
    <row r="2078" spans="1:6">
      <c r="A2078" s="14">
        <v>43097</v>
      </c>
      <c r="B2078" s="15">
        <v>322.10000000000002</v>
      </c>
      <c r="C2078">
        <v>721714</v>
      </c>
      <c r="D2078" s="15">
        <v>319.83</v>
      </c>
      <c r="E2078" s="15">
        <v>322.3</v>
      </c>
      <c r="F2078" s="15">
        <v>319.70999999999998</v>
      </c>
    </row>
    <row r="2079" spans="1:6">
      <c r="A2079" s="14">
        <v>43096</v>
      </c>
      <c r="B2079" s="15">
        <v>319.44</v>
      </c>
      <c r="C2079">
        <v>574579</v>
      </c>
      <c r="D2079" s="15">
        <v>319.67</v>
      </c>
      <c r="E2079" s="15">
        <v>319.67</v>
      </c>
      <c r="F2079" s="15">
        <v>318.07010000000002</v>
      </c>
    </row>
    <row r="2080" spans="1:6">
      <c r="A2080" s="14">
        <v>43095</v>
      </c>
      <c r="B2080" s="15">
        <v>318.51</v>
      </c>
      <c r="C2080">
        <v>517368</v>
      </c>
      <c r="D2080" s="15">
        <v>318.36</v>
      </c>
      <c r="E2080" s="15">
        <v>319.77</v>
      </c>
      <c r="F2080" s="15">
        <v>317.97000000000003</v>
      </c>
    </row>
    <row r="2081" spans="1:6">
      <c r="A2081" s="14">
        <v>43091</v>
      </c>
      <c r="B2081" s="15">
        <v>318.02999999999997</v>
      </c>
      <c r="C2081">
        <v>542839</v>
      </c>
      <c r="D2081" s="15">
        <v>318.3</v>
      </c>
      <c r="E2081" s="15">
        <v>319.24</v>
      </c>
      <c r="F2081" s="15">
        <v>317.60000000000002</v>
      </c>
    </row>
    <row r="2082" spans="1:6">
      <c r="A2082" s="14">
        <v>43090</v>
      </c>
      <c r="B2082" s="15">
        <v>317.19</v>
      </c>
      <c r="C2082">
        <v>868458</v>
      </c>
      <c r="D2082" s="15">
        <v>319</v>
      </c>
      <c r="E2082" s="15">
        <v>319.2</v>
      </c>
      <c r="F2082" s="15">
        <v>317.01</v>
      </c>
    </row>
    <row r="2083" spans="1:6">
      <c r="A2083" s="14">
        <v>43089</v>
      </c>
      <c r="B2083" s="15">
        <v>317.72000000000003</v>
      </c>
      <c r="C2083">
        <v>932282</v>
      </c>
      <c r="D2083" s="15">
        <v>319.83999999999997</v>
      </c>
      <c r="E2083" s="15">
        <v>321.255</v>
      </c>
      <c r="F2083" s="15">
        <v>317.64999999999998</v>
      </c>
    </row>
    <row r="2084" spans="1:6">
      <c r="A2084" s="14">
        <v>43088</v>
      </c>
      <c r="B2084" s="15">
        <v>319.97000000000003</v>
      </c>
      <c r="C2084">
        <v>930800</v>
      </c>
      <c r="D2084" s="15">
        <v>322.76</v>
      </c>
      <c r="E2084" s="15">
        <v>323.13</v>
      </c>
      <c r="F2084" s="15">
        <v>319.77999999999997</v>
      </c>
    </row>
    <row r="2085" spans="1:6">
      <c r="A2085" s="14">
        <v>43087</v>
      </c>
      <c r="B2085" s="15">
        <v>322.76</v>
      </c>
      <c r="C2085">
        <v>1254384</v>
      </c>
      <c r="D2085" s="15">
        <v>323.58999999999997</v>
      </c>
      <c r="E2085" s="15">
        <v>323.94</v>
      </c>
      <c r="F2085" s="15">
        <v>319</v>
      </c>
    </row>
    <row r="2086" spans="1:6">
      <c r="A2086" s="14">
        <v>43084</v>
      </c>
      <c r="B2086" s="15">
        <v>322.82</v>
      </c>
      <c r="C2086">
        <v>1929259</v>
      </c>
      <c r="D2086" s="15">
        <v>318.69</v>
      </c>
      <c r="E2086" s="15">
        <v>323.38</v>
      </c>
      <c r="F2086" s="15">
        <v>318.43</v>
      </c>
    </row>
    <row r="2087" spans="1:6">
      <c r="A2087" s="14">
        <v>43083</v>
      </c>
      <c r="B2087" s="15">
        <v>317.01</v>
      </c>
      <c r="C2087">
        <v>867618</v>
      </c>
      <c r="D2087" s="15">
        <v>318.20999999999998</v>
      </c>
      <c r="E2087" s="15">
        <v>319.02999999999997</v>
      </c>
      <c r="F2087" s="15">
        <v>316.42</v>
      </c>
    </row>
    <row r="2088" spans="1:6">
      <c r="A2088" s="14">
        <v>43082</v>
      </c>
      <c r="B2088" s="15">
        <v>317.79000000000002</v>
      </c>
      <c r="C2088">
        <v>856537</v>
      </c>
      <c r="D2088" s="15">
        <v>316.66000000000003</v>
      </c>
      <c r="E2088" s="15">
        <v>319.83499999999998</v>
      </c>
      <c r="F2088" s="15">
        <v>316.3</v>
      </c>
    </row>
    <row r="2089" spans="1:6">
      <c r="A2089" s="14">
        <v>43081</v>
      </c>
      <c r="B2089" s="15">
        <v>315.89</v>
      </c>
      <c r="C2089">
        <v>1082368</v>
      </c>
      <c r="D2089" s="15">
        <v>316.38</v>
      </c>
      <c r="E2089" s="15">
        <v>316.89999999999998</v>
      </c>
      <c r="F2089" s="15">
        <v>314.91000000000003</v>
      </c>
    </row>
    <row r="2090" spans="1:6">
      <c r="A2090" s="14">
        <v>43080</v>
      </c>
      <c r="B2090" s="15">
        <v>316.17</v>
      </c>
      <c r="C2090">
        <v>765759</v>
      </c>
      <c r="D2090" s="15">
        <v>315.45</v>
      </c>
      <c r="E2090" s="15">
        <v>317.23500000000001</v>
      </c>
      <c r="F2090" s="15">
        <v>315.14999999999998</v>
      </c>
    </row>
    <row r="2091" spans="1:6">
      <c r="A2091" s="14">
        <v>43077</v>
      </c>
      <c r="B2091" s="15">
        <v>315.85000000000002</v>
      </c>
      <c r="C2091">
        <v>853726</v>
      </c>
      <c r="D2091" s="15">
        <v>316.56</v>
      </c>
      <c r="E2091" s="15">
        <v>316.56</v>
      </c>
      <c r="F2091" s="15">
        <v>313.45</v>
      </c>
    </row>
    <row r="2092" spans="1:6">
      <c r="A2092" s="14">
        <v>43076</v>
      </c>
      <c r="B2092" s="15">
        <v>314.42</v>
      </c>
      <c r="C2092">
        <v>972340</v>
      </c>
      <c r="D2092" s="15">
        <v>311.83</v>
      </c>
      <c r="E2092" s="15">
        <v>315.36</v>
      </c>
      <c r="F2092" s="15">
        <v>311.81</v>
      </c>
    </row>
    <row r="2093" spans="1:6">
      <c r="A2093" s="14">
        <v>43075</v>
      </c>
      <c r="B2093" s="15">
        <v>311.97000000000003</v>
      </c>
      <c r="C2093">
        <v>824637</v>
      </c>
      <c r="D2093" s="15">
        <v>310.25</v>
      </c>
      <c r="E2093" s="15">
        <v>313.07</v>
      </c>
      <c r="F2093" s="15">
        <v>310.25</v>
      </c>
    </row>
    <row r="2094" spans="1:6">
      <c r="A2094" s="14">
        <v>43074</v>
      </c>
      <c r="B2094" s="15">
        <v>310.14</v>
      </c>
      <c r="C2094">
        <v>1170560</v>
      </c>
      <c r="D2094" s="15">
        <v>314.5</v>
      </c>
      <c r="E2094" s="15">
        <v>314.5</v>
      </c>
      <c r="F2094" s="15">
        <v>310.07</v>
      </c>
    </row>
    <row r="2095" spans="1:6">
      <c r="A2095" s="14">
        <v>43073</v>
      </c>
      <c r="B2095" s="15">
        <v>311.77999999999997</v>
      </c>
      <c r="C2095">
        <v>1365560</v>
      </c>
      <c r="D2095" s="15">
        <v>315.94</v>
      </c>
      <c r="E2095" s="15">
        <v>316.52</v>
      </c>
      <c r="F2095" s="15">
        <v>311.61</v>
      </c>
    </row>
    <row r="2096" spans="1:6">
      <c r="A2096" s="14">
        <v>43070</v>
      </c>
      <c r="B2096" s="15">
        <v>313.57</v>
      </c>
      <c r="C2096">
        <v>1707274</v>
      </c>
      <c r="D2096" s="15">
        <v>319.06</v>
      </c>
      <c r="E2096" s="15">
        <v>319.63</v>
      </c>
      <c r="F2096" s="15">
        <v>311.13010000000003</v>
      </c>
    </row>
    <row r="2097" spans="1:6">
      <c r="A2097" s="14">
        <v>43069</v>
      </c>
      <c r="B2097" s="15">
        <v>319.12</v>
      </c>
      <c r="C2097">
        <v>2625543</v>
      </c>
      <c r="D2097" s="15">
        <v>319.62</v>
      </c>
      <c r="E2097" s="15">
        <v>320.94</v>
      </c>
      <c r="F2097" s="15">
        <v>318.47500000000002</v>
      </c>
    </row>
    <row r="2098" spans="1:6">
      <c r="A2098" s="14">
        <v>43068</v>
      </c>
      <c r="B2098" s="15">
        <v>320.76</v>
      </c>
      <c r="C2098">
        <v>1190557</v>
      </c>
      <c r="D2098" s="15">
        <v>319.5</v>
      </c>
      <c r="E2098" s="15">
        <v>321.20999999999998</v>
      </c>
      <c r="F2098" s="15">
        <v>318.33</v>
      </c>
    </row>
    <row r="2099" spans="1:6">
      <c r="A2099" s="14">
        <v>43067</v>
      </c>
      <c r="B2099" s="15">
        <v>319.01</v>
      </c>
      <c r="C2099">
        <v>966894</v>
      </c>
      <c r="D2099" s="15">
        <v>316.77999999999997</v>
      </c>
      <c r="E2099" s="15">
        <v>319.43</v>
      </c>
      <c r="F2099" s="15">
        <v>316.17</v>
      </c>
    </row>
    <row r="2100" spans="1:6">
      <c r="A2100" s="14">
        <v>43066</v>
      </c>
      <c r="B2100" s="15">
        <v>316.7</v>
      </c>
      <c r="C2100">
        <v>657817</v>
      </c>
      <c r="D2100" s="15">
        <v>316</v>
      </c>
      <c r="E2100" s="15">
        <v>316.89</v>
      </c>
      <c r="F2100" s="15">
        <v>315.04500000000002</v>
      </c>
    </row>
    <row r="2101" spans="1:6">
      <c r="A2101" s="14">
        <v>43063</v>
      </c>
      <c r="B2101" s="15">
        <v>315.82</v>
      </c>
      <c r="C2101">
        <v>320919</v>
      </c>
      <c r="D2101" s="15">
        <v>315.08999999999997</v>
      </c>
      <c r="E2101" s="15">
        <v>316.23</v>
      </c>
      <c r="F2101" s="15">
        <v>315.02</v>
      </c>
    </row>
    <row r="2102" spans="1:6">
      <c r="A2102" s="14">
        <v>43061</v>
      </c>
      <c r="B2102" s="15">
        <v>314.87</v>
      </c>
      <c r="C2102">
        <v>685727</v>
      </c>
      <c r="D2102" s="15">
        <v>316.31</v>
      </c>
      <c r="E2102" s="15">
        <v>316.86</v>
      </c>
      <c r="F2102" s="15">
        <v>314.34719999999999</v>
      </c>
    </row>
    <row r="2103" spans="1:6">
      <c r="A2103" s="14">
        <v>43060</v>
      </c>
      <c r="B2103" s="15">
        <v>316.94</v>
      </c>
      <c r="C2103">
        <v>858007</v>
      </c>
      <c r="D2103" s="15">
        <v>315.24</v>
      </c>
      <c r="E2103" s="15">
        <v>317.62</v>
      </c>
      <c r="F2103" s="15">
        <v>314.61</v>
      </c>
    </row>
    <row r="2104" spans="1:6">
      <c r="A2104" s="14">
        <v>43059</v>
      </c>
      <c r="B2104" s="15">
        <v>314.64999999999998</v>
      </c>
      <c r="C2104">
        <v>902073</v>
      </c>
      <c r="D2104" s="15">
        <v>310.2</v>
      </c>
      <c r="E2104" s="15">
        <v>315.57</v>
      </c>
      <c r="F2104" s="15">
        <v>310.01010000000002</v>
      </c>
    </row>
    <row r="2105" spans="1:6">
      <c r="A2105" s="14">
        <v>43056</v>
      </c>
      <c r="B2105" s="15">
        <v>309.7</v>
      </c>
      <c r="C2105">
        <v>692208</v>
      </c>
      <c r="D2105" s="15">
        <v>311.58999999999997</v>
      </c>
      <c r="E2105" s="15">
        <v>312.43</v>
      </c>
      <c r="F2105" s="15">
        <v>309.5</v>
      </c>
    </row>
    <row r="2106" spans="1:6">
      <c r="A2106" s="14">
        <v>43055</v>
      </c>
      <c r="B2106" s="15">
        <v>312.64999999999998</v>
      </c>
      <c r="C2106">
        <v>635588</v>
      </c>
      <c r="D2106" s="15">
        <v>311.08999999999997</v>
      </c>
      <c r="E2106" s="15">
        <v>312.80279999999999</v>
      </c>
      <c r="F2106" s="15">
        <v>311</v>
      </c>
    </row>
    <row r="2107" spans="1:6">
      <c r="A2107" s="14">
        <v>43054</v>
      </c>
      <c r="B2107" s="15">
        <v>310.64</v>
      </c>
      <c r="C2107">
        <v>753841</v>
      </c>
      <c r="D2107" s="15">
        <v>313.10000000000002</v>
      </c>
      <c r="E2107" s="15">
        <v>313.77999999999997</v>
      </c>
      <c r="F2107" s="15">
        <v>310.54000000000002</v>
      </c>
    </row>
    <row r="2108" spans="1:6">
      <c r="A2108" s="14">
        <v>43053</v>
      </c>
      <c r="B2108" s="15">
        <v>313.74</v>
      </c>
      <c r="C2108">
        <v>605687</v>
      </c>
      <c r="D2108" s="15">
        <v>312</v>
      </c>
      <c r="E2108" s="15">
        <v>314</v>
      </c>
      <c r="F2108" s="15">
        <v>310.7</v>
      </c>
    </row>
    <row r="2109" spans="1:6">
      <c r="A2109" s="14">
        <v>43052</v>
      </c>
      <c r="B2109" s="15">
        <v>312.95</v>
      </c>
      <c r="C2109">
        <v>702811</v>
      </c>
      <c r="D2109" s="15">
        <v>311</v>
      </c>
      <c r="E2109" s="15">
        <v>313.27999999999997</v>
      </c>
      <c r="F2109" s="15">
        <v>310.31</v>
      </c>
    </row>
    <row r="2110" spans="1:6">
      <c r="A2110" s="14">
        <v>43049</v>
      </c>
      <c r="B2110" s="15">
        <v>311.17</v>
      </c>
      <c r="C2110">
        <v>630850</v>
      </c>
      <c r="D2110" s="15">
        <v>310.3</v>
      </c>
      <c r="E2110" s="15">
        <v>311.68</v>
      </c>
      <c r="F2110" s="15">
        <v>309.76</v>
      </c>
    </row>
    <row r="2111" spans="1:6">
      <c r="A2111" s="14">
        <v>43048</v>
      </c>
      <c r="B2111" s="15">
        <v>311.08</v>
      </c>
      <c r="C2111">
        <v>889458</v>
      </c>
      <c r="D2111" s="15">
        <v>314.85000000000002</v>
      </c>
      <c r="E2111" s="15">
        <v>315.06</v>
      </c>
      <c r="F2111" s="15">
        <v>310.27999999999997</v>
      </c>
    </row>
    <row r="2112" spans="1:6">
      <c r="A2112" s="14">
        <v>43047</v>
      </c>
      <c r="B2112" s="15">
        <v>315.64</v>
      </c>
      <c r="C2112">
        <v>729698</v>
      </c>
      <c r="D2112" s="15">
        <v>313.44</v>
      </c>
      <c r="E2112" s="15">
        <v>315.7</v>
      </c>
      <c r="F2112" s="15">
        <v>313.3</v>
      </c>
    </row>
    <row r="2113" spans="1:6">
      <c r="A2113" s="14">
        <v>43046</v>
      </c>
      <c r="B2113" s="15">
        <v>313.29000000000002</v>
      </c>
      <c r="C2113">
        <v>874379</v>
      </c>
      <c r="D2113" s="15">
        <v>310.08</v>
      </c>
      <c r="E2113" s="15">
        <v>313.37</v>
      </c>
      <c r="F2113" s="15">
        <v>310.08</v>
      </c>
    </row>
    <row r="2114" spans="1:6">
      <c r="A2114" s="14">
        <v>43045</v>
      </c>
      <c r="B2114" s="15">
        <v>310.08</v>
      </c>
      <c r="C2114">
        <v>717284</v>
      </c>
      <c r="D2114" s="15">
        <v>309.72000000000003</v>
      </c>
      <c r="E2114" s="15">
        <v>311.93</v>
      </c>
      <c r="F2114" s="15">
        <v>308.68</v>
      </c>
    </row>
    <row r="2115" spans="1:6">
      <c r="A2115" s="14">
        <v>43042</v>
      </c>
      <c r="B2115" s="15">
        <v>309.99</v>
      </c>
      <c r="C2115">
        <v>652239</v>
      </c>
      <c r="D2115" s="15">
        <v>310.92</v>
      </c>
      <c r="E2115" s="15">
        <v>311.85219999999998</v>
      </c>
      <c r="F2115" s="15">
        <v>309.03500000000003</v>
      </c>
    </row>
    <row r="2116" spans="1:6">
      <c r="A2116" s="14">
        <v>43041</v>
      </c>
      <c r="B2116" s="15">
        <v>310.86</v>
      </c>
      <c r="C2116">
        <v>868900</v>
      </c>
      <c r="D2116" s="15">
        <v>306.11</v>
      </c>
      <c r="E2116" s="15">
        <v>310.86</v>
      </c>
      <c r="F2116" s="15">
        <v>306.11</v>
      </c>
    </row>
    <row r="2117" spans="1:6">
      <c r="A2117" s="14">
        <v>43040</v>
      </c>
      <c r="B2117" s="15">
        <v>306.60000000000002</v>
      </c>
      <c r="C2117">
        <v>1014991</v>
      </c>
      <c r="D2117" s="15">
        <v>309.05</v>
      </c>
      <c r="E2117" s="15">
        <v>309.66000000000003</v>
      </c>
      <c r="F2117" s="15">
        <v>306.23</v>
      </c>
    </row>
    <row r="2118" spans="1:6">
      <c r="A2118" s="14">
        <v>43039</v>
      </c>
      <c r="B2118" s="15">
        <v>308.16000000000003</v>
      </c>
      <c r="C2118">
        <v>693791</v>
      </c>
      <c r="D2118" s="15">
        <v>309.16000000000003</v>
      </c>
      <c r="E2118" s="15">
        <v>309.83499999999998</v>
      </c>
      <c r="F2118" s="15">
        <v>308.14</v>
      </c>
    </row>
    <row r="2119" spans="1:6">
      <c r="A2119" s="14">
        <v>43038</v>
      </c>
      <c r="B2119" s="15">
        <v>308.63</v>
      </c>
      <c r="C2119">
        <v>1157359</v>
      </c>
      <c r="D2119" s="15">
        <v>308.5</v>
      </c>
      <c r="E2119" s="15">
        <v>310.42</v>
      </c>
      <c r="F2119" s="15">
        <v>307.82</v>
      </c>
    </row>
    <row r="2120" spans="1:6">
      <c r="A2120" s="14">
        <v>43035</v>
      </c>
      <c r="B2120" s="15">
        <v>308</v>
      </c>
      <c r="C2120">
        <v>998650</v>
      </c>
      <c r="D2120" s="15">
        <v>307.95</v>
      </c>
      <c r="E2120" s="15">
        <v>310.375</v>
      </c>
      <c r="F2120" s="15">
        <v>307.75</v>
      </c>
    </row>
    <row r="2121" spans="1:6">
      <c r="A2121" s="14">
        <v>43034</v>
      </c>
      <c r="B2121" s="15">
        <v>307.89</v>
      </c>
      <c r="C2121">
        <v>1598318</v>
      </c>
      <c r="D2121" s="15">
        <v>313.44</v>
      </c>
      <c r="E2121" s="15">
        <v>314.42</v>
      </c>
      <c r="F2121" s="15">
        <v>303.31</v>
      </c>
    </row>
    <row r="2122" spans="1:6">
      <c r="A2122" s="14">
        <v>43033</v>
      </c>
      <c r="B2122" s="15">
        <v>312.43</v>
      </c>
      <c r="C2122">
        <v>1658712</v>
      </c>
      <c r="D2122" s="15">
        <v>312.86</v>
      </c>
      <c r="E2122" s="15">
        <v>315.95499999999998</v>
      </c>
      <c r="F2122" s="15">
        <v>311.31</v>
      </c>
    </row>
    <row r="2123" spans="1:6">
      <c r="A2123" s="14">
        <v>43032</v>
      </c>
      <c r="B2123" s="15">
        <v>313.14999999999998</v>
      </c>
      <c r="C2123">
        <v>2560990</v>
      </c>
      <c r="D2123" s="15">
        <v>314.69</v>
      </c>
      <c r="E2123" s="15">
        <v>317</v>
      </c>
      <c r="F2123" s="15">
        <v>310.61</v>
      </c>
    </row>
    <row r="2124" spans="1:6">
      <c r="A2124" s="14">
        <v>43031</v>
      </c>
      <c r="B2124" s="15">
        <v>320.73</v>
      </c>
      <c r="C2124">
        <v>1228598</v>
      </c>
      <c r="D2124" s="15">
        <v>321.06</v>
      </c>
      <c r="E2124" s="15">
        <v>321.56</v>
      </c>
      <c r="F2124" s="15">
        <v>319.87</v>
      </c>
    </row>
    <row r="2125" spans="1:6">
      <c r="A2125" s="14">
        <v>43028</v>
      </c>
      <c r="B2125" s="15">
        <v>320</v>
      </c>
      <c r="C2125">
        <v>933019</v>
      </c>
      <c r="D2125" s="15">
        <v>317.93</v>
      </c>
      <c r="E2125" s="15">
        <v>320</v>
      </c>
      <c r="F2125" s="15">
        <v>316.60000000000002</v>
      </c>
    </row>
    <row r="2126" spans="1:6">
      <c r="A2126" s="14">
        <v>43027</v>
      </c>
      <c r="B2126" s="15">
        <v>316.83999999999997</v>
      </c>
      <c r="C2126">
        <v>727769</v>
      </c>
      <c r="D2126" s="15">
        <v>315.57</v>
      </c>
      <c r="E2126" s="15">
        <v>317.07</v>
      </c>
      <c r="F2126" s="15">
        <v>313.02</v>
      </c>
    </row>
    <row r="2127" spans="1:6">
      <c r="A2127" s="14">
        <v>43026</v>
      </c>
      <c r="B2127" s="15">
        <v>315.57</v>
      </c>
      <c r="C2127">
        <v>1131109</v>
      </c>
      <c r="D2127" s="15">
        <v>318.33</v>
      </c>
      <c r="E2127" s="15">
        <v>318.815</v>
      </c>
      <c r="F2127" s="15">
        <v>314.7</v>
      </c>
    </row>
    <row r="2128" spans="1:6">
      <c r="A2128" s="14">
        <v>43025</v>
      </c>
      <c r="B2128" s="15">
        <v>318.27</v>
      </c>
      <c r="C2128">
        <v>617658</v>
      </c>
      <c r="D2128" s="15">
        <v>318.7</v>
      </c>
      <c r="E2128" s="15">
        <v>318.92500000000001</v>
      </c>
      <c r="F2128" s="15">
        <v>317.02</v>
      </c>
    </row>
    <row r="2129" spans="1:6">
      <c r="A2129" s="14">
        <v>43024</v>
      </c>
      <c r="B2129" s="15">
        <v>318.94</v>
      </c>
      <c r="C2129">
        <v>588223</v>
      </c>
      <c r="D2129" s="15">
        <v>319.74</v>
      </c>
      <c r="E2129" s="15">
        <v>320.67</v>
      </c>
      <c r="F2129" s="15">
        <v>317.74</v>
      </c>
    </row>
    <row r="2130" spans="1:6">
      <c r="A2130" s="14">
        <v>43021</v>
      </c>
      <c r="B2130" s="15">
        <v>319.39</v>
      </c>
      <c r="C2130">
        <v>1095677</v>
      </c>
      <c r="D2130" s="15">
        <v>321.62</v>
      </c>
      <c r="E2130" s="15">
        <v>322.19</v>
      </c>
      <c r="F2130" s="15">
        <v>319.14</v>
      </c>
    </row>
    <row r="2131" spans="1:6">
      <c r="A2131" s="14">
        <v>43020</v>
      </c>
      <c r="B2131" s="15">
        <v>321.14999999999998</v>
      </c>
      <c r="C2131">
        <v>879756</v>
      </c>
      <c r="D2131" s="15">
        <v>318.35000000000002</v>
      </c>
      <c r="E2131" s="15">
        <v>321.56</v>
      </c>
      <c r="F2131" s="15">
        <v>318.27999999999997</v>
      </c>
    </row>
    <row r="2132" spans="1:6">
      <c r="A2132" s="14">
        <v>43019</v>
      </c>
      <c r="B2132" s="15">
        <v>318.58999999999997</v>
      </c>
      <c r="C2132">
        <v>706111</v>
      </c>
      <c r="D2132" s="15">
        <v>317.64999999999998</v>
      </c>
      <c r="E2132" s="15">
        <v>318.8</v>
      </c>
      <c r="F2132" s="15">
        <v>317.05</v>
      </c>
    </row>
    <row r="2133" spans="1:6">
      <c r="A2133" s="14">
        <v>43018</v>
      </c>
      <c r="B2133" s="15">
        <v>317.70999999999998</v>
      </c>
      <c r="C2133">
        <v>941547</v>
      </c>
      <c r="D2133" s="15">
        <v>318.32</v>
      </c>
      <c r="E2133" s="15">
        <v>318.32</v>
      </c>
      <c r="F2133" s="15">
        <v>316.22000000000003</v>
      </c>
    </row>
    <row r="2134" spans="1:6">
      <c r="A2134" s="14">
        <v>43017</v>
      </c>
      <c r="B2134" s="15">
        <v>317.3</v>
      </c>
      <c r="C2134">
        <v>880340</v>
      </c>
      <c r="D2134" s="15">
        <v>316.62</v>
      </c>
      <c r="E2134" s="15">
        <v>318.33999999999997</v>
      </c>
      <c r="F2134" s="15">
        <v>315.5</v>
      </c>
    </row>
    <row r="2135" spans="1:6">
      <c r="A2135" s="14">
        <v>43014</v>
      </c>
      <c r="B2135" s="15">
        <v>316.45999999999998</v>
      </c>
      <c r="C2135">
        <v>857807</v>
      </c>
      <c r="D2135" s="15">
        <v>315</v>
      </c>
      <c r="E2135" s="15">
        <v>316.45999999999998</v>
      </c>
      <c r="F2135" s="15">
        <v>314.27999999999997</v>
      </c>
    </row>
    <row r="2136" spans="1:6">
      <c r="A2136" s="14">
        <v>43013</v>
      </c>
      <c r="B2136" s="15">
        <v>314.58</v>
      </c>
      <c r="C2136">
        <v>950396</v>
      </c>
      <c r="D2136" s="15">
        <v>312.82</v>
      </c>
      <c r="E2136" s="15">
        <v>315.28500000000003</v>
      </c>
      <c r="F2136" s="15">
        <v>312.64</v>
      </c>
    </row>
    <row r="2137" spans="1:6">
      <c r="A2137" s="14">
        <v>43012</v>
      </c>
      <c r="B2137" s="15">
        <v>313.02</v>
      </c>
      <c r="C2137">
        <v>903735</v>
      </c>
      <c r="D2137" s="15">
        <v>313.27999999999997</v>
      </c>
      <c r="E2137" s="15">
        <v>314.10000000000002</v>
      </c>
      <c r="F2137" s="15">
        <v>312.45999999999998</v>
      </c>
    </row>
    <row r="2138" spans="1:6">
      <c r="A2138" s="14">
        <v>43011</v>
      </c>
      <c r="B2138" s="15">
        <v>312.86</v>
      </c>
      <c r="C2138">
        <v>803293</v>
      </c>
      <c r="D2138" s="15">
        <v>311.38</v>
      </c>
      <c r="E2138" s="15">
        <v>314.02</v>
      </c>
      <c r="F2138" s="15">
        <v>311.3</v>
      </c>
    </row>
    <row r="2139" spans="1:6">
      <c r="A2139" s="14">
        <v>43010</v>
      </c>
      <c r="B2139" s="15">
        <v>311.33</v>
      </c>
      <c r="C2139">
        <v>1007651</v>
      </c>
      <c r="D2139" s="15">
        <v>310.79000000000002</v>
      </c>
      <c r="E2139" s="15">
        <v>311.38</v>
      </c>
      <c r="F2139" s="15">
        <v>309.27</v>
      </c>
    </row>
    <row r="2140" spans="1:6">
      <c r="A2140" s="14">
        <v>43007</v>
      </c>
      <c r="B2140" s="15">
        <v>310.29000000000002</v>
      </c>
      <c r="C2140">
        <v>908631</v>
      </c>
      <c r="D2140" s="15">
        <v>308.95</v>
      </c>
      <c r="E2140" s="15">
        <v>310.36</v>
      </c>
      <c r="F2140" s="15">
        <v>308.69</v>
      </c>
    </row>
    <row r="2141" spans="1:6">
      <c r="A2141" s="14">
        <v>43006</v>
      </c>
      <c r="B2141" s="15">
        <v>309.13</v>
      </c>
      <c r="C2141">
        <v>824179</v>
      </c>
      <c r="D2141" s="15">
        <v>309.01</v>
      </c>
      <c r="E2141" s="15">
        <v>310.37</v>
      </c>
      <c r="F2141" s="15">
        <v>306.58</v>
      </c>
    </row>
    <row r="2142" spans="1:6">
      <c r="A2142" s="14">
        <v>43005</v>
      </c>
      <c r="B2142" s="15">
        <v>310.13</v>
      </c>
      <c r="C2142">
        <v>967851</v>
      </c>
      <c r="D2142" s="15">
        <v>309.7</v>
      </c>
      <c r="E2142" s="15">
        <v>311.32</v>
      </c>
      <c r="F2142" s="15">
        <v>309.01</v>
      </c>
    </row>
    <row r="2143" spans="1:6">
      <c r="A2143" s="14">
        <v>43004</v>
      </c>
      <c r="B2143" s="15">
        <v>309.58</v>
      </c>
      <c r="C2143">
        <v>1025804</v>
      </c>
      <c r="D2143" s="15">
        <v>308.55</v>
      </c>
      <c r="E2143" s="15">
        <v>310.69</v>
      </c>
      <c r="F2143" s="15">
        <v>308.20999999999998</v>
      </c>
    </row>
    <row r="2144" spans="1:6">
      <c r="A2144" s="14">
        <v>43003</v>
      </c>
      <c r="B2144" s="15">
        <v>306.85000000000002</v>
      </c>
      <c r="C2144">
        <v>1072032</v>
      </c>
      <c r="D2144" s="15">
        <v>308.48</v>
      </c>
      <c r="E2144" s="15">
        <v>308.97399999999999</v>
      </c>
      <c r="F2144" s="15">
        <v>304.70999999999998</v>
      </c>
    </row>
    <row r="2145" spans="1:6">
      <c r="A2145" s="14">
        <v>43000</v>
      </c>
      <c r="B2145" s="15">
        <v>308.54000000000002</v>
      </c>
      <c r="C2145">
        <v>1018453</v>
      </c>
      <c r="D2145" s="15">
        <v>308.64999999999998</v>
      </c>
      <c r="E2145" s="15">
        <v>311.36</v>
      </c>
      <c r="F2145" s="15">
        <v>308.26</v>
      </c>
    </row>
    <row r="2146" spans="1:6">
      <c r="A2146" s="14">
        <v>42999</v>
      </c>
      <c r="B2146" s="15">
        <v>308.01</v>
      </c>
      <c r="C2146">
        <v>860309</v>
      </c>
      <c r="D2146" s="15">
        <v>308.10000000000002</v>
      </c>
      <c r="E2146" s="15">
        <v>308.91000000000003</v>
      </c>
      <c r="F2146" s="15">
        <v>307.38659999999999</v>
      </c>
    </row>
    <row r="2147" spans="1:6">
      <c r="A2147" s="14">
        <v>42998</v>
      </c>
      <c r="B2147" s="15">
        <v>307.89999999999998</v>
      </c>
      <c r="C2147">
        <v>1264999</v>
      </c>
      <c r="D2147" s="15">
        <v>305.36</v>
      </c>
      <c r="E2147" s="15">
        <v>307.95999999999998</v>
      </c>
      <c r="F2147" s="15">
        <v>305.24</v>
      </c>
    </row>
    <row r="2148" spans="1:6">
      <c r="A2148" s="14">
        <v>42997</v>
      </c>
      <c r="B2148" s="15">
        <v>305.64999999999998</v>
      </c>
      <c r="C2148">
        <v>1365091</v>
      </c>
      <c r="D2148" s="15">
        <v>304.29000000000002</v>
      </c>
      <c r="E2148" s="15">
        <v>307.26</v>
      </c>
      <c r="F2148" s="15">
        <v>303.66000000000003</v>
      </c>
    </row>
    <row r="2149" spans="1:6">
      <c r="A2149" s="14">
        <v>42996</v>
      </c>
      <c r="B2149" s="15">
        <v>303.8</v>
      </c>
      <c r="C2149">
        <v>1005479</v>
      </c>
      <c r="D2149" s="15">
        <v>302.86</v>
      </c>
      <c r="E2149" s="15">
        <v>304.33</v>
      </c>
      <c r="F2149" s="15">
        <v>302.39999999999998</v>
      </c>
    </row>
    <row r="2150" spans="1:6">
      <c r="A2150" s="14">
        <v>42993</v>
      </c>
      <c r="B2150" s="15">
        <v>302.3</v>
      </c>
      <c r="C2150">
        <v>2025922</v>
      </c>
      <c r="D2150" s="15">
        <v>302.33999999999997</v>
      </c>
      <c r="E2150" s="15">
        <v>303.35000000000002</v>
      </c>
      <c r="F2150" s="15">
        <v>301.02999999999997</v>
      </c>
    </row>
    <row r="2151" spans="1:6">
      <c r="A2151" s="14">
        <v>42992</v>
      </c>
      <c r="B2151" s="15">
        <v>301.33999999999997</v>
      </c>
      <c r="C2151">
        <v>1506270</v>
      </c>
      <c r="D2151" s="15">
        <v>300.2</v>
      </c>
      <c r="E2151" s="15">
        <v>301.39</v>
      </c>
      <c r="F2151" s="15">
        <v>298.39999999999998</v>
      </c>
    </row>
    <row r="2152" spans="1:6">
      <c r="A2152" s="14">
        <v>42991</v>
      </c>
      <c r="B2152" s="15">
        <v>300.2</v>
      </c>
      <c r="C2152">
        <v>1142266</v>
      </c>
      <c r="D2152" s="15">
        <v>303.06</v>
      </c>
      <c r="E2152" s="15">
        <v>303.06</v>
      </c>
      <c r="F2152" s="15">
        <v>300.11</v>
      </c>
    </row>
    <row r="2153" spans="1:6">
      <c r="A2153" s="14">
        <v>42990</v>
      </c>
      <c r="B2153" s="15">
        <v>303.73</v>
      </c>
      <c r="C2153">
        <v>641196</v>
      </c>
      <c r="D2153" s="15">
        <v>304.45</v>
      </c>
      <c r="E2153" s="15">
        <v>304.76</v>
      </c>
      <c r="F2153" s="15">
        <v>302.91000000000003</v>
      </c>
    </row>
    <row r="2154" spans="1:6">
      <c r="A2154" s="14">
        <v>42989</v>
      </c>
      <c r="B2154" s="15">
        <v>304.48</v>
      </c>
      <c r="C2154">
        <v>916104</v>
      </c>
      <c r="D2154" s="15">
        <v>303.7</v>
      </c>
      <c r="E2154" s="15">
        <v>304.59249999999997</v>
      </c>
      <c r="F2154" s="15">
        <v>302.20999999999998</v>
      </c>
    </row>
    <row r="2155" spans="1:6">
      <c r="A2155" s="14">
        <v>42986</v>
      </c>
      <c r="B2155" s="15">
        <v>302.89999999999998</v>
      </c>
      <c r="C2155">
        <v>1161639</v>
      </c>
      <c r="D2155" s="15">
        <v>301.52</v>
      </c>
      <c r="E2155" s="15">
        <v>303.66000000000003</v>
      </c>
      <c r="F2155" s="15">
        <v>301.52</v>
      </c>
    </row>
    <row r="2156" spans="1:6">
      <c r="A2156" s="14">
        <v>42985</v>
      </c>
      <c r="B2156" s="15">
        <v>302.35000000000002</v>
      </c>
      <c r="C2156">
        <v>923332</v>
      </c>
      <c r="D2156" s="15">
        <v>301.45</v>
      </c>
      <c r="E2156" s="15">
        <v>302.77</v>
      </c>
      <c r="F2156" s="15">
        <v>300.24</v>
      </c>
    </row>
    <row r="2157" spans="1:6">
      <c r="A2157" s="14">
        <v>42984</v>
      </c>
      <c r="B2157" s="15">
        <v>301.45</v>
      </c>
      <c r="C2157">
        <v>1217354</v>
      </c>
      <c r="D2157" s="15">
        <v>303.41000000000003</v>
      </c>
      <c r="E2157" s="15">
        <v>303.94</v>
      </c>
      <c r="F2157" s="15">
        <v>301.31</v>
      </c>
    </row>
    <row r="2158" spans="1:6">
      <c r="A2158" s="14">
        <v>42983</v>
      </c>
      <c r="B2158" s="15">
        <v>302.2</v>
      </c>
      <c r="C2158">
        <v>1387900</v>
      </c>
      <c r="D2158" s="15">
        <v>304.45</v>
      </c>
      <c r="E2158" s="15">
        <v>304.52999999999997</v>
      </c>
      <c r="F2158" s="15">
        <v>301.91000000000003</v>
      </c>
    </row>
    <row r="2159" spans="1:6">
      <c r="A2159" s="14">
        <v>42979</v>
      </c>
      <c r="B2159" s="15">
        <v>302.19</v>
      </c>
      <c r="C2159">
        <v>1188050</v>
      </c>
      <c r="D2159" s="15">
        <v>305.95999999999998</v>
      </c>
      <c r="E2159" s="15">
        <v>306.33999999999997</v>
      </c>
      <c r="F2159" s="15">
        <v>302.19</v>
      </c>
    </row>
    <row r="2160" spans="1:6">
      <c r="A2160" s="14">
        <v>42978</v>
      </c>
      <c r="B2160" s="15">
        <v>305.39</v>
      </c>
      <c r="C2160">
        <v>982248</v>
      </c>
      <c r="D2160" s="15">
        <v>306.86</v>
      </c>
      <c r="E2160" s="15">
        <v>306.86</v>
      </c>
      <c r="F2160" s="15">
        <v>304.97000000000003</v>
      </c>
    </row>
    <row r="2161" spans="1:6">
      <c r="A2161" s="14">
        <v>42977</v>
      </c>
      <c r="B2161" s="15">
        <v>306.3</v>
      </c>
      <c r="C2161">
        <v>1272145</v>
      </c>
      <c r="D2161" s="15">
        <v>306.42</v>
      </c>
      <c r="E2161" s="15">
        <v>307.22000000000003</v>
      </c>
      <c r="F2161" s="15">
        <v>305.5</v>
      </c>
    </row>
    <row r="2162" spans="1:6">
      <c r="A2162" s="14">
        <v>42976</v>
      </c>
      <c r="B2162" s="15">
        <v>308.14</v>
      </c>
      <c r="C2162">
        <v>1277351</v>
      </c>
      <c r="D2162" s="15">
        <v>304.5</v>
      </c>
      <c r="E2162" s="15">
        <v>308.18</v>
      </c>
      <c r="F2162" s="15">
        <v>304.5</v>
      </c>
    </row>
    <row r="2163" spans="1:6">
      <c r="A2163" s="14">
        <v>42975</v>
      </c>
      <c r="B2163" s="15">
        <v>303.61</v>
      </c>
      <c r="C2163">
        <v>821067</v>
      </c>
      <c r="D2163" s="15">
        <v>303.73</v>
      </c>
      <c r="E2163" s="15">
        <v>303.85000000000002</v>
      </c>
      <c r="F2163" s="15">
        <v>302.51</v>
      </c>
    </row>
    <row r="2164" spans="1:6">
      <c r="A2164" s="14">
        <v>42972</v>
      </c>
      <c r="B2164" s="15">
        <v>302.8</v>
      </c>
      <c r="C2164">
        <v>569421</v>
      </c>
      <c r="D2164" s="15">
        <v>303.92</v>
      </c>
      <c r="E2164" s="15">
        <v>304.68</v>
      </c>
      <c r="F2164" s="15">
        <v>302.70999999999998</v>
      </c>
    </row>
    <row r="2165" spans="1:6">
      <c r="A2165" s="14">
        <v>42971</v>
      </c>
      <c r="B2165" s="15">
        <v>302.60000000000002</v>
      </c>
      <c r="C2165">
        <v>574442</v>
      </c>
      <c r="D2165" s="15">
        <v>303.51</v>
      </c>
      <c r="E2165" s="15">
        <v>304.05</v>
      </c>
      <c r="F2165" s="15">
        <v>301.25</v>
      </c>
    </row>
    <row r="2166" spans="1:6">
      <c r="A2166" s="14">
        <v>42970</v>
      </c>
      <c r="B2166" s="15">
        <v>302.83999999999997</v>
      </c>
      <c r="C2166">
        <v>696672</v>
      </c>
      <c r="D2166" s="15">
        <v>304</v>
      </c>
      <c r="E2166" s="15">
        <v>304.56</v>
      </c>
      <c r="F2166" s="15">
        <v>302.52999999999997</v>
      </c>
    </row>
    <row r="2167" spans="1:6">
      <c r="A2167" s="14">
        <v>42969</v>
      </c>
      <c r="B2167" s="15">
        <v>304.8</v>
      </c>
      <c r="C2167">
        <v>958597</v>
      </c>
      <c r="D2167" s="15">
        <v>303.51</v>
      </c>
      <c r="E2167" s="15">
        <v>305.48</v>
      </c>
      <c r="F2167" s="15">
        <v>302.97000000000003</v>
      </c>
    </row>
    <row r="2168" spans="1:6">
      <c r="A2168" s="14">
        <v>42968</v>
      </c>
      <c r="B2168" s="15">
        <v>301.88</v>
      </c>
      <c r="C2168">
        <v>955337</v>
      </c>
      <c r="D2168" s="15">
        <v>300</v>
      </c>
      <c r="E2168" s="15">
        <v>302.23</v>
      </c>
      <c r="F2168" s="15">
        <v>297.77</v>
      </c>
    </row>
    <row r="2169" spans="1:6">
      <c r="A2169" s="14">
        <v>42965</v>
      </c>
      <c r="B2169" s="15">
        <v>299.2</v>
      </c>
      <c r="C2169">
        <v>1204680</v>
      </c>
      <c r="D2169" s="15">
        <v>300.87</v>
      </c>
      <c r="E2169" s="15">
        <v>301.26</v>
      </c>
      <c r="F2169" s="15">
        <v>298.82100000000003</v>
      </c>
    </row>
    <row r="2170" spans="1:6">
      <c r="A2170" s="14">
        <v>42964</v>
      </c>
      <c r="B2170" s="15">
        <v>301.42</v>
      </c>
      <c r="C2170">
        <v>1047043</v>
      </c>
      <c r="D2170" s="15">
        <v>305.26</v>
      </c>
      <c r="E2170" s="15">
        <v>305.64999999999998</v>
      </c>
      <c r="F2170" s="15">
        <v>301.27</v>
      </c>
    </row>
    <row r="2171" spans="1:6">
      <c r="A2171" s="14">
        <v>42963</v>
      </c>
      <c r="B2171" s="15">
        <v>305.8</v>
      </c>
      <c r="C2171">
        <v>1033045</v>
      </c>
      <c r="D2171" s="15">
        <v>305.88</v>
      </c>
      <c r="E2171" s="15">
        <v>306.80720000000002</v>
      </c>
      <c r="F2171" s="15">
        <v>305.35000000000002</v>
      </c>
    </row>
    <row r="2172" spans="1:6">
      <c r="A2172" s="14">
        <v>42962</v>
      </c>
      <c r="B2172" s="15">
        <v>306.2</v>
      </c>
      <c r="C2172">
        <v>1019240</v>
      </c>
      <c r="D2172" s="15">
        <v>307.97000000000003</v>
      </c>
      <c r="E2172" s="15">
        <v>308.48</v>
      </c>
      <c r="F2172" s="15">
        <v>305.52</v>
      </c>
    </row>
    <row r="2173" spans="1:6">
      <c r="A2173" s="14">
        <v>42961</v>
      </c>
      <c r="B2173" s="15">
        <v>307.58</v>
      </c>
      <c r="C2173">
        <v>1202834</v>
      </c>
      <c r="D2173" s="15">
        <v>305.45</v>
      </c>
      <c r="E2173" s="15">
        <v>308.06</v>
      </c>
      <c r="F2173" s="15">
        <v>304.26</v>
      </c>
    </row>
    <row r="2174" spans="1:6">
      <c r="A2174" s="14">
        <v>42958</v>
      </c>
      <c r="B2174" s="15">
        <v>303.75</v>
      </c>
      <c r="C2174">
        <v>987047</v>
      </c>
      <c r="D2174" s="15">
        <v>302.83999999999997</v>
      </c>
      <c r="E2174" s="15">
        <v>306.45</v>
      </c>
      <c r="F2174" s="15">
        <v>302.58</v>
      </c>
    </row>
    <row r="2175" spans="1:6">
      <c r="A2175" s="14">
        <v>42957</v>
      </c>
      <c r="B2175" s="15">
        <v>303.25</v>
      </c>
      <c r="C2175">
        <v>1310364</v>
      </c>
      <c r="D2175" s="15">
        <v>306.55</v>
      </c>
      <c r="E2175" s="15">
        <v>307.10000000000002</v>
      </c>
      <c r="F2175" s="15">
        <v>303</v>
      </c>
    </row>
    <row r="2176" spans="1:6">
      <c r="A2176" s="14">
        <v>42956</v>
      </c>
      <c r="B2176" s="15">
        <v>305.22000000000003</v>
      </c>
      <c r="C2176">
        <v>1749122</v>
      </c>
      <c r="D2176" s="15">
        <v>301.2</v>
      </c>
      <c r="E2176" s="15">
        <v>305.54000000000002</v>
      </c>
      <c r="F2176" s="15">
        <v>301.00009999999997</v>
      </c>
    </row>
    <row r="2177" spans="1:6">
      <c r="A2177" s="14">
        <v>42955</v>
      </c>
      <c r="B2177" s="15">
        <v>300.10000000000002</v>
      </c>
      <c r="C2177">
        <v>1008527</v>
      </c>
      <c r="D2177" s="15">
        <v>297.79000000000002</v>
      </c>
      <c r="E2177" s="15">
        <v>300.42</v>
      </c>
      <c r="F2177" s="15">
        <v>297.33499999999998</v>
      </c>
    </row>
    <row r="2178" spans="1:6">
      <c r="A2178" s="14">
        <v>42954</v>
      </c>
      <c r="B2178" s="15">
        <v>297.14999999999998</v>
      </c>
      <c r="C2178">
        <v>768637</v>
      </c>
      <c r="D2178" s="15">
        <v>297.31</v>
      </c>
      <c r="E2178" s="15">
        <v>297.73</v>
      </c>
      <c r="F2178" s="15">
        <v>296.60000000000002</v>
      </c>
    </row>
    <row r="2179" spans="1:6">
      <c r="A2179" s="14">
        <v>42951</v>
      </c>
      <c r="B2179" s="15">
        <v>297</v>
      </c>
      <c r="C2179">
        <v>786126</v>
      </c>
      <c r="D2179" s="15">
        <v>296.27</v>
      </c>
      <c r="E2179" s="15">
        <v>297</v>
      </c>
      <c r="F2179" s="15">
        <v>295.04000000000002</v>
      </c>
    </row>
    <row r="2180" spans="1:6">
      <c r="A2180" s="14">
        <v>42950</v>
      </c>
      <c r="B2180" s="15">
        <v>295.82</v>
      </c>
      <c r="C2180">
        <v>983539</v>
      </c>
      <c r="D2180" s="15">
        <v>294</v>
      </c>
      <c r="E2180" s="15">
        <v>295.91000000000003</v>
      </c>
      <c r="F2180" s="15">
        <v>292.80009999999999</v>
      </c>
    </row>
    <row r="2181" spans="1:6">
      <c r="A2181" s="14">
        <v>42949</v>
      </c>
      <c r="B2181" s="15">
        <v>294.7</v>
      </c>
      <c r="C2181">
        <v>983727</v>
      </c>
      <c r="D2181" s="15">
        <v>292.73</v>
      </c>
      <c r="E2181" s="15">
        <v>294.83999999999997</v>
      </c>
      <c r="F2181" s="15">
        <v>292.14999999999998</v>
      </c>
    </row>
    <row r="2182" spans="1:6">
      <c r="A2182" s="14">
        <v>42948</v>
      </c>
      <c r="B2182" s="15">
        <v>292.64999999999998</v>
      </c>
      <c r="C2182">
        <v>1037249</v>
      </c>
      <c r="D2182" s="15">
        <v>293.93</v>
      </c>
      <c r="E2182" s="15">
        <v>294.33</v>
      </c>
      <c r="F2182" s="15">
        <v>291.89499999999998</v>
      </c>
    </row>
    <row r="2183" spans="1:6">
      <c r="A2183" s="14">
        <v>42947</v>
      </c>
      <c r="B2183" s="15">
        <v>292.13</v>
      </c>
      <c r="C2183">
        <v>1143739</v>
      </c>
      <c r="D2183" s="15">
        <v>291.42</v>
      </c>
      <c r="E2183" s="15">
        <v>293.83999999999997</v>
      </c>
      <c r="F2183" s="15">
        <v>291.02999999999997</v>
      </c>
    </row>
    <row r="2184" spans="1:6">
      <c r="A2184" s="14">
        <v>42944</v>
      </c>
      <c r="B2184" s="15">
        <v>290.41000000000003</v>
      </c>
      <c r="C2184">
        <v>1086205</v>
      </c>
      <c r="D2184" s="15">
        <v>288.07</v>
      </c>
      <c r="E2184" s="15">
        <v>290.76990000000001</v>
      </c>
      <c r="F2184" s="15">
        <v>286.58</v>
      </c>
    </row>
    <row r="2185" spans="1:6">
      <c r="A2185" s="14">
        <v>42943</v>
      </c>
      <c r="B2185" s="15">
        <v>288.13</v>
      </c>
      <c r="C2185">
        <v>1090864</v>
      </c>
      <c r="D2185" s="15">
        <v>290.2</v>
      </c>
      <c r="E2185" s="15">
        <v>290.49</v>
      </c>
      <c r="F2185" s="15">
        <v>286.17</v>
      </c>
    </row>
    <row r="2186" spans="1:6">
      <c r="A2186" s="14">
        <v>42942</v>
      </c>
      <c r="B2186" s="15">
        <v>289.85000000000002</v>
      </c>
      <c r="C2186">
        <v>882409</v>
      </c>
      <c r="D2186" s="15">
        <v>290.82</v>
      </c>
      <c r="E2186" s="15">
        <v>290.99</v>
      </c>
      <c r="F2186" s="15">
        <v>288.77</v>
      </c>
    </row>
    <row r="2187" spans="1:6">
      <c r="A2187" s="14">
        <v>42941</v>
      </c>
      <c r="B2187" s="15">
        <v>289.83</v>
      </c>
      <c r="C2187">
        <v>804937</v>
      </c>
      <c r="D2187" s="15">
        <v>291.48</v>
      </c>
      <c r="E2187" s="15">
        <v>292.07</v>
      </c>
      <c r="F2187" s="15">
        <v>289.72000000000003</v>
      </c>
    </row>
    <row r="2188" spans="1:6">
      <c r="A2188" s="14">
        <v>42940</v>
      </c>
      <c r="B2188" s="15">
        <v>290.27999999999997</v>
      </c>
      <c r="C2188">
        <v>768388</v>
      </c>
      <c r="D2188" s="15">
        <v>289.47000000000003</v>
      </c>
      <c r="E2188" s="15">
        <v>291.24</v>
      </c>
      <c r="F2188" s="15">
        <v>289.2</v>
      </c>
    </row>
    <row r="2189" spans="1:6">
      <c r="A2189" s="14">
        <v>42937</v>
      </c>
      <c r="B2189" s="15">
        <v>289.12</v>
      </c>
      <c r="C2189">
        <v>1230071</v>
      </c>
      <c r="D2189" s="15">
        <v>288.3</v>
      </c>
      <c r="E2189" s="15">
        <v>290.07</v>
      </c>
      <c r="F2189" s="15">
        <v>286.86</v>
      </c>
    </row>
    <row r="2190" spans="1:6">
      <c r="A2190" s="14">
        <v>42936</v>
      </c>
      <c r="B2190" s="15">
        <v>289.67</v>
      </c>
      <c r="C2190">
        <v>1147860</v>
      </c>
      <c r="D2190" s="15">
        <v>290.58</v>
      </c>
      <c r="E2190" s="15">
        <v>290.74</v>
      </c>
      <c r="F2190" s="15">
        <v>288.94099999999997</v>
      </c>
    </row>
    <row r="2191" spans="1:6">
      <c r="A2191" s="14">
        <v>42935</v>
      </c>
      <c r="B2191" s="15">
        <v>290.67</v>
      </c>
      <c r="C2191">
        <v>1139807</v>
      </c>
      <c r="D2191" s="15">
        <v>287.68</v>
      </c>
      <c r="E2191" s="15">
        <v>291.27999999999997</v>
      </c>
      <c r="F2191" s="15">
        <v>287.04000000000002</v>
      </c>
    </row>
    <row r="2192" spans="1:6">
      <c r="A2192" s="14">
        <v>42934</v>
      </c>
      <c r="B2192" s="15">
        <v>286.79000000000002</v>
      </c>
      <c r="C2192">
        <v>1806993</v>
      </c>
      <c r="D2192" s="15">
        <v>290.64</v>
      </c>
      <c r="E2192" s="15">
        <v>292.97000000000003</v>
      </c>
      <c r="F2192" s="15">
        <v>286.02999999999997</v>
      </c>
    </row>
    <row r="2193" spans="1:6">
      <c r="A2193" s="14">
        <v>42933</v>
      </c>
      <c r="B2193" s="15">
        <v>288.49</v>
      </c>
      <c r="C2193">
        <v>1312780</v>
      </c>
      <c r="D2193" s="15">
        <v>288.5</v>
      </c>
      <c r="E2193" s="15">
        <v>290.06</v>
      </c>
      <c r="F2193" s="15">
        <v>287.61</v>
      </c>
    </row>
    <row r="2194" spans="1:6">
      <c r="A2194" s="14">
        <v>42930</v>
      </c>
      <c r="B2194" s="15">
        <v>288.13</v>
      </c>
      <c r="C2194">
        <v>881860</v>
      </c>
      <c r="D2194" s="15">
        <v>287.05</v>
      </c>
      <c r="E2194" s="15">
        <v>288.77</v>
      </c>
      <c r="F2194" s="15">
        <v>286.70999999999998</v>
      </c>
    </row>
    <row r="2195" spans="1:6">
      <c r="A2195" s="14">
        <v>42929</v>
      </c>
      <c r="B2195" s="15">
        <v>286.76</v>
      </c>
      <c r="C2195">
        <v>705408</v>
      </c>
      <c r="D2195" s="15">
        <v>287.12</v>
      </c>
      <c r="E2195" s="15">
        <v>287.85000000000002</v>
      </c>
      <c r="F2195" s="15">
        <v>285.77999999999997</v>
      </c>
    </row>
    <row r="2196" spans="1:6">
      <c r="A2196" s="14">
        <v>42928</v>
      </c>
      <c r="B2196" s="15">
        <v>286.36</v>
      </c>
      <c r="C2196">
        <v>812344</v>
      </c>
      <c r="D2196" s="15">
        <v>287.14999999999998</v>
      </c>
      <c r="E2196" s="15">
        <v>288.77</v>
      </c>
      <c r="F2196" s="15">
        <v>286.36</v>
      </c>
    </row>
    <row r="2197" spans="1:6">
      <c r="A2197" s="14">
        <v>42927</v>
      </c>
      <c r="B2197" s="15">
        <v>286.42</v>
      </c>
      <c r="C2197">
        <v>915639</v>
      </c>
      <c r="D2197" s="15">
        <v>285.57</v>
      </c>
      <c r="E2197" s="15">
        <v>287.75</v>
      </c>
      <c r="F2197" s="15">
        <v>285.06</v>
      </c>
    </row>
    <row r="2198" spans="1:6">
      <c r="A2198" s="14">
        <v>42926</v>
      </c>
      <c r="B2198" s="15">
        <v>285.57</v>
      </c>
      <c r="C2198">
        <v>1348114</v>
      </c>
      <c r="D2198" s="15">
        <v>285.5</v>
      </c>
      <c r="E2198" s="15">
        <v>287.91000000000003</v>
      </c>
      <c r="F2198" s="15">
        <v>284.22000000000003</v>
      </c>
    </row>
    <row r="2199" spans="1:6">
      <c r="A2199" s="14">
        <v>42923</v>
      </c>
      <c r="B2199" s="15">
        <v>285.2</v>
      </c>
      <c r="C2199">
        <v>1175032</v>
      </c>
      <c r="D2199" s="15">
        <v>281.66000000000003</v>
      </c>
      <c r="E2199" s="15">
        <v>286.95</v>
      </c>
      <c r="F2199" s="15">
        <v>281.5</v>
      </c>
    </row>
    <row r="2200" spans="1:6">
      <c r="A2200" s="14">
        <v>42922</v>
      </c>
      <c r="B2200" s="15">
        <v>280.95999999999998</v>
      </c>
      <c r="C2200">
        <v>765967</v>
      </c>
      <c r="D2200" s="15">
        <v>282</v>
      </c>
      <c r="E2200" s="15">
        <v>283.47500000000002</v>
      </c>
      <c r="F2200" s="15">
        <v>280.39999999999998</v>
      </c>
    </row>
    <row r="2201" spans="1:6">
      <c r="A2201" s="14">
        <v>42921</v>
      </c>
      <c r="B2201" s="15">
        <v>282.39999999999998</v>
      </c>
      <c r="C2201">
        <v>868027</v>
      </c>
      <c r="D2201" s="15">
        <v>279.5</v>
      </c>
      <c r="E2201" s="15">
        <v>283.72000000000003</v>
      </c>
      <c r="F2201" s="15">
        <v>279.39999999999998</v>
      </c>
    </row>
    <row r="2202" spans="1:6">
      <c r="A2202" s="14">
        <v>42919</v>
      </c>
      <c r="B2202" s="15">
        <v>278.92</v>
      </c>
      <c r="C2202">
        <v>462790</v>
      </c>
      <c r="D2202" s="15">
        <v>277.39</v>
      </c>
      <c r="E2202" s="15">
        <v>280.48</v>
      </c>
      <c r="F2202" s="15">
        <v>277.2</v>
      </c>
    </row>
    <row r="2203" spans="1:6">
      <c r="A2203" s="14">
        <v>42916</v>
      </c>
      <c r="B2203" s="15">
        <v>277.61</v>
      </c>
      <c r="C2203">
        <v>1085613</v>
      </c>
      <c r="D2203" s="15">
        <v>277.62</v>
      </c>
      <c r="E2203" s="15">
        <v>278.92</v>
      </c>
      <c r="F2203" s="15">
        <v>276.32</v>
      </c>
    </row>
    <row r="2204" spans="1:6">
      <c r="A2204" s="14">
        <v>42915</v>
      </c>
      <c r="B2204" s="15">
        <v>276.73</v>
      </c>
      <c r="C2204">
        <v>905051</v>
      </c>
      <c r="D2204" s="15">
        <v>279.85000000000002</v>
      </c>
      <c r="E2204" s="15">
        <v>279.85000000000002</v>
      </c>
      <c r="F2204" s="15">
        <v>274.69</v>
      </c>
    </row>
    <row r="2205" spans="1:6">
      <c r="A2205" s="14">
        <v>42914</v>
      </c>
      <c r="B2205" s="15">
        <v>280.02</v>
      </c>
      <c r="C2205">
        <v>955895</v>
      </c>
      <c r="D2205" s="15">
        <v>279.08</v>
      </c>
      <c r="E2205" s="15">
        <v>280.92</v>
      </c>
      <c r="F2205" s="15">
        <v>278.37</v>
      </c>
    </row>
    <row r="2206" spans="1:6">
      <c r="A2206" s="14">
        <v>42913</v>
      </c>
      <c r="B2206" s="15">
        <v>277.83</v>
      </c>
      <c r="C2206">
        <v>739174</v>
      </c>
      <c r="D2206" s="15">
        <v>279.32</v>
      </c>
      <c r="E2206" s="15">
        <v>280.20999999999998</v>
      </c>
      <c r="F2206" s="15">
        <v>277.83</v>
      </c>
    </row>
    <row r="2207" spans="1:6">
      <c r="A2207" s="14">
        <v>42912</v>
      </c>
      <c r="B2207" s="15">
        <v>279.7</v>
      </c>
      <c r="C2207">
        <v>887131</v>
      </c>
      <c r="D2207" s="15">
        <v>281.17</v>
      </c>
      <c r="E2207" s="15">
        <v>283.2</v>
      </c>
      <c r="F2207" s="15">
        <v>279.49</v>
      </c>
    </row>
    <row r="2208" spans="1:6">
      <c r="A2208" s="14">
        <v>42909</v>
      </c>
      <c r="B2208" s="15">
        <v>280.64</v>
      </c>
      <c r="C2208">
        <v>1026843</v>
      </c>
      <c r="D2208" s="15">
        <v>280.02999999999997</v>
      </c>
      <c r="E2208" s="15">
        <v>281.48</v>
      </c>
      <c r="F2208" s="15">
        <v>280.02999999999997</v>
      </c>
    </row>
    <row r="2209" spans="1:6">
      <c r="A2209" s="14">
        <v>42908</v>
      </c>
      <c r="B2209" s="15">
        <v>280.43</v>
      </c>
      <c r="C2209">
        <v>665746</v>
      </c>
      <c r="D2209" s="15">
        <v>282.73</v>
      </c>
      <c r="E2209" s="15">
        <v>283.70999999999998</v>
      </c>
      <c r="F2209" s="15">
        <v>280.38</v>
      </c>
    </row>
    <row r="2210" spans="1:6">
      <c r="A2210" s="14">
        <v>42907</v>
      </c>
      <c r="B2210" s="15">
        <v>282.99</v>
      </c>
      <c r="C2210">
        <v>754720</v>
      </c>
      <c r="D2210" s="15">
        <v>283.68</v>
      </c>
      <c r="E2210" s="15">
        <v>284.20999999999998</v>
      </c>
      <c r="F2210" s="15">
        <v>282.20999999999998</v>
      </c>
    </row>
    <row r="2211" spans="1:6">
      <c r="A2211" s="14">
        <v>42906</v>
      </c>
      <c r="B2211" s="15">
        <v>282.89</v>
      </c>
      <c r="C2211">
        <v>967621</v>
      </c>
      <c r="D2211" s="15">
        <v>282.95</v>
      </c>
      <c r="E2211" s="15">
        <v>284.98</v>
      </c>
      <c r="F2211" s="15">
        <v>282.39499999999998</v>
      </c>
    </row>
    <row r="2212" spans="1:6">
      <c r="A2212" s="14">
        <v>42905</v>
      </c>
      <c r="B2212" s="15">
        <v>282.3</v>
      </c>
      <c r="C2212">
        <v>1063664</v>
      </c>
      <c r="D2212" s="15">
        <v>281.75</v>
      </c>
      <c r="E2212" s="15">
        <v>284.47989999999999</v>
      </c>
      <c r="F2212" s="15">
        <v>281.39</v>
      </c>
    </row>
    <row r="2213" spans="1:6">
      <c r="A2213" s="14">
        <v>42902</v>
      </c>
      <c r="B2213" s="15">
        <v>281.11</v>
      </c>
      <c r="C2213">
        <v>1287185</v>
      </c>
      <c r="D2213" s="15">
        <v>282.13</v>
      </c>
      <c r="E2213" s="15">
        <v>282.2799</v>
      </c>
      <c r="F2213" s="15">
        <v>280.68</v>
      </c>
    </row>
    <row r="2214" spans="1:6">
      <c r="A2214" s="14">
        <v>42901</v>
      </c>
      <c r="B2214" s="15">
        <v>280.93</v>
      </c>
      <c r="C2214">
        <v>617749</v>
      </c>
      <c r="D2214" s="15">
        <v>279.75</v>
      </c>
      <c r="E2214" s="15">
        <v>281.57</v>
      </c>
      <c r="F2214" s="15">
        <v>277.77300000000002</v>
      </c>
    </row>
    <row r="2215" spans="1:6">
      <c r="A2215" s="14">
        <v>42900</v>
      </c>
      <c r="B2215" s="15">
        <v>280.3</v>
      </c>
      <c r="C2215">
        <v>828899</v>
      </c>
      <c r="D2215" s="15">
        <v>278.10000000000002</v>
      </c>
      <c r="E2215" s="15">
        <v>282.32</v>
      </c>
      <c r="F2215" s="15">
        <v>278</v>
      </c>
    </row>
    <row r="2216" spans="1:6">
      <c r="A2216" s="14">
        <v>42899</v>
      </c>
      <c r="B2216" s="15">
        <v>278.36</v>
      </c>
      <c r="C2216">
        <v>638691</v>
      </c>
      <c r="D2216" s="15">
        <v>276.89999999999998</v>
      </c>
      <c r="E2216" s="15">
        <v>278.94</v>
      </c>
      <c r="F2216" s="15">
        <v>275.48</v>
      </c>
    </row>
    <row r="2217" spans="1:6">
      <c r="A2217" s="14">
        <v>42898</v>
      </c>
      <c r="B2217" s="15">
        <v>276.89</v>
      </c>
      <c r="C2217">
        <v>835958</v>
      </c>
      <c r="D2217" s="15">
        <v>277.08999999999997</v>
      </c>
      <c r="E2217" s="15">
        <v>277.22500000000002</v>
      </c>
      <c r="F2217" s="15">
        <v>273.73</v>
      </c>
    </row>
    <row r="2218" spans="1:6">
      <c r="A2218" s="14">
        <v>42895</v>
      </c>
      <c r="B2218" s="15">
        <v>277</v>
      </c>
      <c r="C2218">
        <v>1021395</v>
      </c>
      <c r="D2218" s="15">
        <v>277.66000000000003</v>
      </c>
      <c r="E2218" s="15">
        <v>279.18990000000002</v>
      </c>
      <c r="F2218" s="15">
        <v>276.61</v>
      </c>
    </row>
    <row r="2219" spans="1:6">
      <c r="A2219" s="14">
        <v>42894</v>
      </c>
      <c r="B2219" s="15">
        <v>277.62</v>
      </c>
      <c r="C2219">
        <v>1112528</v>
      </c>
      <c r="D2219" s="15">
        <v>278</v>
      </c>
      <c r="E2219" s="15">
        <v>278.69</v>
      </c>
      <c r="F2219" s="15">
        <v>276.67</v>
      </c>
    </row>
    <row r="2220" spans="1:6">
      <c r="A2220" s="14">
        <v>42893</v>
      </c>
      <c r="B2220" s="15">
        <v>277.38</v>
      </c>
      <c r="C2220">
        <v>658854</v>
      </c>
      <c r="D2220" s="15">
        <v>277.41000000000003</v>
      </c>
      <c r="E2220" s="15">
        <v>277.85000000000002</v>
      </c>
      <c r="F2220" s="15">
        <v>276.24</v>
      </c>
    </row>
    <row r="2221" spans="1:6">
      <c r="A2221" s="14">
        <v>42892</v>
      </c>
      <c r="B2221" s="15">
        <v>276.88</v>
      </c>
      <c r="C2221">
        <v>889933</v>
      </c>
      <c r="D2221" s="15">
        <v>279.54000000000002</v>
      </c>
      <c r="E2221" s="15">
        <v>279.9477</v>
      </c>
      <c r="F2221" s="15">
        <v>276.72000000000003</v>
      </c>
    </row>
    <row r="2222" spans="1:6">
      <c r="A2222" s="14">
        <v>42891</v>
      </c>
      <c r="B2222" s="15">
        <v>280.13</v>
      </c>
      <c r="C2222">
        <v>623048</v>
      </c>
      <c r="D2222" s="15">
        <v>281.5</v>
      </c>
      <c r="E2222" s="15">
        <v>282.3</v>
      </c>
      <c r="F2222" s="15">
        <v>280.08999999999997</v>
      </c>
    </row>
    <row r="2223" spans="1:6">
      <c r="A2223" s="14">
        <v>42888</v>
      </c>
      <c r="B2223" s="15">
        <v>281.76</v>
      </c>
      <c r="C2223">
        <v>749121</v>
      </c>
      <c r="D2223" s="15">
        <v>281.27999999999997</v>
      </c>
      <c r="E2223" s="15">
        <v>282.89</v>
      </c>
      <c r="F2223" s="15">
        <v>280.75</v>
      </c>
    </row>
    <row r="2224" spans="1:6">
      <c r="A2224" s="14">
        <v>42887</v>
      </c>
      <c r="B2224" s="15">
        <v>280.95999999999998</v>
      </c>
      <c r="C2224">
        <v>829219</v>
      </c>
      <c r="D2224" s="15">
        <v>281.18</v>
      </c>
      <c r="E2224" s="15">
        <v>281.7</v>
      </c>
      <c r="F2224" s="15">
        <v>279.5</v>
      </c>
    </row>
    <row r="2225" spans="1:6">
      <c r="A2225" s="14">
        <v>42886</v>
      </c>
      <c r="B2225" s="15">
        <v>281.13</v>
      </c>
      <c r="C2225">
        <v>1506836</v>
      </c>
      <c r="D2225" s="15">
        <v>279.47000000000003</v>
      </c>
      <c r="E2225" s="15">
        <v>281.27999999999997</v>
      </c>
      <c r="F2225" s="15">
        <v>279.27</v>
      </c>
    </row>
    <row r="2226" spans="1:6">
      <c r="A2226" s="14">
        <v>42885</v>
      </c>
      <c r="B2226" s="15">
        <v>280.08999999999997</v>
      </c>
      <c r="C2226">
        <v>902005</v>
      </c>
      <c r="D2226" s="15">
        <v>281.83</v>
      </c>
      <c r="E2226" s="15">
        <v>282.83999999999997</v>
      </c>
      <c r="F2226" s="15">
        <v>279.73</v>
      </c>
    </row>
    <row r="2227" spans="1:6">
      <c r="A2227" s="14">
        <v>42881</v>
      </c>
      <c r="B2227" s="15">
        <v>283.64999999999998</v>
      </c>
      <c r="C2227">
        <v>852121</v>
      </c>
      <c r="D2227" s="15">
        <v>282.04000000000002</v>
      </c>
      <c r="E2227" s="15">
        <v>284</v>
      </c>
      <c r="F2227" s="15">
        <v>281.54000000000002</v>
      </c>
    </row>
    <row r="2228" spans="1:6">
      <c r="A2228" s="14">
        <v>42880</v>
      </c>
      <c r="B2228" s="15">
        <v>282.06</v>
      </c>
      <c r="C2228">
        <v>832993</v>
      </c>
      <c r="D2228" s="15">
        <v>281</v>
      </c>
      <c r="E2228" s="15">
        <v>282.33</v>
      </c>
      <c r="F2228" s="15">
        <v>280.56</v>
      </c>
    </row>
    <row r="2229" spans="1:6">
      <c r="A2229" s="14">
        <v>42879</v>
      </c>
      <c r="B2229" s="15">
        <v>280.05</v>
      </c>
      <c r="C2229">
        <v>872148</v>
      </c>
      <c r="D2229" s="15">
        <v>278.22000000000003</v>
      </c>
      <c r="E2229" s="15">
        <v>280.56</v>
      </c>
      <c r="F2229" s="15">
        <v>278.11</v>
      </c>
    </row>
    <row r="2230" spans="1:6">
      <c r="A2230" s="14">
        <v>42878</v>
      </c>
      <c r="B2230" s="15">
        <v>278.36</v>
      </c>
      <c r="C2230">
        <v>874522</v>
      </c>
      <c r="D2230" s="15">
        <v>278</v>
      </c>
      <c r="E2230" s="15">
        <v>278.62</v>
      </c>
      <c r="F2230" s="15">
        <v>276.10000000000002</v>
      </c>
    </row>
    <row r="2231" spans="1:6">
      <c r="A2231" s="14">
        <v>42877</v>
      </c>
      <c r="B2231" s="15">
        <v>277.02999999999997</v>
      </c>
      <c r="C2231">
        <v>1600354</v>
      </c>
      <c r="D2231" s="15">
        <v>280.79000000000002</v>
      </c>
      <c r="E2231" s="15">
        <v>280.79000000000002</v>
      </c>
      <c r="F2231" s="15">
        <v>276.22000000000003</v>
      </c>
    </row>
    <row r="2232" spans="1:6">
      <c r="A2232" s="14">
        <v>42874</v>
      </c>
      <c r="B2232" s="15">
        <v>272.79000000000002</v>
      </c>
      <c r="C2232">
        <v>1252363</v>
      </c>
      <c r="D2232" s="15">
        <v>268.7</v>
      </c>
      <c r="E2232" s="15">
        <v>272.88</v>
      </c>
      <c r="F2232" s="15">
        <v>268.11</v>
      </c>
    </row>
    <row r="2233" spans="1:6">
      <c r="A2233" s="14">
        <v>42873</v>
      </c>
      <c r="B2233" s="15">
        <v>267.32</v>
      </c>
      <c r="C2233">
        <v>1245780</v>
      </c>
      <c r="D2233" s="15">
        <v>268.54000000000002</v>
      </c>
      <c r="E2233" s="15">
        <v>269</v>
      </c>
      <c r="F2233" s="15">
        <v>266.01</v>
      </c>
    </row>
    <row r="2234" spans="1:6">
      <c r="A2234" s="14">
        <v>42872</v>
      </c>
      <c r="B2234" s="15">
        <v>269.24</v>
      </c>
      <c r="C2234">
        <v>943179</v>
      </c>
      <c r="D2234" s="15">
        <v>270.10000000000002</v>
      </c>
      <c r="E2234" s="15">
        <v>270.73</v>
      </c>
      <c r="F2234" s="15">
        <v>268.9101</v>
      </c>
    </row>
    <row r="2235" spans="1:6">
      <c r="A2235" s="14">
        <v>42871</v>
      </c>
      <c r="B2235" s="15">
        <v>271.64999999999998</v>
      </c>
      <c r="C2235">
        <v>614702</v>
      </c>
      <c r="D2235" s="15">
        <v>272.08</v>
      </c>
      <c r="E2235" s="15">
        <v>273.26</v>
      </c>
      <c r="F2235" s="15">
        <v>271.43</v>
      </c>
    </row>
    <row r="2236" spans="1:6">
      <c r="A2236" s="14">
        <v>42870</v>
      </c>
      <c r="B2236" s="15">
        <v>272.35000000000002</v>
      </c>
      <c r="C2236">
        <v>612664</v>
      </c>
      <c r="D2236" s="15">
        <v>271.27999999999997</v>
      </c>
      <c r="E2236" s="15">
        <v>272.47000000000003</v>
      </c>
      <c r="F2236" s="15">
        <v>271.05</v>
      </c>
    </row>
    <row r="2237" spans="1:6">
      <c r="A2237" s="14">
        <v>42867</v>
      </c>
      <c r="B2237" s="15">
        <v>271.26</v>
      </c>
      <c r="C2237">
        <v>599643</v>
      </c>
      <c r="D2237" s="15">
        <v>270.91000000000003</v>
      </c>
      <c r="E2237" s="15">
        <v>271.7</v>
      </c>
      <c r="F2237" s="15">
        <v>270.75</v>
      </c>
    </row>
    <row r="2238" spans="1:6">
      <c r="A2238" s="14">
        <v>42866</v>
      </c>
      <c r="B2238" s="15">
        <v>272.08999999999997</v>
      </c>
      <c r="C2238">
        <v>605410</v>
      </c>
      <c r="D2238" s="15">
        <v>271.14</v>
      </c>
      <c r="E2238" s="15">
        <v>272.24990000000003</v>
      </c>
      <c r="F2238" s="15">
        <v>270.2</v>
      </c>
    </row>
    <row r="2239" spans="1:6">
      <c r="A2239" s="14">
        <v>42865</v>
      </c>
      <c r="B2239" s="15">
        <v>271.74</v>
      </c>
      <c r="C2239">
        <v>934840</v>
      </c>
      <c r="D2239" s="15">
        <v>272.88</v>
      </c>
      <c r="E2239" s="15">
        <v>273.70999999999998</v>
      </c>
      <c r="F2239" s="15">
        <v>270.17</v>
      </c>
    </row>
    <row r="2240" spans="1:6">
      <c r="A2240" s="14">
        <v>42864</v>
      </c>
      <c r="B2240" s="15">
        <v>273.87</v>
      </c>
      <c r="C2240">
        <v>897905</v>
      </c>
      <c r="D2240" s="15">
        <v>273</v>
      </c>
      <c r="E2240" s="15">
        <v>274.22000000000003</v>
      </c>
      <c r="F2240" s="15">
        <v>272.26799999999997</v>
      </c>
    </row>
    <row r="2241" spans="1:6">
      <c r="A2241" s="14">
        <v>42863</v>
      </c>
      <c r="B2241" s="15">
        <v>272.5</v>
      </c>
      <c r="C2241">
        <v>674829</v>
      </c>
      <c r="D2241" s="15">
        <v>272.92</v>
      </c>
      <c r="E2241" s="15">
        <v>274</v>
      </c>
      <c r="F2241" s="15">
        <v>272.10000000000002</v>
      </c>
    </row>
    <row r="2242" spans="1:6">
      <c r="A2242" s="14">
        <v>42860</v>
      </c>
      <c r="B2242" s="15">
        <v>273.02999999999997</v>
      </c>
      <c r="C2242">
        <v>812336</v>
      </c>
      <c r="D2242" s="15">
        <v>270.68</v>
      </c>
      <c r="E2242" s="15">
        <v>273.10000000000002</v>
      </c>
      <c r="F2242" s="15">
        <v>270.20999999999998</v>
      </c>
    </row>
    <row r="2243" spans="1:6">
      <c r="A2243" s="14">
        <v>42859</v>
      </c>
      <c r="B2243" s="15">
        <v>270.51</v>
      </c>
      <c r="C2243">
        <v>691113</v>
      </c>
      <c r="D2243" s="15">
        <v>269.87</v>
      </c>
      <c r="E2243" s="15">
        <v>270.70999999999998</v>
      </c>
      <c r="F2243" s="15">
        <v>268.86</v>
      </c>
    </row>
    <row r="2244" spans="1:6">
      <c r="A2244" s="14">
        <v>42858</v>
      </c>
      <c r="B2244" s="15">
        <v>269.60000000000002</v>
      </c>
      <c r="C2244">
        <v>636526</v>
      </c>
      <c r="D2244" s="15">
        <v>268.75</v>
      </c>
      <c r="E2244" s="15">
        <v>269.95</v>
      </c>
      <c r="F2244" s="15">
        <v>268.2</v>
      </c>
    </row>
    <row r="2245" spans="1:6">
      <c r="A2245" s="14">
        <v>42857</v>
      </c>
      <c r="B2245" s="15">
        <v>269.49</v>
      </c>
      <c r="C2245">
        <v>732041</v>
      </c>
      <c r="D2245" s="15">
        <v>268.19</v>
      </c>
      <c r="E2245" s="15">
        <v>269.87</v>
      </c>
      <c r="F2245" s="15">
        <v>268</v>
      </c>
    </row>
    <row r="2246" spans="1:6">
      <c r="A2246" s="14">
        <v>42856</v>
      </c>
      <c r="B2246" s="15">
        <v>268.43</v>
      </c>
      <c r="C2246">
        <v>841671</v>
      </c>
      <c r="D2246" s="15">
        <v>269.55</v>
      </c>
      <c r="E2246" s="15">
        <v>270.11</v>
      </c>
      <c r="F2246" s="15">
        <v>268.37</v>
      </c>
    </row>
    <row r="2247" spans="1:6">
      <c r="A2247" s="14">
        <v>42853</v>
      </c>
      <c r="B2247" s="15">
        <v>269.45</v>
      </c>
      <c r="C2247">
        <v>1003849</v>
      </c>
      <c r="D2247" s="15">
        <v>271.07</v>
      </c>
      <c r="E2247" s="15">
        <v>271.54199999999997</v>
      </c>
      <c r="F2247" s="15">
        <v>268.62</v>
      </c>
    </row>
    <row r="2248" spans="1:6">
      <c r="A2248" s="14">
        <v>42852</v>
      </c>
      <c r="B2248" s="15">
        <v>271.14</v>
      </c>
      <c r="C2248">
        <v>953765</v>
      </c>
      <c r="D2248" s="15">
        <v>270.83999999999997</v>
      </c>
      <c r="E2248" s="15">
        <v>272.77</v>
      </c>
      <c r="F2248" s="15">
        <v>269.94</v>
      </c>
    </row>
    <row r="2249" spans="1:6">
      <c r="A2249" s="14">
        <v>42851</v>
      </c>
      <c r="B2249" s="15">
        <v>270.35000000000002</v>
      </c>
      <c r="C2249">
        <v>1475784</v>
      </c>
      <c r="D2249" s="15">
        <v>270.58999999999997</v>
      </c>
      <c r="E2249" s="15">
        <v>272.51</v>
      </c>
      <c r="F2249" s="15">
        <v>269.54000000000002</v>
      </c>
    </row>
    <row r="2250" spans="1:6">
      <c r="A2250" s="14">
        <v>42850</v>
      </c>
      <c r="B2250" s="15">
        <v>270.02</v>
      </c>
      <c r="C2250">
        <v>2963499</v>
      </c>
      <c r="D2250" s="15">
        <v>273.89999999999998</v>
      </c>
      <c r="E2250" s="15">
        <v>274.5</v>
      </c>
      <c r="F2250" s="15">
        <v>267.67500000000001</v>
      </c>
    </row>
    <row r="2251" spans="1:6">
      <c r="A2251" s="14">
        <v>42849</v>
      </c>
      <c r="B2251" s="15">
        <v>276.20999999999998</v>
      </c>
      <c r="C2251">
        <v>1097758</v>
      </c>
      <c r="D2251" s="15">
        <v>275.54000000000002</v>
      </c>
      <c r="E2251" s="15">
        <v>276.64</v>
      </c>
      <c r="F2251" s="15">
        <v>274.31</v>
      </c>
    </row>
    <row r="2252" spans="1:6">
      <c r="A2252" s="14">
        <v>42846</v>
      </c>
      <c r="B2252" s="15">
        <v>273.08999999999997</v>
      </c>
      <c r="C2252">
        <v>955483</v>
      </c>
      <c r="D2252" s="15">
        <v>272.2</v>
      </c>
      <c r="E2252" s="15">
        <v>274.49</v>
      </c>
      <c r="F2252" s="15">
        <v>272</v>
      </c>
    </row>
    <row r="2253" spans="1:6">
      <c r="A2253" s="14">
        <v>42845</v>
      </c>
      <c r="B2253" s="15">
        <v>271.85000000000002</v>
      </c>
      <c r="C2253">
        <v>814408</v>
      </c>
      <c r="D2253" s="15">
        <v>270.14999999999998</v>
      </c>
      <c r="E2253" s="15">
        <v>273.19900000000001</v>
      </c>
      <c r="F2253" s="15">
        <v>269.66500000000002</v>
      </c>
    </row>
    <row r="2254" spans="1:6">
      <c r="A2254" s="14">
        <v>42844</v>
      </c>
      <c r="B2254" s="15">
        <v>269.63</v>
      </c>
      <c r="C2254">
        <v>816649</v>
      </c>
      <c r="D2254" s="15">
        <v>269.69</v>
      </c>
      <c r="E2254" s="15">
        <v>270.04840000000002</v>
      </c>
      <c r="F2254" s="15">
        <v>268.67</v>
      </c>
    </row>
    <row r="2255" spans="1:6">
      <c r="A2255" s="14">
        <v>42843</v>
      </c>
      <c r="B2255" s="15">
        <v>268.77999999999997</v>
      </c>
      <c r="C2255">
        <v>762905</v>
      </c>
      <c r="D2255" s="15">
        <v>269.88</v>
      </c>
      <c r="E2255" s="15">
        <v>270.7</v>
      </c>
      <c r="F2255" s="15">
        <v>268.22000000000003</v>
      </c>
    </row>
    <row r="2256" spans="1:6">
      <c r="A2256" s="14">
        <v>42842</v>
      </c>
      <c r="B2256" s="15">
        <v>269.88</v>
      </c>
      <c r="C2256">
        <v>811635</v>
      </c>
      <c r="D2256" s="15">
        <v>268.13</v>
      </c>
      <c r="E2256" s="15">
        <v>269.89999999999998</v>
      </c>
      <c r="F2256" s="15">
        <v>267.91000000000003</v>
      </c>
    </row>
    <row r="2257" spans="1:6">
      <c r="A2257" s="14">
        <v>42838</v>
      </c>
      <c r="B2257" s="15">
        <v>268</v>
      </c>
      <c r="C2257">
        <v>763704</v>
      </c>
      <c r="D2257" s="15">
        <v>268.14</v>
      </c>
      <c r="E2257" s="15">
        <v>270.27999999999997</v>
      </c>
      <c r="F2257" s="15">
        <v>268</v>
      </c>
    </row>
    <row r="2258" spans="1:6">
      <c r="A2258" s="14">
        <v>42837</v>
      </c>
      <c r="B2258" s="15">
        <v>268.51</v>
      </c>
      <c r="C2258">
        <v>955388</v>
      </c>
      <c r="D2258" s="15">
        <v>269.89</v>
      </c>
      <c r="E2258" s="15">
        <v>270.47500000000002</v>
      </c>
      <c r="F2258" s="15">
        <v>268.04000000000002</v>
      </c>
    </row>
    <row r="2259" spans="1:6">
      <c r="A2259" s="14">
        <v>42836</v>
      </c>
      <c r="B2259" s="15">
        <v>270.27</v>
      </c>
      <c r="C2259">
        <v>744436</v>
      </c>
      <c r="D2259" s="15">
        <v>269</v>
      </c>
      <c r="E2259" s="15">
        <v>270.52</v>
      </c>
      <c r="F2259" s="15">
        <v>268.18</v>
      </c>
    </row>
    <row r="2260" spans="1:6">
      <c r="A2260" s="14">
        <v>42835</v>
      </c>
      <c r="B2260" s="15">
        <v>269.02999999999997</v>
      </c>
      <c r="C2260">
        <v>788772</v>
      </c>
      <c r="D2260" s="15">
        <v>270.19</v>
      </c>
      <c r="E2260" s="15">
        <v>271.36</v>
      </c>
      <c r="F2260" s="15">
        <v>268.83499999999998</v>
      </c>
    </row>
    <row r="2261" spans="1:6">
      <c r="A2261" s="14">
        <v>42832</v>
      </c>
      <c r="B2261" s="15">
        <v>270.23</v>
      </c>
      <c r="C2261">
        <v>1020727</v>
      </c>
      <c r="D2261" s="15">
        <v>272.33999999999997</v>
      </c>
      <c r="E2261" s="15">
        <v>272.33999999999997</v>
      </c>
      <c r="F2261" s="15">
        <v>268.18</v>
      </c>
    </row>
    <row r="2262" spans="1:6">
      <c r="A2262" s="14">
        <v>42831</v>
      </c>
      <c r="B2262" s="15">
        <v>267.11</v>
      </c>
      <c r="C2262">
        <v>740487</v>
      </c>
      <c r="D2262" s="15">
        <v>266.87</v>
      </c>
      <c r="E2262" s="15">
        <v>267.79000000000002</v>
      </c>
      <c r="F2262" s="15">
        <v>266.32</v>
      </c>
    </row>
    <row r="2263" spans="1:6">
      <c r="A2263" s="14">
        <v>42830</v>
      </c>
      <c r="B2263" s="15">
        <v>266.98</v>
      </c>
      <c r="C2263">
        <v>949303</v>
      </c>
      <c r="D2263" s="15">
        <v>269.83999999999997</v>
      </c>
      <c r="E2263" s="15">
        <v>270.95</v>
      </c>
      <c r="F2263" s="15">
        <v>266.81</v>
      </c>
    </row>
    <row r="2264" spans="1:6">
      <c r="A2264" s="14">
        <v>42829</v>
      </c>
      <c r="B2264" s="15">
        <v>269.56</v>
      </c>
      <c r="C2264">
        <v>567988</v>
      </c>
      <c r="D2264" s="15">
        <v>268.54000000000002</v>
      </c>
      <c r="E2264" s="15">
        <v>270.05</v>
      </c>
      <c r="F2264" s="15">
        <v>268.25</v>
      </c>
    </row>
    <row r="2265" spans="1:6">
      <c r="A2265" s="14">
        <v>42828</v>
      </c>
      <c r="B2265" s="15">
        <v>268.68</v>
      </c>
      <c r="C2265">
        <v>799096</v>
      </c>
      <c r="D2265" s="15">
        <v>267.60000000000002</v>
      </c>
      <c r="E2265" s="15">
        <v>269.3</v>
      </c>
      <c r="F2265" s="15">
        <v>267.35000000000002</v>
      </c>
    </row>
    <row r="2266" spans="1:6">
      <c r="A2266" s="14">
        <v>42825</v>
      </c>
      <c r="B2266" s="15">
        <v>267.60000000000002</v>
      </c>
      <c r="C2266">
        <v>1213915</v>
      </c>
      <c r="D2266" s="15">
        <v>270.47000000000003</v>
      </c>
      <c r="E2266" s="15">
        <v>270.47000000000003</v>
      </c>
      <c r="F2266" s="15">
        <v>267.60000000000002</v>
      </c>
    </row>
    <row r="2267" spans="1:6">
      <c r="A2267" s="14">
        <v>42824</v>
      </c>
      <c r="B2267" s="15">
        <v>270.54000000000002</v>
      </c>
      <c r="C2267">
        <v>562405</v>
      </c>
      <c r="D2267" s="15">
        <v>268.56</v>
      </c>
      <c r="E2267" s="15">
        <v>270.93</v>
      </c>
      <c r="F2267" s="15">
        <v>268.20999999999998</v>
      </c>
    </row>
    <row r="2268" spans="1:6">
      <c r="A2268" s="14">
        <v>42823</v>
      </c>
      <c r="B2268" s="15">
        <v>268.24</v>
      </c>
      <c r="C2268">
        <v>813955</v>
      </c>
      <c r="D2268" s="15">
        <v>268.92</v>
      </c>
      <c r="E2268" s="15">
        <v>268.92</v>
      </c>
      <c r="F2268" s="15">
        <v>267.26</v>
      </c>
    </row>
    <row r="2269" spans="1:6">
      <c r="A2269" s="14">
        <v>42822</v>
      </c>
      <c r="B2269" s="15">
        <v>269.12</v>
      </c>
      <c r="C2269">
        <v>1021275</v>
      </c>
      <c r="D2269" s="15">
        <v>266.63</v>
      </c>
      <c r="E2269" s="15">
        <v>270.78989999999999</v>
      </c>
      <c r="F2269" s="15">
        <v>266.02</v>
      </c>
    </row>
    <row r="2270" spans="1:6">
      <c r="A2270" s="14">
        <v>42821</v>
      </c>
      <c r="B2270" s="15">
        <v>267.16000000000003</v>
      </c>
      <c r="C2270">
        <v>994382</v>
      </c>
      <c r="D2270" s="15">
        <v>265.64999999999998</v>
      </c>
      <c r="E2270" s="15">
        <v>267.87990000000002</v>
      </c>
      <c r="F2270" s="15">
        <v>264.041</v>
      </c>
    </row>
    <row r="2271" spans="1:6">
      <c r="A2271" s="14">
        <v>42818</v>
      </c>
      <c r="B2271" s="15">
        <v>267.42</v>
      </c>
      <c r="C2271">
        <v>870483</v>
      </c>
      <c r="D2271" s="15">
        <v>269.83</v>
      </c>
      <c r="E2271" s="15">
        <v>269.97800000000001</v>
      </c>
      <c r="F2271" s="15">
        <v>266.72500000000002</v>
      </c>
    </row>
    <row r="2272" spans="1:6">
      <c r="A2272" s="14">
        <v>42817</v>
      </c>
      <c r="B2272" s="15">
        <v>269.5</v>
      </c>
      <c r="C2272">
        <v>804097</v>
      </c>
      <c r="D2272" s="15">
        <v>269.42</v>
      </c>
      <c r="E2272" s="15">
        <v>271.47000000000003</v>
      </c>
      <c r="F2272" s="15">
        <v>268.98</v>
      </c>
    </row>
    <row r="2273" spans="1:6">
      <c r="A2273" s="14">
        <v>42816</v>
      </c>
      <c r="B2273" s="15">
        <v>269.42</v>
      </c>
      <c r="C2273">
        <v>1020740</v>
      </c>
      <c r="D2273" s="15">
        <v>268.83</v>
      </c>
      <c r="E2273" s="15">
        <v>270.27999999999997</v>
      </c>
      <c r="F2273" s="15">
        <v>267.91000000000003</v>
      </c>
    </row>
    <row r="2274" spans="1:6">
      <c r="A2274" s="14">
        <v>42815</v>
      </c>
      <c r="B2274" s="15">
        <v>269</v>
      </c>
      <c r="C2274">
        <v>1359509</v>
      </c>
      <c r="D2274" s="15">
        <v>272.35000000000002</v>
      </c>
      <c r="E2274" s="15">
        <v>273.02</v>
      </c>
      <c r="F2274" s="15">
        <v>268.36</v>
      </c>
    </row>
    <row r="2275" spans="1:6">
      <c r="A2275" s="14">
        <v>42814</v>
      </c>
      <c r="B2275" s="15">
        <v>272.02999999999997</v>
      </c>
      <c r="C2275">
        <v>1324995</v>
      </c>
      <c r="D2275" s="15">
        <v>272.16000000000003</v>
      </c>
      <c r="E2275" s="15">
        <v>274.57</v>
      </c>
      <c r="F2275" s="15">
        <v>271.625</v>
      </c>
    </row>
    <row r="2276" spans="1:6">
      <c r="A2276" s="14">
        <v>42811</v>
      </c>
      <c r="B2276" s="15">
        <v>271.98</v>
      </c>
      <c r="C2276">
        <v>2127064</v>
      </c>
      <c r="D2276" s="15">
        <v>268.77999999999997</v>
      </c>
      <c r="E2276" s="15">
        <v>272.18</v>
      </c>
      <c r="F2276" s="15">
        <v>268.3</v>
      </c>
    </row>
    <row r="2277" spans="1:6">
      <c r="A2277" s="14">
        <v>42810</v>
      </c>
      <c r="B2277" s="15">
        <v>267.94</v>
      </c>
      <c r="C2277">
        <v>981126</v>
      </c>
      <c r="D2277" s="15">
        <v>270.68</v>
      </c>
      <c r="E2277" s="15">
        <v>270.68</v>
      </c>
      <c r="F2277" s="15">
        <v>267.13</v>
      </c>
    </row>
    <row r="2278" spans="1:6">
      <c r="A2278" s="14">
        <v>42809</v>
      </c>
      <c r="B2278" s="15">
        <v>269.44</v>
      </c>
      <c r="C2278">
        <v>748495</v>
      </c>
      <c r="D2278" s="15">
        <v>268</v>
      </c>
      <c r="E2278" s="15">
        <v>269.87</v>
      </c>
      <c r="F2278" s="15">
        <v>267.75</v>
      </c>
    </row>
    <row r="2279" spans="1:6">
      <c r="A2279" s="14">
        <v>42808</v>
      </c>
      <c r="B2279" s="15">
        <v>268</v>
      </c>
      <c r="C2279">
        <v>701640</v>
      </c>
      <c r="D2279" s="15">
        <v>268.93</v>
      </c>
      <c r="E2279" s="15">
        <v>269.14999999999998</v>
      </c>
      <c r="F2279" s="15">
        <v>267.38</v>
      </c>
    </row>
    <row r="2280" spans="1:6">
      <c r="A2280" s="14">
        <v>42807</v>
      </c>
      <c r="B2280" s="15">
        <v>269.19</v>
      </c>
      <c r="C2280">
        <v>730835</v>
      </c>
      <c r="D2280" s="15">
        <v>268.51</v>
      </c>
      <c r="E2280" s="15">
        <v>269.26</v>
      </c>
      <c r="F2280" s="15">
        <v>268.00490000000002</v>
      </c>
    </row>
    <row r="2281" spans="1:6">
      <c r="A2281" s="14">
        <v>42804</v>
      </c>
      <c r="B2281" s="15">
        <v>268.66000000000003</v>
      </c>
      <c r="C2281">
        <v>687343</v>
      </c>
      <c r="D2281" s="15">
        <v>269.89999999999998</v>
      </c>
      <c r="E2281" s="15">
        <v>269.89999999999998</v>
      </c>
      <c r="F2281" s="15">
        <v>267.27</v>
      </c>
    </row>
    <row r="2282" spans="1:6">
      <c r="A2282" s="14">
        <v>42803</v>
      </c>
      <c r="B2282" s="15">
        <v>268.68</v>
      </c>
      <c r="C2282">
        <v>729406</v>
      </c>
      <c r="D2282" s="15">
        <v>268</v>
      </c>
      <c r="E2282" s="15">
        <v>269</v>
      </c>
      <c r="F2282" s="15">
        <v>267.54000000000002</v>
      </c>
    </row>
    <row r="2283" spans="1:6">
      <c r="A2283" s="14">
        <v>42802</v>
      </c>
      <c r="B2283" s="15">
        <v>267.72000000000003</v>
      </c>
      <c r="C2283">
        <v>820091</v>
      </c>
      <c r="D2283" s="15">
        <v>269</v>
      </c>
      <c r="E2283" s="15">
        <v>269.04500000000002</v>
      </c>
      <c r="F2283" s="15">
        <v>267.31</v>
      </c>
    </row>
    <row r="2284" spans="1:6">
      <c r="A2284" s="14">
        <v>42801</v>
      </c>
      <c r="B2284" s="15">
        <v>269.04000000000002</v>
      </c>
      <c r="C2284">
        <v>884220</v>
      </c>
      <c r="D2284" s="15">
        <v>267.31</v>
      </c>
      <c r="E2284" s="15">
        <v>269.38</v>
      </c>
      <c r="F2284" s="15">
        <v>267.3</v>
      </c>
    </row>
    <row r="2285" spans="1:6">
      <c r="A2285" s="14">
        <v>42800</v>
      </c>
      <c r="B2285" s="15">
        <v>267.72000000000003</v>
      </c>
      <c r="C2285">
        <v>778300</v>
      </c>
      <c r="D2285" s="15">
        <v>267.43</v>
      </c>
      <c r="E2285" s="15">
        <v>268.48</v>
      </c>
      <c r="F2285" s="15">
        <v>266.8</v>
      </c>
    </row>
    <row r="2286" spans="1:6">
      <c r="A2286" s="14">
        <v>42797</v>
      </c>
      <c r="B2286" s="15">
        <v>267.76</v>
      </c>
      <c r="C2286">
        <v>771928</v>
      </c>
      <c r="D2286" s="15">
        <v>267.07</v>
      </c>
      <c r="E2286" s="15">
        <v>268.33</v>
      </c>
      <c r="F2286" s="15">
        <v>266.25099999999998</v>
      </c>
    </row>
    <row r="2287" spans="1:6">
      <c r="A2287" s="14">
        <v>42796</v>
      </c>
      <c r="B2287" s="15">
        <v>266.99</v>
      </c>
      <c r="C2287">
        <v>953388</v>
      </c>
      <c r="D2287" s="15">
        <v>269</v>
      </c>
      <c r="E2287" s="15">
        <v>269</v>
      </c>
      <c r="F2287" s="15">
        <v>266.22000000000003</v>
      </c>
    </row>
    <row r="2288" spans="1:6">
      <c r="A2288" s="14">
        <v>42795</v>
      </c>
      <c r="B2288" s="15">
        <v>268.38</v>
      </c>
      <c r="C2288">
        <v>1125411</v>
      </c>
      <c r="D2288" s="15">
        <v>269.08999999999997</v>
      </c>
      <c r="E2288" s="15">
        <v>270</v>
      </c>
      <c r="F2288" s="15">
        <v>267.33</v>
      </c>
    </row>
    <row r="2289" spans="1:6">
      <c r="A2289" s="14">
        <v>42794</v>
      </c>
      <c r="B2289" s="15">
        <v>266.58</v>
      </c>
      <c r="C2289">
        <v>2048683</v>
      </c>
      <c r="D2289" s="15">
        <v>269.64</v>
      </c>
      <c r="E2289" s="15">
        <v>269.72000000000003</v>
      </c>
      <c r="F2289" s="15">
        <v>266.45</v>
      </c>
    </row>
    <row r="2290" spans="1:6">
      <c r="A2290" s="14">
        <v>42793</v>
      </c>
      <c r="B2290" s="15">
        <v>269.36</v>
      </c>
      <c r="C2290">
        <v>1500137</v>
      </c>
      <c r="D2290" s="15">
        <v>265</v>
      </c>
      <c r="E2290" s="15">
        <v>270</v>
      </c>
      <c r="F2290" s="15">
        <v>264.2</v>
      </c>
    </row>
    <row r="2291" spans="1:6">
      <c r="A2291" s="14">
        <v>42790</v>
      </c>
      <c r="B2291" s="15">
        <v>266</v>
      </c>
      <c r="C2291">
        <v>929019</v>
      </c>
      <c r="D2291" s="15">
        <v>264.57</v>
      </c>
      <c r="E2291" s="15">
        <v>266</v>
      </c>
      <c r="F2291" s="15">
        <v>263.18</v>
      </c>
    </row>
    <row r="2292" spans="1:6">
      <c r="A2292" s="14">
        <v>42789</v>
      </c>
      <c r="B2292" s="15">
        <v>264.85000000000002</v>
      </c>
      <c r="C2292">
        <v>1008178</v>
      </c>
      <c r="D2292" s="15">
        <v>266.31</v>
      </c>
      <c r="E2292" s="15">
        <v>266.31</v>
      </c>
      <c r="F2292" s="15">
        <v>263.77</v>
      </c>
    </row>
    <row r="2293" spans="1:6">
      <c r="A2293" s="14">
        <v>42788</v>
      </c>
      <c r="B2293" s="15">
        <v>265.92</v>
      </c>
      <c r="C2293">
        <v>712565</v>
      </c>
      <c r="D2293" s="15">
        <v>265</v>
      </c>
      <c r="E2293" s="15">
        <v>266.02</v>
      </c>
      <c r="F2293" s="15">
        <v>264.20999999999998</v>
      </c>
    </row>
    <row r="2294" spans="1:6">
      <c r="A2294" s="14">
        <v>42787</v>
      </c>
      <c r="B2294" s="15">
        <v>265.66000000000003</v>
      </c>
      <c r="C2294">
        <v>957253</v>
      </c>
      <c r="D2294" s="15">
        <v>264.81</v>
      </c>
      <c r="E2294" s="15">
        <v>266.07</v>
      </c>
      <c r="F2294" s="15">
        <v>264.19</v>
      </c>
    </row>
    <row r="2295" spans="1:6">
      <c r="A2295" s="14">
        <v>42783</v>
      </c>
      <c r="B2295" s="15">
        <v>265.35000000000002</v>
      </c>
      <c r="C2295">
        <v>882728</v>
      </c>
      <c r="D2295" s="15">
        <v>264.70999999999998</v>
      </c>
      <c r="E2295" s="15">
        <v>265.43</v>
      </c>
      <c r="F2295" s="15">
        <v>263.5</v>
      </c>
    </row>
    <row r="2296" spans="1:6">
      <c r="A2296" s="14">
        <v>42782</v>
      </c>
      <c r="B2296" s="15">
        <v>265.33</v>
      </c>
      <c r="C2296">
        <v>858990</v>
      </c>
      <c r="D2296" s="15">
        <v>263.92</v>
      </c>
      <c r="E2296" s="15">
        <v>265.39999999999998</v>
      </c>
      <c r="F2296" s="15">
        <v>262.73</v>
      </c>
    </row>
    <row r="2297" spans="1:6">
      <c r="A2297" s="14">
        <v>42781</v>
      </c>
      <c r="B2297" s="15">
        <v>263.45999999999998</v>
      </c>
      <c r="C2297">
        <v>1063781</v>
      </c>
      <c r="D2297" s="15">
        <v>262</v>
      </c>
      <c r="E2297" s="15">
        <v>263.76</v>
      </c>
      <c r="F2297" s="15">
        <v>261.07</v>
      </c>
    </row>
    <row r="2298" spans="1:6">
      <c r="A2298" s="14">
        <v>42780</v>
      </c>
      <c r="B2298" s="15">
        <v>262.56</v>
      </c>
      <c r="C2298">
        <v>824097</v>
      </c>
      <c r="D2298" s="15">
        <v>262.19</v>
      </c>
      <c r="E2298" s="15">
        <v>263.16000000000003</v>
      </c>
      <c r="F2298" s="15">
        <v>261.85000000000002</v>
      </c>
    </row>
    <row r="2299" spans="1:6">
      <c r="A2299" s="14">
        <v>42779</v>
      </c>
      <c r="B2299" s="15">
        <v>262.35000000000002</v>
      </c>
      <c r="C2299">
        <v>906753</v>
      </c>
      <c r="D2299" s="15">
        <v>261.05</v>
      </c>
      <c r="E2299" s="15">
        <v>263.11</v>
      </c>
      <c r="F2299" s="15">
        <v>261.02</v>
      </c>
    </row>
    <row r="2300" spans="1:6">
      <c r="A2300" s="14">
        <v>42776</v>
      </c>
      <c r="B2300" s="15">
        <v>260.55</v>
      </c>
      <c r="C2300">
        <v>749401</v>
      </c>
      <c r="D2300" s="15">
        <v>258.48</v>
      </c>
      <c r="E2300" s="15">
        <v>260.916</v>
      </c>
      <c r="F2300" s="15">
        <v>258</v>
      </c>
    </row>
    <row r="2301" spans="1:6">
      <c r="A2301" s="14">
        <v>42775</v>
      </c>
      <c r="B2301" s="15">
        <v>258.2</v>
      </c>
      <c r="C2301">
        <v>869478</v>
      </c>
      <c r="D2301" s="15">
        <v>256.8</v>
      </c>
      <c r="E2301" s="15">
        <v>259.04000000000002</v>
      </c>
      <c r="F2301" s="15">
        <v>256.8</v>
      </c>
    </row>
    <row r="2302" spans="1:6">
      <c r="A2302" s="14">
        <v>42774</v>
      </c>
      <c r="B2302" s="15">
        <v>256.74</v>
      </c>
      <c r="C2302">
        <v>973415</v>
      </c>
      <c r="D2302" s="15">
        <v>256.93</v>
      </c>
      <c r="E2302" s="15">
        <v>257.80900000000003</v>
      </c>
      <c r="F2302" s="15">
        <v>256.39999999999998</v>
      </c>
    </row>
    <row r="2303" spans="1:6">
      <c r="A2303" s="14">
        <v>42773</v>
      </c>
      <c r="B2303" s="15">
        <v>256.37</v>
      </c>
      <c r="C2303">
        <v>977790</v>
      </c>
      <c r="D2303" s="15">
        <v>256</v>
      </c>
      <c r="E2303" s="15">
        <v>257.3</v>
      </c>
      <c r="F2303" s="15">
        <v>255.58</v>
      </c>
    </row>
    <row r="2304" spans="1:6">
      <c r="A2304" s="14">
        <v>42772</v>
      </c>
      <c r="B2304" s="15">
        <v>255.31</v>
      </c>
      <c r="C2304">
        <v>980816</v>
      </c>
      <c r="D2304" s="15">
        <v>254.43</v>
      </c>
      <c r="E2304" s="15">
        <v>257.07</v>
      </c>
      <c r="F2304" s="15">
        <v>254.11</v>
      </c>
    </row>
    <row r="2305" spans="1:6">
      <c r="A2305" s="14">
        <v>42769</v>
      </c>
      <c r="B2305" s="15">
        <v>254.46</v>
      </c>
      <c r="C2305">
        <v>1803009</v>
      </c>
      <c r="D2305" s="15">
        <v>252.67</v>
      </c>
      <c r="E2305" s="15">
        <v>256.45999999999998</v>
      </c>
      <c r="F2305" s="15">
        <v>251.5</v>
      </c>
    </row>
    <row r="2306" spans="1:6">
      <c r="A2306" s="14">
        <v>42768</v>
      </c>
      <c r="B2306" s="15">
        <v>251.97</v>
      </c>
      <c r="C2306">
        <v>1044580</v>
      </c>
      <c r="D2306" s="15">
        <v>250.9</v>
      </c>
      <c r="E2306" s="15">
        <v>252.16499999999999</v>
      </c>
      <c r="F2306" s="15">
        <v>250.34</v>
      </c>
    </row>
    <row r="2307" spans="1:6">
      <c r="A2307" s="14">
        <v>42767</v>
      </c>
      <c r="B2307" s="15">
        <v>250.9</v>
      </c>
      <c r="C2307">
        <v>1210084</v>
      </c>
      <c r="D2307" s="15">
        <v>250.83</v>
      </c>
      <c r="E2307" s="15">
        <v>252.56</v>
      </c>
      <c r="F2307" s="15">
        <v>249.98</v>
      </c>
    </row>
    <row r="2308" spans="1:6">
      <c r="A2308" s="14">
        <v>42766</v>
      </c>
      <c r="B2308" s="15">
        <v>251.33</v>
      </c>
      <c r="C2308">
        <v>1276307</v>
      </c>
      <c r="D2308" s="15">
        <v>252.32</v>
      </c>
      <c r="E2308" s="15">
        <v>252.5</v>
      </c>
      <c r="F2308" s="15">
        <v>249.96</v>
      </c>
    </row>
    <row r="2309" spans="1:6">
      <c r="A2309" s="14">
        <v>42765</v>
      </c>
      <c r="B2309" s="15">
        <v>252.83</v>
      </c>
      <c r="C2309">
        <v>1536806</v>
      </c>
      <c r="D2309" s="15">
        <v>254.33</v>
      </c>
      <c r="E2309" s="15">
        <v>256.27999999999997</v>
      </c>
      <c r="F2309" s="15">
        <v>251.88</v>
      </c>
    </row>
    <row r="2310" spans="1:6">
      <c r="A2310" s="14">
        <v>42762</v>
      </c>
      <c r="B2310" s="15">
        <v>253.5</v>
      </c>
      <c r="C2310">
        <v>2597603</v>
      </c>
      <c r="D2310" s="15">
        <v>254.98</v>
      </c>
      <c r="E2310" s="15">
        <v>259.12</v>
      </c>
      <c r="F2310" s="15">
        <v>250.13</v>
      </c>
    </row>
    <row r="2311" spans="1:6">
      <c r="A2311" s="14">
        <v>42761</v>
      </c>
      <c r="B2311" s="15">
        <v>254.97</v>
      </c>
      <c r="C2311">
        <v>1956178</v>
      </c>
      <c r="D2311" s="15">
        <v>250</v>
      </c>
      <c r="E2311" s="15">
        <v>254.99</v>
      </c>
      <c r="F2311" s="15">
        <v>249.55</v>
      </c>
    </row>
    <row r="2312" spans="1:6">
      <c r="A2312" s="14">
        <v>42760</v>
      </c>
      <c r="B2312" s="15">
        <v>251</v>
      </c>
      <c r="C2312">
        <v>2329637</v>
      </c>
      <c r="D2312" s="15">
        <v>253.06</v>
      </c>
      <c r="E2312" s="15">
        <v>254.32990000000001</v>
      </c>
      <c r="F2312" s="15">
        <v>248</v>
      </c>
    </row>
    <row r="2313" spans="1:6">
      <c r="A2313" s="14">
        <v>42759</v>
      </c>
      <c r="B2313" s="15">
        <v>252.91</v>
      </c>
      <c r="C2313">
        <v>2984848</v>
      </c>
      <c r="D2313" s="15">
        <v>250.38</v>
      </c>
      <c r="E2313" s="15">
        <v>253.45</v>
      </c>
      <c r="F2313" s="15">
        <v>249.02</v>
      </c>
    </row>
    <row r="2314" spans="1:6">
      <c r="A2314" s="14">
        <v>42758</v>
      </c>
      <c r="B2314" s="15">
        <v>257.48</v>
      </c>
      <c r="C2314">
        <v>1605219</v>
      </c>
      <c r="D2314" s="15">
        <v>258.14999999999998</v>
      </c>
      <c r="E2314" s="15">
        <v>259.74</v>
      </c>
      <c r="F2314" s="15">
        <v>255.02</v>
      </c>
    </row>
    <row r="2315" spans="1:6">
      <c r="A2315" s="14">
        <v>42755</v>
      </c>
      <c r="B2315" s="15">
        <v>257.73</v>
      </c>
      <c r="C2315">
        <v>1182285</v>
      </c>
      <c r="D2315" s="15">
        <v>257.95999999999998</v>
      </c>
      <c r="E2315" s="15">
        <v>258.08</v>
      </c>
      <c r="F2315" s="15">
        <v>256.10000000000002</v>
      </c>
    </row>
    <row r="2316" spans="1:6">
      <c r="A2316" s="14">
        <v>42754</v>
      </c>
      <c r="B2316" s="15">
        <v>257.02999999999997</v>
      </c>
      <c r="C2316">
        <v>1074943</v>
      </c>
      <c r="D2316" s="15">
        <v>255.57</v>
      </c>
      <c r="E2316" s="15">
        <v>257.44</v>
      </c>
      <c r="F2316" s="15">
        <v>255.19</v>
      </c>
    </row>
    <row r="2317" spans="1:6">
      <c r="A2317" s="14">
        <v>42753</v>
      </c>
      <c r="B2317" s="15">
        <v>254.07</v>
      </c>
      <c r="C2317">
        <v>925337</v>
      </c>
      <c r="D2317" s="15">
        <v>254.1</v>
      </c>
      <c r="E2317" s="15">
        <v>254.73</v>
      </c>
      <c r="F2317" s="15">
        <v>252.9401</v>
      </c>
    </row>
    <row r="2318" spans="1:6">
      <c r="A2318" s="14">
        <v>42752</v>
      </c>
      <c r="B2318" s="15">
        <v>254.12</v>
      </c>
      <c r="C2318">
        <v>1431473</v>
      </c>
      <c r="D2318" s="15">
        <v>253.46</v>
      </c>
      <c r="E2318" s="15">
        <v>254.34</v>
      </c>
      <c r="F2318" s="15">
        <v>252.06</v>
      </c>
    </row>
    <row r="2319" spans="1:6">
      <c r="A2319" s="14">
        <v>42748</v>
      </c>
      <c r="B2319" s="15">
        <v>254.53</v>
      </c>
      <c r="C2319">
        <v>1161014</v>
      </c>
      <c r="D2319" s="15">
        <v>252.74</v>
      </c>
      <c r="E2319" s="15">
        <v>255.95</v>
      </c>
      <c r="F2319" s="15">
        <v>252.02</v>
      </c>
    </row>
    <row r="2320" spans="1:6">
      <c r="A2320" s="14">
        <v>42747</v>
      </c>
      <c r="B2320" s="15">
        <v>252.62</v>
      </c>
      <c r="C2320">
        <v>1153334</v>
      </c>
      <c r="D2320" s="15">
        <v>254.91</v>
      </c>
      <c r="E2320" s="15">
        <v>255.33</v>
      </c>
      <c r="F2320" s="15">
        <v>251.31</v>
      </c>
    </row>
    <row r="2321" spans="1:6">
      <c r="A2321" s="14">
        <v>42746</v>
      </c>
      <c r="B2321" s="15">
        <v>255.13</v>
      </c>
      <c r="C2321">
        <v>1613776</v>
      </c>
      <c r="D2321" s="15">
        <v>256.3</v>
      </c>
      <c r="E2321" s="15">
        <v>257</v>
      </c>
      <c r="F2321" s="15">
        <v>251.71</v>
      </c>
    </row>
    <row r="2322" spans="1:6">
      <c r="A2322" s="14">
        <v>42745</v>
      </c>
      <c r="B2322" s="15">
        <v>256.17</v>
      </c>
      <c r="C2322">
        <v>1146198</v>
      </c>
      <c r="D2322" s="15">
        <v>258.16000000000003</v>
      </c>
      <c r="E2322" s="15">
        <v>258.95999999999998</v>
      </c>
      <c r="F2322" s="15">
        <v>256.17</v>
      </c>
    </row>
    <row r="2323" spans="1:6">
      <c r="A2323" s="14">
        <v>42744</v>
      </c>
      <c r="B2323" s="15">
        <v>257.81</v>
      </c>
      <c r="C2323">
        <v>1067078</v>
      </c>
      <c r="D2323" s="15">
        <v>258</v>
      </c>
      <c r="E2323" s="15">
        <v>258.99</v>
      </c>
      <c r="F2323" s="15">
        <v>257.43</v>
      </c>
    </row>
    <row r="2324" spans="1:6">
      <c r="A2324" s="14">
        <v>42741</v>
      </c>
      <c r="B2324" s="15">
        <v>257.85000000000002</v>
      </c>
      <c r="C2324">
        <v>1246019</v>
      </c>
      <c r="D2324" s="15">
        <v>255.48</v>
      </c>
      <c r="E2324" s="15">
        <v>258.57</v>
      </c>
      <c r="F2324" s="15">
        <v>255.48</v>
      </c>
    </row>
    <row r="2325" spans="1:6">
      <c r="A2325" s="14">
        <v>42740</v>
      </c>
      <c r="B2325" s="15">
        <v>255.98</v>
      </c>
      <c r="C2325">
        <v>1279404</v>
      </c>
      <c r="D2325" s="15">
        <v>254.37</v>
      </c>
      <c r="E2325" s="15">
        <v>258.02</v>
      </c>
      <c r="F2325" s="15">
        <v>254.1</v>
      </c>
    </row>
    <row r="2326" spans="1:6">
      <c r="A2326" s="14">
        <v>42739</v>
      </c>
      <c r="B2326" s="15">
        <v>253.99</v>
      </c>
      <c r="C2326">
        <v>1077644</v>
      </c>
      <c r="D2326" s="15">
        <v>254.1</v>
      </c>
      <c r="E2326" s="15">
        <v>254.9</v>
      </c>
      <c r="F2326" s="15">
        <v>253.34</v>
      </c>
    </row>
    <row r="2327" spans="1:6">
      <c r="A2327" s="14">
        <v>42738</v>
      </c>
      <c r="B2327" s="15">
        <v>253.31</v>
      </c>
      <c r="C2327">
        <v>1667666</v>
      </c>
      <c r="D2327" s="15">
        <v>251.2</v>
      </c>
      <c r="E2327" s="15">
        <v>254.11</v>
      </c>
      <c r="F2327" s="15">
        <v>250.76</v>
      </c>
    </row>
    <row r="2328" spans="1:6">
      <c r="A2328" s="14">
        <v>42734</v>
      </c>
      <c r="B2328" s="15">
        <v>249.94</v>
      </c>
      <c r="C2328">
        <v>1058119</v>
      </c>
      <c r="D2328" s="15">
        <v>250.53</v>
      </c>
      <c r="E2328" s="15">
        <v>251.32</v>
      </c>
      <c r="F2328" s="15">
        <v>248.78</v>
      </c>
    </row>
    <row r="2329" spans="1:6">
      <c r="A2329" s="14">
        <v>42733</v>
      </c>
      <c r="B2329" s="15">
        <v>250.59</v>
      </c>
      <c r="C2329">
        <v>900895</v>
      </c>
      <c r="D2329" s="15">
        <v>250.19</v>
      </c>
      <c r="E2329" s="15">
        <v>251.91499999999999</v>
      </c>
      <c r="F2329" s="15">
        <v>249.45</v>
      </c>
    </row>
    <row r="2330" spans="1:6">
      <c r="A2330" s="14">
        <v>42732</v>
      </c>
      <c r="B2330" s="15">
        <v>249.58</v>
      </c>
      <c r="C2330">
        <v>997754</v>
      </c>
      <c r="D2330" s="15">
        <v>250.44</v>
      </c>
      <c r="E2330" s="15">
        <v>251</v>
      </c>
      <c r="F2330" s="15">
        <v>248.52</v>
      </c>
    </row>
    <row r="2331" spans="1:6">
      <c r="A2331" s="14">
        <v>42731</v>
      </c>
      <c r="B2331" s="15">
        <v>250.86</v>
      </c>
      <c r="C2331">
        <v>788798</v>
      </c>
      <c r="D2331" s="15">
        <v>250.78</v>
      </c>
      <c r="E2331" s="15">
        <v>251.75</v>
      </c>
      <c r="F2331" s="15">
        <v>250.2</v>
      </c>
    </row>
    <row r="2332" spans="1:6">
      <c r="A2332" s="14">
        <v>42727</v>
      </c>
      <c r="B2332" s="15">
        <v>249.59</v>
      </c>
      <c r="C2332">
        <v>2086636</v>
      </c>
      <c r="D2332" s="15">
        <v>248.17</v>
      </c>
      <c r="E2332" s="15">
        <v>251.88</v>
      </c>
      <c r="F2332" s="15">
        <v>247.01</v>
      </c>
    </row>
    <row r="2333" spans="1:6">
      <c r="A2333" s="14">
        <v>42726</v>
      </c>
      <c r="B2333" s="15">
        <v>252.8</v>
      </c>
      <c r="C2333">
        <v>814667</v>
      </c>
      <c r="D2333" s="15">
        <v>252.01</v>
      </c>
      <c r="E2333" s="15">
        <v>253.5</v>
      </c>
      <c r="F2333" s="15">
        <v>251.1</v>
      </c>
    </row>
    <row r="2334" spans="1:6">
      <c r="A2334" s="14">
        <v>42725</v>
      </c>
      <c r="B2334" s="15">
        <v>252.52</v>
      </c>
      <c r="C2334">
        <v>816716</v>
      </c>
      <c r="D2334" s="15">
        <v>254.5</v>
      </c>
      <c r="E2334" s="15">
        <v>254.5</v>
      </c>
      <c r="F2334" s="15">
        <v>252.28</v>
      </c>
    </row>
    <row r="2335" spans="1:6">
      <c r="A2335" s="14">
        <v>42724</v>
      </c>
      <c r="B2335" s="15">
        <v>253.73</v>
      </c>
      <c r="C2335">
        <v>900162</v>
      </c>
      <c r="D2335" s="15">
        <v>252.18</v>
      </c>
      <c r="E2335" s="15">
        <v>253.78</v>
      </c>
      <c r="F2335" s="15">
        <v>252.1</v>
      </c>
    </row>
    <row r="2336" spans="1:6">
      <c r="A2336" s="14">
        <v>42723</v>
      </c>
      <c r="B2336" s="15">
        <v>252.18</v>
      </c>
      <c r="C2336">
        <v>1045578</v>
      </c>
      <c r="D2336" s="15">
        <v>249.54</v>
      </c>
      <c r="E2336" s="15">
        <v>252.46</v>
      </c>
      <c r="F2336" s="15">
        <v>249.54</v>
      </c>
    </row>
    <row r="2337" spans="1:6">
      <c r="A2337" s="14">
        <v>42720</v>
      </c>
      <c r="B2337" s="15">
        <v>250.08</v>
      </c>
      <c r="C2337">
        <v>2137961</v>
      </c>
      <c r="D2337" s="15">
        <v>251.28</v>
      </c>
      <c r="E2337" s="15">
        <v>252.79</v>
      </c>
      <c r="F2337" s="15">
        <v>249.03</v>
      </c>
    </row>
    <row r="2338" spans="1:6">
      <c r="A2338" s="14">
        <v>42719</v>
      </c>
      <c r="B2338" s="15">
        <v>250.65</v>
      </c>
      <c r="C2338">
        <v>1855022</v>
      </c>
      <c r="D2338" s="15">
        <v>252.34</v>
      </c>
      <c r="E2338" s="15">
        <v>253.31</v>
      </c>
      <c r="F2338" s="15">
        <v>250.41</v>
      </c>
    </row>
    <row r="2339" spans="1:6">
      <c r="A2339" s="14">
        <v>42718</v>
      </c>
      <c r="B2339" s="15">
        <v>252.3</v>
      </c>
      <c r="C2339">
        <v>1844320</v>
      </c>
      <c r="D2339" s="15">
        <v>252.31</v>
      </c>
      <c r="E2339" s="15">
        <v>254.83</v>
      </c>
      <c r="F2339" s="15">
        <v>252.08</v>
      </c>
    </row>
    <row r="2340" spans="1:6">
      <c r="A2340" s="14">
        <v>42717</v>
      </c>
      <c r="B2340" s="15">
        <v>251.69</v>
      </c>
      <c r="C2340">
        <v>2500958</v>
      </c>
      <c r="D2340" s="15">
        <v>254.67</v>
      </c>
      <c r="E2340" s="15">
        <v>255.5</v>
      </c>
      <c r="F2340" s="15">
        <v>250.12</v>
      </c>
    </row>
    <row r="2341" spans="1:6">
      <c r="A2341" s="14">
        <v>42716</v>
      </c>
      <c r="B2341" s="15">
        <v>253.11</v>
      </c>
      <c r="C2341">
        <v>7078760</v>
      </c>
      <c r="D2341" s="15">
        <v>251.78</v>
      </c>
      <c r="E2341" s="15">
        <v>253.7</v>
      </c>
      <c r="F2341" s="15">
        <v>245.5</v>
      </c>
    </row>
    <row r="2342" spans="1:6">
      <c r="A2342" s="14">
        <v>42713</v>
      </c>
      <c r="B2342" s="15">
        <v>259.52999999999997</v>
      </c>
      <c r="C2342">
        <v>1545958</v>
      </c>
      <c r="D2342" s="15">
        <v>258.60000000000002</v>
      </c>
      <c r="E2342" s="15">
        <v>260.22000000000003</v>
      </c>
      <c r="F2342" s="15">
        <v>258.06</v>
      </c>
    </row>
    <row r="2343" spans="1:6">
      <c r="A2343" s="14">
        <v>42712</v>
      </c>
      <c r="B2343" s="15">
        <v>259.25</v>
      </c>
      <c r="C2343">
        <v>2766991</v>
      </c>
      <c r="D2343" s="15">
        <v>266.38</v>
      </c>
      <c r="E2343" s="15">
        <v>266.38</v>
      </c>
      <c r="F2343" s="15">
        <v>258.61009999999999</v>
      </c>
    </row>
    <row r="2344" spans="1:6">
      <c r="A2344" s="14">
        <v>42711</v>
      </c>
      <c r="B2344" s="15">
        <v>266.38</v>
      </c>
      <c r="C2344">
        <v>1269383</v>
      </c>
      <c r="D2344" s="15">
        <v>266.07</v>
      </c>
      <c r="E2344" s="15">
        <v>267</v>
      </c>
      <c r="F2344" s="15">
        <v>264.35000000000002</v>
      </c>
    </row>
    <row r="2345" spans="1:6">
      <c r="A2345" s="14">
        <v>42710</v>
      </c>
      <c r="B2345" s="15">
        <v>266</v>
      </c>
      <c r="C2345">
        <v>1141409</v>
      </c>
      <c r="D2345" s="15">
        <v>265.83</v>
      </c>
      <c r="E2345" s="15">
        <v>266.79500000000002</v>
      </c>
      <c r="F2345" s="15">
        <v>264.01</v>
      </c>
    </row>
    <row r="2346" spans="1:6">
      <c r="A2346" s="14">
        <v>42709</v>
      </c>
      <c r="B2346" s="15">
        <v>266.93</v>
      </c>
      <c r="C2346">
        <v>1268827</v>
      </c>
      <c r="D2346" s="15">
        <v>268.95</v>
      </c>
      <c r="E2346" s="15">
        <v>269.89999999999998</v>
      </c>
      <c r="F2346" s="15">
        <v>266.31</v>
      </c>
    </row>
    <row r="2347" spans="1:6">
      <c r="A2347" s="14">
        <v>42706</v>
      </c>
      <c r="B2347" s="15">
        <v>267.62</v>
      </c>
      <c r="C2347">
        <v>1089801</v>
      </c>
      <c r="D2347" s="15">
        <v>266.58</v>
      </c>
      <c r="E2347" s="15">
        <v>268.14999999999998</v>
      </c>
      <c r="F2347" s="15">
        <v>266.01</v>
      </c>
    </row>
    <row r="2348" spans="1:6">
      <c r="A2348" s="14">
        <v>42705</v>
      </c>
      <c r="B2348" s="15">
        <v>266.39999999999998</v>
      </c>
      <c r="C2348">
        <v>874888</v>
      </c>
      <c r="D2348" s="15">
        <v>265.29000000000002</v>
      </c>
      <c r="E2348" s="15">
        <v>266.52999999999997</v>
      </c>
      <c r="F2348" s="15">
        <v>264.31</v>
      </c>
    </row>
    <row r="2349" spans="1:6">
      <c r="A2349" s="14">
        <v>42704</v>
      </c>
      <c r="B2349" s="15">
        <v>265.25</v>
      </c>
      <c r="C2349">
        <v>1467893</v>
      </c>
      <c r="D2349" s="15">
        <v>267.55</v>
      </c>
      <c r="E2349" s="15">
        <v>267.95</v>
      </c>
      <c r="F2349" s="15">
        <v>265.25</v>
      </c>
    </row>
    <row r="2350" spans="1:6">
      <c r="A2350" s="14">
        <v>42703</v>
      </c>
      <c r="B2350" s="15">
        <v>266.58</v>
      </c>
      <c r="C2350">
        <v>1209460</v>
      </c>
      <c r="D2350" s="15">
        <v>264.5</v>
      </c>
      <c r="E2350" s="15">
        <v>267.767</v>
      </c>
      <c r="F2350" s="15">
        <v>263.70999999999998</v>
      </c>
    </row>
    <row r="2351" spans="1:6">
      <c r="A2351" s="14">
        <v>42702</v>
      </c>
      <c r="B2351" s="15">
        <v>265.93</v>
      </c>
      <c r="C2351">
        <v>1338029</v>
      </c>
      <c r="D2351" s="15">
        <v>265.73</v>
      </c>
      <c r="E2351" s="15">
        <v>266.23</v>
      </c>
      <c r="F2351" s="15">
        <v>264.86</v>
      </c>
    </row>
    <row r="2352" spans="1:6">
      <c r="A2352" s="14">
        <v>42699</v>
      </c>
      <c r="B2352" s="15">
        <v>265.92</v>
      </c>
      <c r="C2352">
        <v>653602</v>
      </c>
      <c r="D2352" s="15">
        <v>265.33999999999997</v>
      </c>
      <c r="E2352" s="15">
        <v>266.49</v>
      </c>
      <c r="F2352" s="15">
        <v>264.64999999999998</v>
      </c>
    </row>
    <row r="2353" spans="1:6">
      <c r="A2353" s="14">
        <v>42697</v>
      </c>
      <c r="B2353" s="15">
        <v>264.39999999999998</v>
      </c>
      <c r="C2353">
        <v>1039660</v>
      </c>
      <c r="D2353" s="15">
        <v>264.91000000000003</v>
      </c>
      <c r="E2353" s="15">
        <v>265.82</v>
      </c>
      <c r="F2353" s="15">
        <v>263.56</v>
      </c>
    </row>
    <row r="2354" spans="1:6">
      <c r="A2354" s="14">
        <v>42696</v>
      </c>
      <c r="B2354" s="15">
        <v>264.66000000000003</v>
      </c>
      <c r="C2354">
        <v>1244570</v>
      </c>
      <c r="D2354" s="15">
        <v>264.49</v>
      </c>
      <c r="E2354" s="15">
        <v>265.64</v>
      </c>
      <c r="F2354" s="15">
        <v>263.42</v>
      </c>
    </row>
    <row r="2355" spans="1:6">
      <c r="A2355" s="14">
        <v>42695</v>
      </c>
      <c r="B2355" s="15">
        <v>263.42</v>
      </c>
      <c r="C2355">
        <v>965439</v>
      </c>
      <c r="D2355" s="15">
        <v>264.05</v>
      </c>
      <c r="E2355" s="15">
        <v>264.33</v>
      </c>
      <c r="F2355" s="15">
        <v>262.64</v>
      </c>
    </row>
    <row r="2356" spans="1:6">
      <c r="A2356" s="14">
        <v>42692</v>
      </c>
      <c r="B2356" s="15">
        <v>263.08999999999997</v>
      </c>
      <c r="C2356">
        <v>1197083</v>
      </c>
      <c r="D2356" s="15">
        <v>263.14</v>
      </c>
      <c r="E2356" s="15">
        <v>264.45999999999998</v>
      </c>
      <c r="F2356" s="15">
        <v>261.58</v>
      </c>
    </row>
    <row r="2357" spans="1:6">
      <c r="A2357" s="14">
        <v>42691</v>
      </c>
      <c r="B2357" s="15">
        <v>263.27999999999997</v>
      </c>
      <c r="C2357">
        <v>914187</v>
      </c>
      <c r="D2357" s="15">
        <v>263.5</v>
      </c>
      <c r="E2357" s="15">
        <v>264.47000000000003</v>
      </c>
      <c r="F2357" s="15">
        <v>262.39</v>
      </c>
    </row>
    <row r="2358" spans="1:6">
      <c r="A2358" s="14">
        <v>42690</v>
      </c>
      <c r="B2358" s="15">
        <v>263.35000000000002</v>
      </c>
      <c r="C2358">
        <v>1463915</v>
      </c>
      <c r="D2358" s="15">
        <v>265.87</v>
      </c>
      <c r="E2358" s="15">
        <v>266.17</v>
      </c>
      <c r="F2358" s="15">
        <v>261.45999999999998</v>
      </c>
    </row>
    <row r="2359" spans="1:6">
      <c r="A2359" s="14">
        <v>42689</v>
      </c>
      <c r="B2359" s="15">
        <v>265.93</v>
      </c>
      <c r="C2359">
        <v>2014569</v>
      </c>
      <c r="D2359" s="15">
        <v>268.79000000000002</v>
      </c>
      <c r="E2359" s="15">
        <v>269.74</v>
      </c>
      <c r="F2359" s="15">
        <v>261.85000000000002</v>
      </c>
    </row>
    <row r="2360" spans="1:6">
      <c r="A2360" s="14">
        <v>42688</v>
      </c>
      <c r="B2360" s="15">
        <v>267.24</v>
      </c>
      <c r="C2360">
        <v>2454134</v>
      </c>
      <c r="D2360" s="15">
        <v>261.23</v>
      </c>
      <c r="E2360" s="15">
        <v>267.81</v>
      </c>
      <c r="F2360" s="15">
        <v>260.8</v>
      </c>
    </row>
    <row r="2361" spans="1:6">
      <c r="A2361" s="14">
        <v>42685</v>
      </c>
      <c r="B2361" s="15">
        <v>259.17</v>
      </c>
      <c r="C2361">
        <v>1997356</v>
      </c>
      <c r="D2361" s="15">
        <v>257.95999999999998</v>
      </c>
      <c r="E2361" s="15">
        <v>259.73</v>
      </c>
      <c r="F2361" s="15">
        <v>255.06</v>
      </c>
    </row>
    <row r="2362" spans="1:6">
      <c r="A2362" s="14">
        <v>42684</v>
      </c>
      <c r="B2362" s="15">
        <v>257.27</v>
      </c>
      <c r="C2362">
        <v>2625884</v>
      </c>
      <c r="D2362" s="15">
        <v>257.5</v>
      </c>
      <c r="E2362" s="15">
        <v>258.19</v>
      </c>
      <c r="F2362" s="15">
        <v>252.77</v>
      </c>
    </row>
    <row r="2363" spans="1:6">
      <c r="A2363" s="14">
        <v>42683</v>
      </c>
      <c r="B2363" s="15">
        <v>253.46</v>
      </c>
      <c r="C2363">
        <v>4184128</v>
      </c>
      <c r="D2363" s="15">
        <v>256.58999999999997</v>
      </c>
      <c r="E2363" s="15">
        <v>257.48</v>
      </c>
      <c r="F2363" s="15">
        <v>250</v>
      </c>
    </row>
    <row r="2364" spans="1:6">
      <c r="A2364" s="14">
        <v>42682</v>
      </c>
      <c r="B2364" s="15">
        <v>239.19</v>
      </c>
      <c r="C2364">
        <v>1257819</v>
      </c>
      <c r="D2364" s="15">
        <v>239</v>
      </c>
      <c r="E2364" s="15">
        <v>240.91499999999999</v>
      </c>
      <c r="F2364" s="15">
        <v>238.6</v>
      </c>
    </row>
    <row r="2365" spans="1:6">
      <c r="A2365" s="14">
        <v>42681</v>
      </c>
      <c r="B2365" s="15">
        <v>239.27</v>
      </c>
      <c r="C2365">
        <v>1375966</v>
      </c>
      <c r="D2365" s="15">
        <v>239.83</v>
      </c>
      <c r="E2365" s="15">
        <v>239.92</v>
      </c>
      <c r="F2365" s="15">
        <v>237.52</v>
      </c>
    </row>
    <row r="2366" spans="1:6">
      <c r="A2366" s="14">
        <v>42678</v>
      </c>
      <c r="B2366" s="15">
        <v>236.28</v>
      </c>
      <c r="C2366">
        <v>1512075</v>
      </c>
      <c r="D2366" s="15">
        <v>238.85</v>
      </c>
      <c r="E2366" s="15">
        <v>239.7</v>
      </c>
      <c r="F2366" s="15">
        <v>236.2064</v>
      </c>
    </row>
    <row r="2367" spans="1:6">
      <c r="A2367" s="14">
        <v>42677</v>
      </c>
      <c r="B2367" s="15">
        <v>238.7</v>
      </c>
      <c r="C2367">
        <v>1694744</v>
      </c>
      <c r="D2367" s="15">
        <v>242.55</v>
      </c>
      <c r="E2367" s="15">
        <v>243.4</v>
      </c>
      <c r="F2367" s="15">
        <v>237.11</v>
      </c>
    </row>
    <row r="2368" spans="1:6">
      <c r="A2368" s="14">
        <v>42676</v>
      </c>
      <c r="B2368" s="15">
        <v>245.11</v>
      </c>
      <c r="C2368">
        <v>954121</v>
      </c>
      <c r="D2368" s="15">
        <v>244.95</v>
      </c>
      <c r="E2368" s="15">
        <v>247.65</v>
      </c>
      <c r="F2368" s="15">
        <v>244.2</v>
      </c>
    </row>
    <row r="2369" spans="1:6">
      <c r="A2369" s="14">
        <v>42675</v>
      </c>
      <c r="B2369" s="15">
        <v>244.98</v>
      </c>
      <c r="C2369">
        <v>1081137</v>
      </c>
      <c r="D2369" s="15">
        <v>247.19</v>
      </c>
      <c r="E2369" s="15">
        <v>247.19</v>
      </c>
      <c r="F2369" s="15">
        <v>244.23</v>
      </c>
    </row>
    <row r="2370" spans="1:6">
      <c r="A2370" s="14">
        <v>42674</v>
      </c>
      <c r="B2370" s="15">
        <v>246.38</v>
      </c>
      <c r="C2370">
        <v>1320757</v>
      </c>
      <c r="D2370" s="15">
        <v>248.24</v>
      </c>
      <c r="E2370" s="15">
        <v>248.81</v>
      </c>
      <c r="F2370" s="15">
        <v>245.68</v>
      </c>
    </row>
    <row r="2371" spans="1:6">
      <c r="A2371" s="14">
        <v>42671</v>
      </c>
      <c r="B2371" s="15">
        <v>248</v>
      </c>
      <c r="C2371">
        <v>1118799</v>
      </c>
      <c r="D2371" s="15">
        <v>248.72</v>
      </c>
      <c r="E2371" s="15">
        <v>250.16820000000001</v>
      </c>
      <c r="F2371" s="15">
        <v>247.69</v>
      </c>
    </row>
    <row r="2372" spans="1:6">
      <c r="A2372" s="14">
        <v>42670</v>
      </c>
      <c r="B2372" s="15">
        <v>248.53</v>
      </c>
      <c r="C2372">
        <v>1293900</v>
      </c>
      <c r="D2372" s="15">
        <v>250.28</v>
      </c>
      <c r="E2372" s="15">
        <v>251.24</v>
      </c>
      <c r="F2372" s="15">
        <v>248.05</v>
      </c>
    </row>
    <row r="2373" spans="1:6">
      <c r="A2373" s="14">
        <v>42669</v>
      </c>
      <c r="B2373" s="15">
        <v>250.09</v>
      </c>
      <c r="C2373">
        <v>2112342</v>
      </c>
      <c r="D2373" s="15">
        <v>248.6</v>
      </c>
      <c r="E2373" s="15">
        <v>252</v>
      </c>
      <c r="F2373" s="15">
        <v>247.49</v>
      </c>
    </row>
    <row r="2374" spans="1:6">
      <c r="A2374" s="14">
        <v>42668</v>
      </c>
      <c r="B2374" s="15">
        <v>249.26</v>
      </c>
      <c r="C2374">
        <v>3130850</v>
      </c>
      <c r="D2374" s="15">
        <v>241.08</v>
      </c>
      <c r="E2374" s="15">
        <v>249.79</v>
      </c>
      <c r="F2374" s="15">
        <v>238.64</v>
      </c>
    </row>
    <row r="2375" spans="1:6">
      <c r="A2375" s="14">
        <v>42667</v>
      </c>
      <c r="B2375" s="15">
        <v>232.16</v>
      </c>
      <c r="C2375">
        <v>1304383</v>
      </c>
      <c r="D2375" s="15">
        <v>231.5</v>
      </c>
      <c r="E2375" s="15">
        <v>232.49</v>
      </c>
      <c r="F2375" s="15">
        <v>230.92</v>
      </c>
    </row>
    <row r="2376" spans="1:6">
      <c r="A2376" s="14">
        <v>42664</v>
      </c>
      <c r="B2376" s="15">
        <v>230.52</v>
      </c>
      <c r="C2376">
        <v>1553133</v>
      </c>
      <c r="D2376" s="15">
        <v>231.07</v>
      </c>
      <c r="E2376" s="15">
        <v>231.16</v>
      </c>
      <c r="F2376" s="15">
        <v>228.5</v>
      </c>
    </row>
    <row r="2377" spans="1:6">
      <c r="A2377" s="14">
        <v>42663</v>
      </c>
      <c r="B2377" s="15">
        <v>231.83</v>
      </c>
      <c r="C2377">
        <v>922754</v>
      </c>
      <c r="D2377" s="15">
        <v>232.15</v>
      </c>
      <c r="E2377" s="15">
        <v>232.71</v>
      </c>
      <c r="F2377" s="15">
        <v>230.72</v>
      </c>
    </row>
    <row r="2378" spans="1:6">
      <c r="A2378" s="14">
        <v>42662</v>
      </c>
      <c r="B2378" s="15">
        <v>232.33</v>
      </c>
      <c r="C2378">
        <v>992555</v>
      </c>
      <c r="D2378" s="15">
        <v>233.08</v>
      </c>
      <c r="E2378" s="15">
        <v>233.74</v>
      </c>
      <c r="F2378" s="15">
        <v>231.58</v>
      </c>
    </row>
    <row r="2379" spans="1:6">
      <c r="A2379" s="14">
        <v>42661</v>
      </c>
      <c r="B2379" s="15">
        <v>232.79</v>
      </c>
      <c r="C2379">
        <v>867910</v>
      </c>
      <c r="D2379" s="15">
        <v>234.29</v>
      </c>
      <c r="E2379" s="15">
        <v>239.6</v>
      </c>
      <c r="F2379" s="15">
        <v>232.58</v>
      </c>
    </row>
    <row r="2380" spans="1:6">
      <c r="A2380" s="14">
        <v>42660</v>
      </c>
      <c r="B2380" s="15">
        <v>232.77</v>
      </c>
      <c r="C2380">
        <v>793257</v>
      </c>
      <c r="D2380" s="15">
        <v>232.68</v>
      </c>
      <c r="E2380" s="15">
        <v>234.33</v>
      </c>
      <c r="F2380" s="15">
        <v>232.6</v>
      </c>
    </row>
    <row r="2381" spans="1:6">
      <c r="A2381" s="14">
        <v>42657</v>
      </c>
      <c r="B2381" s="15">
        <v>232.57</v>
      </c>
      <c r="C2381">
        <v>1081034</v>
      </c>
      <c r="D2381" s="15">
        <v>233.38</v>
      </c>
      <c r="E2381" s="15">
        <v>234.09</v>
      </c>
      <c r="F2381" s="15">
        <v>231.93</v>
      </c>
    </row>
    <row r="2382" spans="1:6">
      <c r="A2382" s="14">
        <v>42656</v>
      </c>
      <c r="B2382" s="15">
        <v>232.99</v>
      </c>
      <c r="C2382">
        <v>1112115</v>
      </c>
      <c r="D2382" s="15">
        <v>231.66</v>
      </c>
      <c r="E2382" s="15">
        <v>233.41990000000001</v>
      </c>
      <c r="F2382" s="15">
        <v>231.05</v>
      </c>
    </row>
    <row r="2383" spans="1:6">
      <c r="A2383" s="14">
        <v>42655</v>
      </c>
      <c r="B2383" s="15">
        <v>232.1</v>
      </c>
      <c r="C2383">
        <v>1255977</v>
      </c>
      <c r="D2383" s="15">
        <v>231.93</v>
      </c>
      <c r="E2383" s="15">
        <v>233.12</v>
      </c>
      <c r="F2383" s="15">
        <v>231.37</v>
      </c>
    </row>
    <row r="2384" spans="1:6">
      <c r="A2384" s="14">
        <v>42654</v>
      </c>
      <c r="B2384" s="15">
        <v>231.85</v>
      </c>
      <c r="C2384">
        <v>1060443</v>
      </c>
      <c r="D2384" s="15">
        <v>233</v>
      </c>
      <c r="E2384" s="15">
        <v>233.63</v>
      </c>
      <c r="F2384" s="15">
        <v>231.64150000000001</v>
      </c>
    </row>
    <row r="2385" spans="1:6">
      <c r="A2385" s="14">
        <v>42653</v>
      </c>
      <c r="B2385" s="15">
        <v>233.29</v>
      </c>
      <c r="C2385">
        <v>990190</v>
      </c>
      <c r="D2385" s="15">
        <v>233.82</v>
      </c>
      <c r="E2385" s="15">
        <v>234.93</v>
      </c>
      <c r="F2385" s="15">
        <v>233.12</v>
      </c>
    </row>
    <row r="2386" spans="1:6">
      <c r="A2386" s="14">
        <v>42650</v>
      </c>
      <c r="B2386" s="15">
        <v>233.53</v>
      </c>
      <c r="C2386">
        <v>2183925</v>
      </c>
      <c r="D2386" s="15">
        <v>233.2</v>
      </c>
      <c r="E2386" s="15">
        <v>233.99</v>
      </c>
      <c r="F2386" s="15">
        <v>231.57</v>
      </c>
    </row>
    <row r="2387" spans="1:6">
      <c r="A2387" s="14">
        <v>42649</v>
      </c>
      <c r="B2387" s="15">
        <v>234.72</v>
      </c>
      <c r="C2387">
        <v>1899766</v>
      </c>
      <c r="D2387" s="15">
        <v>237</v>
      </c>
      <c r="E2387" s="15">
        <v>237.02</v>
      </c>
      <c r="F2387" s="15">
        <v>234.48</v>
      </c>
    </row>
    <row r="2388" spans="1:6">
      <c r="A2388" s="14">
        <v>42648</v>
      </c>
      <c r="B2388" s="15">
        <v>236.6</v>
      </c>
      <c r="C2388">
        <v>1170607</v>
      </c>
      <c r="D2388" s="15">
        <v>239.05</v>
      </c>
      <c r="E2388" s="15">
        <v>239.05</v>
      </c>
      <c r="F2388" s="15">
        <v>236.5</v>
      </c>
    </row>
    <row r="2389" spans="1:6">
      <c r="A2389" s="14">
        <v>42647</v>
      </c>
      <c r="B2389" s="15">
        <v>237.1</v>
      </c>
      <c r="C2389">
        <v>1407658</v>
      </c>
      <c r="D2389" s="15">
        <v>240.96</v>
      </c>
      <c r="E2389" s="15">
        <v>241.05</v>
      </c>
      <c r="F2389" s="15">
        <v>236.5</v>
      </c>
    </row>
    <row r="2390" spans="1:6">
      <c r="A2390" s="14">
        <v>42646</v>
      </c>
      <c r="B2390" s="15">
        <v>240.58</v>
      </c>
      <c r="C2390">
        <v>1339004</v>
      </c>
      <c r="D2390" s="15">
        <v>238.71</v>
      </c>
      <c r="E2390" s="15">
        <v>241.29990000000001</v>
      </c>
      <c r="F2390" s="15">
        <v>237.54</v>
      </c>
    </row>
    <row r="2391" spans="1:6">
      <c r="A2391" s="14">
        <v>42643</v>
      </c>
      <c r="B2391" s="15">
        <v>239.72</v>
      </c>
      <c r="C2391">
        <v>2167009</v>
      </c>
      <c r="D2391" s="15">
        <v>243.06</v>
      </c>
      <c r="E2391" s="15">
        <v>243.47</v>
      </c>
      <c r="F2391" s="15">
        <v>237.33</v>
      </c>
    </row>
    <row r="2392" spans="1:6">
      <c r="A2392" s="14">
        <v>42642</v>
      </c>
      <c r="B2392" s="15">
        <v>242.34</v>
      </c>
      <c r="C2392">
        <v>1134098</v>
      </c>
      <c r="D2392" s="15">
        <v>246.08</v>
      </c>
      <c r="E2392" s="15">
        <v>246.08</v>
      </c>
      <c r="F2392" s="15">
        <v>240.96</v>
      </c>
    </row>
    <row r="2393" spans="1:6">
      <c r="A2393" s="14">
        <v>42641</v>
      </c>
      <c r="B2393" s="15">
        <v>245.75</v>
      </c>
      <c r="C2393">
        <v>1352627</v>
      </c>
      <c r="D2393" s="15">
        <v>246.13</v>
      </c>
      <c r="E2393" s="15">
        <v>246.96</v>
      </c>
      <c r="F2393" s="15">
        <v>244.86</v>
      </c>
    </row>
    <row r="2394" spans="1:6">
      <c r="A2394" s="14">
        <v>42640</v>
      </c>
      <c r="B2394" s="15">
        <v>245.79</v>
      </c>
      <c r="C2394">
        <v>946531</v>
      </c>
      <c r="D2394" s="15">
        <v>246.04</v>
      </c>
      <c r="E2394" s="15">
        <v>247.02</v>
      </c>
      <c r="F2394" s="15">
        <v>245.3</v>
      </c>
    </row>
    <row r="2395" spans="1:6">
      <c r="A2395" s="14">
        <v>42639</v>
      </c>
      <c r="B2395" s="15">
        <v>245.53</v>
      </c>
      <c r="C2395">
        <v>880701</v>
      </c>
      <c r="D2395" s="15">
        <v>245.71</v>
      </c>
      <c r="E2395" s="15">
        <v>247.48</v>
      </c>
      <c r="F2395" s="15">
        <v>245.01</v>
      </c>
    </row>
    <row r="2396" spans="1:6">
      <c r="A2396" s="14">
        <v>42636</v>
      </c>
      <c r="B2396" s="15">
        <v>245.84</v>
      </c>
      <c r="C2396">
        <v>858661</v>
      </c>
      <c r="D2396" s="15">
        <v>246.08</v>
      </c>
      <c r="E2396" s="15">
        <v>246.54</v>
      </c>
      <c r="F2396" s="15">
        <v>244.64</v>
      </c>
    </row>
    <row r="2397" spans="1:6">
      <c r="A2397" s="14">
        <v>42635</v>
      </c>
      <c r="B2397" s="15">
        <v>246.62</v>
      </c>
      <c r="C2397">
        <v>1172555</v>
      </c>
      <c r="D2397" s="15">
        <v>244.95</v>
      </c>
      <c r="E2397" s="15">
        <v>247.03</v>
      </c>
      <c r="F2397" s="15">
        <v>244.74</v>
      </c>
    </row>
    <row r="2398" spans="1:6">
      <c r="A2398" s="14">
        <v>42634</v>
      </c>
      <c r="B2398" s="15">
        <v>243.82</v>
      </c>
      <c r="C2398">
        <v>1660336</v>
      </c>
      <c r="D2398" s="15">
        <v>241.14</v>
      </c>
      <c r="E2398" s="15">
        <v>243.87</v>
      </c>
      <c r="F2398" s="15">
        <v>240.62</v>
      </c>
    </row>
    <row r="2399" spans="1:6">
      <c r="A2399" s="14">
        <v>42633</v>
      </c>
      <c r="B2399" s="15">
        <v>240.48</v>
      </c>
      <c r="C2399">
        <v>1007955</v>
      </c>
      <c r="D2399" s="15">
        <v>241.35</v>
      </c>
      <c r="E2399" s="15">
        <v>242.24</v>
      </c>
      <c r="F2399" s="15">
        <v>240.48</v>
      </c>
    </row>
    <row r="2400" spans="1:6">
      <c r="A2400" s="14">
        <v>42632</v>
      </c>
      <c r="B2400" s="15">
        <v>240.88</v>
      </c>
      <c r="C2400">
        <v>1456361</v>
      </c>
      <c r="D2400" s="15">
        <v>239.3</v>
      </c>
      <c r="E2400" s="15">
        <v>241.89</v>
      </c>
      <c r="F2400" s="15">
        <v>239.08</v>
      </c>
    </row>
    <row r="2401" spans="1:6">
      <c r="A2401" s="14">
        <v>42629</v>
      </c>
      <c r="B2401" s="15">
        <v>237.45</v>
      </c>
      <c r="C2401">
        <v>2892900</v>
      </c>
      <c r="D2401" s="15">
        <v>238.42</v>
      </c>
      <c r="E2401" s="15">
        <v>238.64</v>
      </c>
      <c r="F2401" s="15">
        <v>237.25</v>
      </c>
    </row>
    <row r="2402" spans="1:6">
      <c r="A2402" s="14">
        <v>42628</v>
      </c>
      <c r="B2402" s="15">
        <v>239.09</v>
      </c>
      <c r="C2402">
        <v>1273505</v>
      </c>
      <c r="D2402" s="15">
        <v>237.41</v>
      </c>
      <c r="E2402" s="15">
        <v>239.49</v>
      </c>
      <c r="F2402" s="15">
        <v>236.7</v>
      </c>
    </row>
    <row r="2403" spans="1:6">
      <c r="A2403" s="14">
        <v>42627</v>
      </c>
      <c r="B2403" s="15">
        <v>237.41</v>
      </c>
      <c r="C2403">
        <v>1494460</v>
      </c>
      <c r="D2403" s="15">
        <v>237.41</v>
      </c>
      <c r="E2403" s="15">
        <v>239.01</v>
      </c>
      <c r="F2403" s="15">
        <v>236.911</v>
      </c>
    </row>
    <row r="2404" spans="1:6">
      <c r="A2404" s="14">
        <v>42626</v>
      </c>
      <c r="B2404" s="15">
        <v>237.41</v>
      </c>
      <c r="C2404">
        <v>1609016</v>
      </c>
      <c r="D2404" s="15">
        <v>237.67</v>
      </c>
      <c r="E2404" s="15">
        <v>238.721</v>
      </c>
      <c r="F2404" s="15">
        <v>237</v>
      </c>
    </row>
    <row r="2405" spans="1:6">
      <c r="A2405" s="14">
        <v>42625</v>
      </c>
      <c r="B2405" s="15">
        <v>238.8</v>
      </c>
      <c r="C2405">
        <v>1821901</v>
      </c>
      <c r="D2405" s="15">
        <v>236.5</v>
      </c>
      <c r="E2405" s="15">
        <v>239.5</v>
      </c>
      <c r="F2405" s="15">
        <v>235.28</v>
      </c>
    </row>
    <row r="2406" spans="1:6">
      <c r="A2406" s="14">
        <v>42622</v>
      </c>
      <c r="B2406" s="15">
        <v>237.94</v>
      </c>
      <c r="C2406">
        <v>1573542</v>
      </c>
      <c r="D2406" s="15">
        <v>240.14</v>
      </c>
      <c r="E2406" s="15">
        <v>240.64</v>
      </c>
      <c r="F2406" s="15">
        <v>237.89</v>
      </c>
    </row>
    <row r="2407" spans="1:6">
      <c r="A2407" s="14">
        <v>42621</v>
      </c>
      <c r="B2407" s="15">
        <v>241.63</v>
      </c>
      <c r="C2407">
        <v>1249200</v>
      </c>
      <c r="D2407" s="15">
        <v>240.49</v>
      </c>
      <c r="E2407" s="15">
        <v>242.25</v>
      </c>
      <c r="F2407" s="15">
        <v>240</v>
      </c>
    </row>
    <row r="2408" spans="1:6">
      <c r="A2408" s="14">
        <v>42620</v>
      </c>
      <c r="B2408" s="15">
        <v>241.37</v>
      </c>
      <c r="C2408">
        <v>1245847</v>
      </c>
      <c r="D2408" s="15">
        <v>242.16</v>
      </c>
      <c r="E2408" s="15">
        <v>243</v>
      </c>
      <c r="F2408" s="15">
        <v>241.15</v>
      </c>
    </row>
    <row r="2409" spans="1:6">
      <c r="A2409" s="14">
        <v>42619</v>
      </c>
      <c r="B2409" s="15">
        <v>243</v>
      </c>
      <c r="C2409">
        <v>1600397</v>
      </c>
      <c r="D2409" s="15">
        <v>244.24</v>
      </c>
      <c r="E2409" s="15">
        <v>244.49</v>
      </c>
      <c r="F2409" s="15">
        <v>242.26</v>
      </c>
    </row>
    <row r="2410" spans="1:6">
      <c r="A2410" s="14">
        <v>42615</v>
      </c>
      <c r="B2410" s="15">
        <v>243.32</v>
      </c>
      <c r="C2410">
        <v>1492696</v>
      </c>
      <c r="D2410" s="15">
        <v>243.75</v>
      </c>
      <c r="E2410" s="15">
        <v>245</v>
      </c>
      <c r="F2410" s="15">
        <v>242.26</v>
      </c>
    </row>
    <row r="2411" spans="1:6">
      <c r="A2411" s="14">
        <v>42614</v>
      </c>
      <c r="B2411" s="15">
        <v>243.61</v>
      </c>
      <c r="C2411">
        <v>1336866</v>
      </c>
      <c r="D2411" s="15">
        <v>243.13</v>
      </c>
      <c r="E2411" s="15">
        <v>243.84</v>
      </c>
      <c r="F2411" s="15">
        <v>241.9</v>
      </c>
    </row>
    <row r="2412" spans="1:6">
      <c r="A2412" s="14">
        <v>42613</v>
      </c>
      <c r="B2412" s="15">
        <v>242.97</v>
      </c>
      <c r="C2412">
        <v>2890210</v>
      </c>
      <c r="D2412" s="15">
        <v>239</v>
      </c>
      <c r="E2412" s="15">
        <v>243.62</v>
      </c>
      <c r="F2412" s="15">
        <v>238.6</v>
      </c>
    </row>
    <row r="2413" spans="1:6">
      <c r="A2413" s="14">
        <v>42612</v>
      </c>
      <c r="B2413" s="15">
        <v>239.45</v>
      </c>
      <c r="C2413">
        <v>1886924</v>
      </c>
      <c r="D2413" s="15">
        <v>242.65</v>
      </c>
      <c r="E2413" s="15">
        <v>243.31</v>
      </c>
      <c r="F2413" s="15">
        <v>238.851</v>
      </c>
    </row>
    <row r="2414" spans="1:6">
      <c r="A2414" s="14">
        <v>42611</v>
      </c>
      <c r="B2414" s="15">
        <v>244.3</v>
      </c>
      <c r="C2414">
        <v>1637518</v>
      </c>
      <c r="D2414" s="15">
        <v>245</v>
      </c>
      <c r="E2414" s="15">
        <v>246.08</v>
      </c>
      <c r="F2414" s="15">
        <v>244.04</v>
      </c>
    </row>
    <row r="2415" spans="1:6">
      <c r="A2415" s="14">
        <v>42608</v>
      </c>
      <c r="B2415" s="15">
        <v>244.44</v>
      </c>
      <c r="C2415">
        <v>4697112</v>
      </c>
      <c r="D2415" s="15">
        <v>249</v>
      </c>
      <c r="E2415" s="15">
        <v>249.8</v>
      </c>
      <c r="F2415" s="15">
        <v>243.65</v>
      </c>
    </row>
    <row r="2416" spans="1:6">
      <c r="A2416" s="14">
        <v>42607</v>
      </c>
      <c r="B2416" s="15">
        <v>248.53</v>
      </c>
      <c r="C2416">
        <v>4383875</v>
      </c>
      <c r="D2416" s="15">
        <v>247.61</v>
      </c>
      <c r="E2416" s="15">
        <v>250.19</v>
      </c>
      <c r="F2416" s="15">
        <v>246</v>
      </c>
    </row>
    <row r="2417" spans="1:6">
      <c r="A2417" s="14">
        <v>42606</v>
      </c>
      <c r="B2417" s="15">
        <v>248.12</v>
      </c>
      <c r="C2417">
        <v>10559930</v>
      </c>
      <c r="D2417" s="15">
        <v>248.76</v>
      </c>
      <c r="E2417" s="15">
        <v>249.75</v>
      </c>
      <c r="F2417" s="15">
        <v>244.8</v>
      </c>
    </row>
    <row r="2418" spans="1:6">
      <c r="A2418" s="14">
        <v>42605</v>
      </c>
      <c r="B2418" s="15">
        <v>249.75</v>
      </c>
      <c r="C2418">
        <v>10627640</v>
      </c>
      <c r="D2418" s="15">
        <v>255.24</v>
      </c>
      <c r="E2418" s="15">
        <v>255.24</v>
      </c>
      <c r="F2418" s="15">
        <v>248.13650000000001</v>
      </c>
    </row>
    <row r="2419" spans="1:6">
      <c r="A2419" s="14">
        <v>42604</v>
      </c>
      <c r="B2419" s="15">
        <v>254.2</v>
      </c>
      <c r="C2419">
        <v>3791008</v>
      </c>
      <c r="D2419" s="15">
        <v>254.37</v>
      </c>
      <c r="E2419" s="15">
        <v>256.42</v>
      </c>
      <c r="F2419" s="15">
        <v>253.75</v>
      </c>
    </row>
    <row r="2420" spans="1:6">
      <c r="A2420" s="14">
        <v>42601</v>
      </c>
      <c r="B2420" s="15">
        <v>254.12</v>
      </c>
      <c r="C2420">
        <v>2412811</v>
      </c>
      <c r="D2420" s="15">
        <v>254.73</v>
      </c>
      <c r="E2420" s="15">
        <v>255</v>
      </c>
      <c r="F2420" s="15">
        <v>252.7</v>
      </c>
    </row>
    <row r="2421" spans="1:6">
      <c r="A2421" s="14">
        <v>42600</v>
      </c>
      <c r="B2421" s="15">
        <v>255.42</v>
      </c>
      <c r="C2421">
        <v>2595877</v>
      </c>
      <c r="D2421" s="15">
        <v>255.64</v>
      </c>
      <c r="E2421" s="15">
        <v>255.99</v>
      </c>
      <c r="F2421" s="15">
        <v>254.1</v>
      </c>
    </row>
    <row r="2422" spans="1:6">
      <c r="A2422" s="14">
        <v>42599</v>
      </c>
      <c r="B2422" s="15">
        <v>255.64</v>
      </c>
      <c r="C2422">
        <v>4381032</v>
      </c>
      <c r="D2422" s="15">
        <v>256.7</v>
      </c>
      <c r="E2422" s="15">
        <v>257.5</v>
      </c>
      <c r="F2422" s="15">
        <v>251.55</v>
      </c>
    </row>
    <row r="2423" spans="1:6">
      <c r="A2423" s="14">
        <v>42598</v>
      </c>
      <c r="B2423" s="15">
        <v>256.77</v>
      </c>
      <c r="C2423">
        <v>7884148</v>
      </c>
      <c r="D2423" s="15">
        <v>265.23</v>
      </c>
      <c r="E2423" s="15">
        <v>266.04500000000002</v>
      </c>
      <c r="F2423" s="15">
        <v>254.44</v>
      </c>
    </row>
    <row r="2424" spans="1:6">
      <c r="A2424" s="14">
        <v>42597</v>
      </c>
      <c r="B2424" s="15">
        <v>266.5</v>
      </c>
      <c r="C2424">
        <v>9143197</v>
      </c>
      <c r="D2424" s="15">
        <v>264.22000000000003</v>
      </c>
      <c r="E2424" s="15">
        <v>266.93</v>
      </c>
      <c r="F2424" s="15">
        <v>264.2</v>
      </c>
    </row>
    <row r="2425" spans="1:6">
      <c r="A2425" s="14">
        <v>42594</v>
      </c>
      <c r="B2425" s="15">
        <v>264.14999999999998</v>
      </c>
      <c r="C2425">
        <v>13962160</v>
      </c>
      <c r="D2425" s="15">
        <v>262.49</v>
      </c>
      <c r="E2425" s="15">
        <v>265.33999999999997</v>
      </c>
      <c r="F2425" s="15">
        <v>261.66500000000002</v>
      </c>
    </row>
    <row r="2426" spans="1:6">
      <c r="A2426" s="14">
        <v>42593</v>
      </c>
      <c r="B2426" s="15">
        <v>262.54000000000002</v>
      </c>
      <c r="C2426">
        <v>12648610</v>
      </c>
      <c r="D2426" s="15">
        <v>261.5</v>
      </c>
      <c r="E2426" s="15">
        <v>264.07</v>
      </c>
      <c r="F2426" s="15">
        <v>260.14999999999998</v>
      </c>
    </row>
    <row r="2427" spans="1:6">
      <c r="A2427" s="14">
        <v>42592</v>
      </c>
      <c r="B2427" s="15">
        <v>261.3</v>
      </c>
      <c r="C2427">
        <v>9563650</v>
      </c>
      <c r="D2427" s="15">
        <v>259.82</v>
      </c>
      <c r="E2427" s="15">
        <v>262.10000000000002</v>
      </c>
      <c r="F2427" s="15">
        <v>259.07</v>
      </c>
    </row>
    <row r="2428" spans="1:6">
      <c r="A2428" s="14">
        <v>42591</v>
      </c>
      <c r="B2428" s="15">
        <v>260.66000000000003</v>
      </c>
      <c r="C2428">
        <v>9899885</v>
      </c>
      <c r="D2428" s="15">
        <v>260.43</v>
      </c>
      <c r="E2428" s="15">
        <v>261.29000000000002</v>
      </c>
      <c r="F2428" s="15">
        <v>259.18</v>
      </c>
    </row>
    <row r="2429" spans="1:6">
      <c r="A2429" s="14">
        <v>42590</v>
      </c>
      <c r="B2429" s="15">
        <v>260.19</v>
      </c>
      <c r="C2429">
        <v>8742993</v>
      </c>
      <c r="D2429" s="15">
        <v>260</v>
      </c>
      <c r="E2429" s="15">
        <v>261.87</v>
      </c>
      <c r="F2429" s="15">
        <v>258.79000000000002</v>
      </c>
    </row>
    <row r="2430" spans="1:6">
      <c r="A2430" s="14">
        <v>42587</v>
      </c>
      <c r="B2430" s="15">
        <v>260.29000000000002</v>
      </c>
      <c r="C2430">
        <v>4417852</v>
      </c>
      <c r="D2430" s="15">
        <v>259.14</v>
      </c>
      <c r="E2430" s="15">
        <v>260.29000000000002</v>
      </c>
      <c r="F2430" s="15">
        <v>257.63</v>
      </c>
    </row>
    <row r="2431" spans="1:6">
      <c r="A2431" s="14">
        <v>42586</v>
      </c>
      <c r="B2431" s="15">
        <v>257.75</v>
      </c>
      <c r="C2431">
        <v>5720398</v>
      </c>
      <c r="D2431" s="15">
        <v>257.64999999999998</v>
      </c>
      <c r="E2431" s="15">
        <v>258.77999999999997</v>
      </c>
      <c r="F2431" s="15">
        <v>256.14</v>
      </c>
    </row>
    <row r="2432" spans="1:6">
      <c r="A2432" s="14">
        <v>42585</v>
      </c>
      <c r="B2432" s="15">
        <v>256.85000000000002</v>
      </c>
      <c r="C2432">
        <v>6827181</v>
      </c>
      <c r="D2432" s="15">
        <v>257.51</v>
      </c>
      <c r="E2432" s="15">
        <v>257.75</v>
      </c>
      <c r="F2432" s="15">
        <v>254.75</v>
      </c>
    </row>
    <row r="2433" spans="1:6">
      <c r="A2433" s="14">
        <v>42584</v>
      </c>
      <c r="B2433" s="15">
        <v>257</v>
      </c>
      <c r="C2433">
        <v>4770880</v>
      </c>
      <c r="D2433" s="15">
        <v>254.17</v>
      </c>
      <c r="E2433" s="15">
        <v>257.45999999999998</v>
      </c>
      <c r="F2433" s="15">
        <v>252.73</v>
      </c>
    </row>
    <row r="2434" spans="1:6">
      <c r="A2434" s="14">
        <v>42583</v>
      </c>
      <c r="B2434" s="15">
        <v>254.84</v>
      </c>
      <c r="C2434">
        <v>2782270</v>
      </c>
      <c r="D2434" s="15">
        <v>252.63</v>
      </c>
      <c r="E2434" s="15">
        <v>254.9255</v>
      </c>
      <c r="F2434" s="15">
        <v>252.3</v>
      </c>
    </row>
    <row r="2435" spans="1:6">
      <c r="A2435" s="14">
        <v>42580</v>
      </c>
      <c r="B2435" s="15">
        <v>252.73</v>
      </c>
      <c r="C2435">
        <v>2178249</v>
      </c>
      <c r="D2435" s="15">
        <v>254.5</v>
      </c>
      <c r="E2435" s="15">
        <v>254.81</v>
      </c>
      <c r="F2435" s="15">
        <v>252.7</v>
      </c>
    </row>
    <row r="2436" spans="1:6">
      <c r="A2436" s="14">
        <v>42579</v>
      </c>
      <c r="B2436" s="15">
        <v>254.55</v>
      </c>
      <c r="C2436">
        <v>2716030</v>
      </c>
      <c r="D2436" s="15">
        <v>254.2</v>
      </c>
      <c r="E2436" s="15">
        <v>254.89</v>
      </c>
      <c r="F2436" s="15">
        <v>252.05</v>
      </c>
    </row>
    <row r="2437" spans="1:6">
      <c r="A2437" s="14">
        <v>42578</v>
      </c>
      <c r="B2437" s="15">
        <v>254.16</v>
      </c>
      <c r="C2437">
        <v>2593320</v>
      </c>
      <c r="D2437" s="15">
        <v>255.47</v>
      </c>
      <c r="E2437" s="15">
        <v>256</v>
      </c>
      <c r="F2437" s="15">
        <v>253.0301</v>
      </c>
    </row>
    <row r="2438" spans="1:6">
      <c r="A2438" s="14">
        <v>42577</v>
      </c>
      <c r="B2438" s="15">
        <v>254.76</v>
      </c>
      <c r="C2438">
        <v>2121486</v>
      </c>
      <c r="D2438" s="15">
        <v>255.62</v>
      </c>
      <c r="E2438" s="15">
        <v>256.45999999999998</v>
      </c>
      <c r="F2438" s="15">
        <v>253.83</v>
      </c>
    </row>
    <row r="2439" spans="1:6">
      <c r="A2439" s="14">
        <v>42576</v>
      </c>
      <c r="B2439" s="15">
        <v>255.62</v>
      </c>
      <c r="C2439">
        <v>1295923</v>
      </c>
      <c r="D2439" s="15">
        <v>256.82</v>
      </c>
      <c r="E2439" s="15">
        <v>257.27999999999997</v>
      </c>
      <c r="F2439" s="15">
        <v>254.72</v>
      </c>
    </row>
    <row r="2440" spans="1:6">
      <c r="A2440" s="14">
        <v>42573</v>
      </c>
      <c r="B2440" s="15">
        <v>257.31</v>
      </c>
      <c r="C2440">
        <v>1864565</v>
      </c>
      <c r="D2440" s="15">
        <v>254.6</v>
      </c>
      <c r="E2440" s="15">
        <v>257.49</v>
      </c>
      <c r="F2440" s="15">
        <v>253.05</v>
      </c>
    </row>
    <row r="2441" spans="1:6">
      <c r="A2441" s="14">
        <v>42572</v>
      </c>
      <c r="B2441" s="15">
        <v>254.14</v>
      </c>
      <c r="C2441">
        <v>2741162</v>
      </c>
      <c r="D2441" s="15">
        <v>257.49</v>
      </c>
      <c r="E2441" s="15">
        <v>257.49</v>
      </c>
      <c r="F2441" s="15">
        <v>251.6</v>
      </c>
    </row>
    <row r="2442" spans="1:6">
      <c r="A2442" s="14">
        <v>42571</v>
      </c>
      <c r="B2442" s="15">
        <v>256.67</v>
      </c>
      <c r="C2442">
        <v>3361936</v>
      </c>
      <c r="D2442" s="15">
        <v>259.32</v>
      </c>
      <c r="E2442" s="15">
        <v>259.82</v>
      </c>
      <c r="F2442" s="15">
        <v>255.89</v>
      </c>
    </row>
    <row r="2443" spans="1:6">
      <c r="A2443" s="14">
        <v>42570</v>
      </c>
      <c r="B2443" s="15">
        <v>258.95999999999998</v>
      </c>
      <c r="C2443">
        <v>4977660</v>
      </c>
      <c r="D2443" s="15">
        <v>258.54000000000002</v>
      </c>
      <c r="E2443" s="15">
        <v>263.37</v>
      </c>
      <c r="F2443" s="15">
        <v>252.1</v>
      </c>
    </row>
    <row r="2444" spans="1:6">
      <c r="A2444" s="14">
        <v>42569</v>
      </c>
      <c r="B2444" s="15">
        <v>256.29000000000002</v>
      </c>
      <c r="C2444">
        <v>2345666</v>
      </c>
      <c r="D2444" s="15">
        <v>257.77999999999997</v>
      </c>
      <c r="E2444" s="15">
        <v>258.29000000000002</v>
      </c>
      <c r="F2444" s="15">
        <v>255.3</v>
      </c>
    </row>
    <row r="2445" spans="1:6">
      <c r="A2445" s="14">
        <v>42566</v>
      </c>
      <c r="B2445" s="15">
        <v>256.98</v>
      </c>
      <c r="C2445">
        <v>3458425</v>
      </c>
      <c r="D2445" s="15">
        <v>257.11</v>
      </c>
      <c r="E2445" s="15">
        <v>257.62</v>
      </c>
      <c r="F2445" s="15">
        <v>256.10000000000002</v>
      </c>
    </row>
    <row r="2446" spans="1:6">
      <c r="A2446" s="14">
        <v>42565</v>
      </c>
      <c r="B2446" s="15">
        <v>256</v>
      </c>
      <c r="C2446">
        <v>3324239</v>
      </c>
      <c r="D2446" s="15">
        <v>257.19</v>
      </c>
      <c r="E2446" s="15">
        <v>257.935</v>
      </c>
      <c r="F2446" s="15">
        <v>254.7</v>
      </c>
    </row>
    <row r="2447" spans="1:6">
      <c r="A2447" s="14">
        <v>42564</v>
      </c>
      <c r="B2447" s="15">
        <v>255.9</v>
      </c>
      <c r="C2447">
        <v>4780670</v>
      </c>
      <c r="D2447" s="15">
        <v>255.1</v>
      </c>
      <c r="E2447" s="15">
        <v>256.44</v>
      </c>
      <c r="F2447" s="15">
        <v>254.92009999999999</v>
      </c>
    </row>
    <row r="2448" spans="1:6">
      <c r="A2448" s="14">
        <v>42563</v>
      </c>
      <c r="B2448" s="15">
        <v>254.7</v>
      </c>
      <c r="C2448">
        <v>4167128</v>
      </c>
      <c r="D2448" s="15">
        <v>255.64</v>
      </c>
      <c r="E2448" s="15">
        <v>256.375</v>
      </c>
      <c r="F2448" s="15">
        <v>254.03</v>
      </c>
    </row>
    <row r="2449" spans="1:6">
      <c r="A2449" s="14">
        <v>42562</v>
      </c>
      <c r="B2449" s="15">
        <v>254.39</v>
      </c>
      <c r="C2449">
        <v>6337097</v>
      </c>
      <c r="D2449" s="15">
        <v>252.38</v>
      </c>
      <c r="E2449" s="15">
        <v>256.33999999999997</v>
      </c>
      <c r="F2449" s="15">
        <v>251.92</v>
      </c>
    </row>
    <row r="2450" spans="1:6">
      <c r="A2450" s="14">
        <v>42559</v>
      </c>
      <c r="B2450" s="15">
        <v>251.9</v>
      </c>
      <c r="C2450">
        <v>1082799</v>
      </c>
      <c r="D2450" s="15">
        <v>250.78</v>
      </c>
      <c r="E2450" s="15">
        <v>252.29499999999999</v>
      </c>
      <c r="F2450" s="15">
        <v>248.5</v>
      </c>
    </row>
    <row r="2451" spans="1:6">
      <c r="A2451" s="14">
        <v>42558</v>
      </c>
      <c r="B2451" s="15">
        <v>249.77</v>
      </c>
      <c r="C2451">
        <v>961248</v>
      </c>
      <c r="D2451" s="15">
        <v>250.23</v>
      </c>
      <c r="E2451" s="15">
        <v>251.22</v>
      </c>
      <c r="F2451" s="15">
        <v>248.61</v>
      </c>
    </row>
    <row r="2452" spans="1:6">
      <c r="A2452" s="14">
        <v>42557</v>
      </c>
      <c r="B2452" s="15">
        <v>250.08</v>
      </c>
      <c r="C2452">
        <v>1387397</v>
      </c>
      <c r="D2452" s="15">
        <v>250.95</v>
      </c>
      <c r="E2452" s="15">
        <v>251.32</v>
      </c>
      <c r="F2452" s="15">
        <v>247.88</v>
      </c>
    </row>
    <row r="2453" spans="1:6">
      <c r="A2453" s="14">
        <v>42556</v>
      </c>
      <c r="B2453" s="15">
        <v>249.51</v>
      </c>
      <c r="C2453">
        <v>1327568</v>
      </c>
      <c r="D2453" s="15">
        <v>248.8</v>
      </c>
      <c r="E2453" s="15">
        <v>250.38</v>
      </c>
      <c r="F2453" s="15">
        <v>248.42</v>
      </c>
    </row>
    <row r="2454" spans="1:6">
      <c r="A2454" s="14">
        <v>42552</v>
      </c>
      <c r="B2454" s="15">
        <v>249.35</v>
      </c>
      <c r="C2454">
        <v>1427810</v>
      </c>
      <c r="D2454" s="15">
        <v>248.24</v>
      </c>
      <c r="E2454" s="15">
        <v>249.923</v>
      </c>
      <c r="F2454" s="15">
        <v>248.24</v>
      </c>
    </row>
    <row r="2455" spans="1:6">
      <c r="A2455" s="14">
        <v>42551</v>
      </c>
      <c r="B2455" s="15">
        <v>248.17</v>
      </c>
      <c r="C2455">
        <v>2045552</v>
      </c>
      <c r="D2455" s="15">
        <v>244.78</v>
      </c>
      <c r="E2455" s="15">
        <v>248.72</v>
      </c>
      <c r="F2455" s="15">
        <v>244.67</v>
      </c>
    </row>
    <row r="2456" spans="1:6">
      <c r="A2456" s="14">
        <v>42550</v>
      </c>
      <c r="B2456" s="15">
        <v>244.08</v>
      </c>
      <c r="C2456">
        <v>1189907</v>
      </c>
      <c r="D2456" s="15">
        <v>242</v>
      </c>
      <c r="E2456" s="15">
        <v>244.69</v>
      </c>
      <c r="F2456" s="15">
        <v>241.66</v>
      </c>
    </row>
    <row r="2457" spans="1:6">
      <c r="A2457" s="14">
        <v>42549</v>
      </c>
      <c r="B2457" s="15">
        <v>240.91</v>
      </c>
      <c r="C2457">
        <v>1994729</v>
      </c>
      <c r="D2457" s="15">
        <v>240.11</v>
      </c>
      <c r="E2457" s="15">
        <v>240.96</v>
      </c>
      <c r="F2457" s="15">
        <v>237.65</v>
      </c>
    </row>
    <row r="2458" spans="1:6">
      <c r="A2458" s="14">
        <v>42548</v>
      </c>
      <c r="B2458" s="15">
        <v>239.29</v>
      </c>
      <c r="C2458">
        <v>1868169</v>
      </c>
      <c r="D2458" s="15">
        <v>238.78</v>
      </c>
      <c r="E2458" s="15">
        <v>239.97</v>
      </c>
      <c r="F2458" s="15">
        <v>236.07</v>
      </c>
    </row>
    <row r="2459" spans="1:6">
      <c r="A2459" s="14">
        <v>42545</v>
      </c>
      <c r="B2459" s="15">
        <v>239.7</v>
      </c>
      <c r="C2459">
        <v>3471175</v>
      </c>
      <c r="D2459" s="15">
        <v>234.85</v>
      </c>
      <c r="E2459" s="15">
        <v>242.87</v>
      </c>
      <c r="F2459" s="15">
        <v>234.75</v>
      </c>
    </row>
    <row r="2460" spans="1:6">
      <c r="A2460" s="14">
        <v>42544</v>
      </c>
      <c r="B2460" s="15">
        <v>240</v>
      </c>
      <c r="C2460">
        <v>755509</v>
      </c>
      <c r="D2460" s="15">
        <v>239.79</v>
      </c>
      <c r="E2460" s="15">
        <v>240</v>
      </c>
      <c r="F2460" s="15">
        <v>238.18</v>
      </c>
    </row>
    <row r="2461" spans="1:6">
      <c r="A2461" s="14">
        <v>42543</v>
      </c>
      <c r="B2461" s="15">
        <v>238.17</v>
      </c>
      <c r="C2461">
        <v>1001794</v>
      </c>
      <c r="D2461" s="15">
        <v>238.95</v>
      </c>
      <c r="E2461" s="15">
        <v>239.27</v>
      </c>
      <c r="F2461" s="15">
        <v>238.04</v>
      </c>
    </row>
    <row r="2462" spans="1:6">
      <c r="A2462" s="14">
        <v>42542</v>
      </c>
      <c r="B2462" s="15">
        <v>238.55</v>
      </c>
      <c r="C2462">
        <v>928248</v>
      </c>
      <c r="D2462" s="15">
        <v>239.49</v>
      </c>
      <c r="E2462" s="15">
        <v>239.85</v>
      </c>
      <c r="F2462" s="15">
        <v>238.31</v>
      </c>
    </row>
    <row r="2463" spans="1:6">
      <c r="A2463" s="14">
        <v>42541</v>
      </c>
      <c r="B2463" s="15">
        <v>238.64</v>
      </c>
      <c r="C2463">
        <v>1067027</v>
      </c>
      <c r="D2463" s="15">
        <v>239.2</v>
      </c>
      <c r="E2463" s="15">
        <v>239.8</v>
      </c>
      <c r="F2463" s="15">
        <v>237.86009999999999</v>
      </c>
    </row>
    <row r="2464" spans="1:6">
      <c r="A2464" s="14">
        <v>42538</v>
      </c>
      <c r="B2464" s="15">
        <v>237.56</v>
      </c>
      <c r="C2464">
        <v>1455731</v>
      </c>
      <c r="D2464" s="15">
        <v>240.22</v>
      </c>
      <c r="E2464" s="15">
        <v>240.22</v>
      </c>
      <c r="F2464" s="15">
        <v>236.661</v>
      </c>
    </row>
    <row r="2465" spans="1:6">
      <c r="A2465" s="14">
        <v>42537</v>
      </c>
      <c r="B2465" s="15">
        <v>239.87</v>
      </c>
      <c r="C2465">
        <v>1212409</v>
      </c>
      <c r="D2465" s="15">
        <v>239.05</v>
      </c>
      <c r="E2465" s="15">
        <v>240.45</v>
      </c>
      <c r="F2465" s="15">
        <v>238.09</v>
      </c>
    </row>
    <row r="2466" spans="1:6">
      <c r="A2466" s="14">
        <v>42536</v>
      </c>
      <c r="B2466" s="15">
        <v>239.45</v>
      </c>
      <c r="C2466">
        <v>854145</v>
      </c>
      <c r="D2466" s="15">
        <v>240.11</v>
      </c>
      <c r="E2466" s="15">
        <v>240.59</v>
      </c>
      <c r="F2466" s="15">
        <v>239.23</v>
      </c>
    </row>
    <row r="2467" spans="1:6">
      <c r="A2467" s="14">
        <v>42535</v>
      </c>
      <c r="B2467" s="15">
        <v>239.7</v>
      </c>
      <c r="C2467">
        <v>1220004</v>
      </c>
      <c r="D2467" s="15">
        <v>237.78</v>
      </c>
      <c r="E2467" s="15">
        <v>240.12</v>
      </c>
      <c r="F2467" s="15">
        <v>237.25</v>
      </c>
    </row>
    <row r="2468" spans="1:6">
      <c r="A2468" s="14">
        <v>42534</v>
      </c>
      <c r="B2468" s="15">
        <v>237.95</v>
      </c>
      <c r="C2468">
        <v>1076282</v>
      </c>
      <c r="D2468" s="15">
        <v>240.01</v>
      </c>
      <c r="E2468" s="15">
        <v>240.7</v>
      </c>
      <c r="F2468" s="15">
        <v>237.91</v>
      </c>
    </row>
    <row r="2469" spans="1:6">
      <c r="A2469" s="14">
        <v>42531</v>
      </c>
      <c r="B2469" s="15">
        <v>240.58</v>
      </c>
      <c r="C2469">
        <v>759788</v>
      </c>
      <c r="D2469" s="15">
        <v>240.01</v>
      </c>
      <c r="E2469" s="15">
        <v>241.7</v>
      </c>
      <c r="F2469" s="15">
        <v>239.74</v>
      </c>
    </row>
    <row r="2470" spans="1:6">
      <c r="A2470" s="14">
        <v>42530</v>
      </c>
      <c r="B2470" s="15">
        <v>240.67</v>
      </c>
      <c r="C2470">
        <v>894113</v>
      </c>
      <c r="D2470" s="15">
        <v>240.05</v>
      </c>
      <c r="E2470" s="15">
        <v>240.87</v>
      </c>
      <c r="F2470" s="15">
        <v>240</v>
      </c>
    </row>
    <row r="2471" spans="1:6">
      <c r="A2471" s="14">
        <v>42529</v>
      </c>
      <c r="B2471" s="15">
        <v>240.38</v>
      </c>
      <c r="C2471">
        <v>918974</v>
      </c>
      <c r="D2471" s="15">
        <v>239.26</v>
      </c>
      <c r="E2471" s="15">
        <v>240.75</v>
      </c>
      <c r="F2471" s="15">
        <v>239.23</v>
      </c>
    </row>
    <row r="2472" spans="1:6">
      <c r="A2472" s="14">
        <v>42528</v>
      </c>
      <c r="B2472" s="15">
        <v>239.5</v>
      </c>
      <c r="C2472">
        <v>993400</v>
      </c>
      <c r="D2472" s="15">
        <v>240.2</v>
      </c>
      <c r="E2472" s="15">
        <v>241.36</v>
      </c>
      <c r="F2472" s="15">
        <v>239.41</v>
      </c>
    </row>
    <row r="2473" spans="1:6">
      <c r="A2473" s="14">
        <v>42527</v>
      </c>
      <c r="B2473" s="15">
        <v>239.4</v>
      </c>
      <c r="C2473">
        <v>1154169</v>
      </c>
      <c r="D2473" s="15">
        <v>238.52</v>
      </c>
      <c r="E2473" s="15">
        <v>240.37</v>
      </c>
      <c r="F2473" s="15">
        <v>238.52</v>
      </c>
    </row>
    <row r="2474" spans="1:6">
      <c r="A2474" s="14">
        <v>42524</v>
      </c>
      <c r="B2474" s="15">
        <v>238.92</v>
      </c>
      <c r="C2474">
        <v>1516651</v>
      </c>
      <c r="D2474" s="15">
        <v>237.58</v>
      </c>
      <c r="E2474" s="15">
        <v>239.64500000000001</v>
      </c>
      <c r="F2474" s="15">
        <v>236.23</v>
      </c>
    </row>
    <row r="2475" spans="1:6">
      <c r="A2475" s="14">
        <v>42523</v>
      </c>
      <c r="B2475" s="15">
        <v>237.83</v>
      </c>
      <c r="C2475">
        <v>921485</v>
      </c>
      <c r="D2475" s="15">
        <v>238.13</v>
      </c>
      <c r="E2475" s="15">
        <v>238.245</v>
      </c>
      <c r="F2475" s="15">
        <v>236.7901</v>
      </c>
    </row>
    <row r="2476" spans="1:6">
      <c r="A2476" s="14">
        <v>42522</v>
      </c>
      <c r="B2476" s="15">
        <v>238.08</v>
      </c>
      <c r="C2476">
        <v>972407</v>
      </c>
      <c r="D2476" s="15">
        <v>235.92</v>
      </c>
      <c r="E2476" s="15">
        <v>238.58</v>
      </c>
      <c r="F2476" s="15">
        <v>235.36</v>
      </c>
    </row>
    <row r="2477" spans="1:6">
      <c r="A2477" s="14">
        <v>42521</v>
      </c>
      <c r="B2477" s="15">
        <v>236.23</v>
      </c>
      <c r="C2477">
        <v>2545889</v>
      </c>
      <c r="D2477" s="15">
        <v>239.74</v>
      </c>
      <c r="E2477" s="15">
        <v>240.60499999999999</v>
      </c>
      <c r="F2477" s="15">
        <v>236.15</v>
      </c>
    </row>
    <row r="2478" spans="1:6">
      <c r="A2478" s="14">
        <v>42517</v>
      </c>
      <c r="B2478" s="15">
        <v>240.09</v>
      </c>
      <c r="C2478">
        <v>794127</v>
      </c>
      <c r="D2478" s="15">
        <v>240</v>
      </c>
      <c r="E2478" s="15">
        <v>240.82</v>
      </c>
      <c r="F2478" s="15">
        <v>239.21</v>
      </c>
    </row>
    <row r="2479" spans="1:6">
      <c r="A2479" s="14">
        <v>42516</v>
      </c>
      <c r="B2479" s="15">
        <v>241.54</v>
      </c>
      <c r="C2479">
        <v>647192</v>
      </c>
      <c r="D2479" s="15">
        <v>240.59</v>
      </c>
      <c r="E2479" s="15">
        <v>242</v>
      </c>
      <c r="F2479" s="15">
        <v>240.11</v>
      </c>
    </row>
    <row r="2480" spans="1:6">
      <c r="A2480" s="14">
        <v>42515</v>
      </c>
      <c r="B2480" s="15">
        <v>240.84</v>
      </c>
      <c r="C2480">
        <v>737331</v>
      </c>
      <c r="D2480" s="15">
        <v>241.3</v>
      </c>
      <c r="E2480" s="15">
        <v>241.5599</v>
      </c>
      <c r="F2480" s="15">
        <v>240.5</v>
      </c>
    </row>
    <row r="2481" spans="1:6">
      <c r="A2481" s="14">
        <v>42514</v>
      </c>
      <c r="B2481" s="15">
        <v>240.97</v>
      </c>
      <c r="C2481">
        <v>741439</v>
      </c>
      <c r="D2481" s="15">
        <v>240.4</v>
      </c>
      <c r="E2481" s="15">
        <v>241.75</v>
      </c>
      <c r="F2481" s="15">
        <v>240.3</v>
      </c>
    </row>
    <row r="2482" spans="1:6">
      <c r="A2482" s="14">
        <v>42513</v>
      </c>
      <c r="B2482" s="15">
        <v>239.52</v>
      </c>
      <c r="C2482">
        <v>849360</v>
      </c>
      <c r="D2482" s="15">
        <v>240.43</v>
      </c>
      <c r="E2482" s="15">
        <v>240.52070000000001</v>
      </c>
      <c r="F2482" s="15">
        <v>239.04</v>
      </c>
    </row>
    <row r="2483" spans="1:6">
      <c r="A2483" s="14">
        <v>42510</v>
      </c>
      <c r="B2483" s="15">
        <v>240.07</v>
      </c>
      <c r="C2483">
        <v>1009157</v>
      </c>
      <c r="D2483" s="15">
        <v>239.49</v>
      </c>
      <c r="E2483" s="15">
        <v>240.3</v>
      </c>
      <c r="F2483" s="15">
        <v>238.39</v>
      </c>
    </row>
    <row r="2484" spans="1:6">
      <c r="A2484" s="14">
        <v>42509</v>
      </c>
      <c r="B2484" s="15">
        <v>238.89</v>
      </c>
      <c r="C2484">
        <v>1360061</v>
      </c>
      <c r="D2484" s="15">
        <v>239.68</v>
      </c>
      <c r="E2484" s="15">
        <v>241.07</v>
      </c>
      <c r="F2484" s="15">
        <v>237.79</v>
      </c>
    </row>
    <row r="2485" spans="1:6">
      <c r="A2485" s="14">
        <v>42508</v>
      </c>
      <c r="B2485" s="15">
        <v>241.58</v>
      </c>
      <c r="C2485">
        <v>739842</v>
      </c>
      <c r="D2485" s="15">
        <v>240.89</v>
      </c>
      <c r="E2485" s="15">
        <v>243.185</v>
      </c>
      <c r="F2485" s="15">
        <v>240.13</v>
      </c>
    </row>
    <row r="2486" spans="1:6">
      <c r="A2486" s="14">
        <v>42507</v>
      </c>
      <c r="B2486" s="15">
        <v>241.53</v>
      </c>
      <c r="C2486">
        <v>1016091</v>
      </c>
      <c r="D2486" s="15">
        <v>243</v>
      </c>
      <c r="E2486" s="15">
        <v>243.53</v>
      </c>
      <c r="F2486" s="15">
        <v>240.27</v>
      </c>
    </row>
    <row r="2487" spans="1:6">
      <c r="A2487" s="14">
        <v>42506</v>
      </c>
      <c r="B2487" s="15">
        <v>242.97</v>
      </c>
      <c r="C2487">
        <v>920931</v>
      </c>
      <c r="D2487" s="15">
        <v>241.21</v>
      </c>
      <c r="E2487" s="15">
        <v>243.994</v>
      </c>
      <c r="F2487" s="15">
        <v>240.91</v>
      </c>
    </row>
    <row r="2488" spans="1:6">
      <c r="A2488" s="14">
        <v>42503</v>
      </c>
      <c r="B2488" s="15">
        <v>242.12</v>
      </c>
      <c r="C2488">
        <v>1198570</v>
      </c>
      <c r="D2488" s="15">
        <v>242.38</v>
      </c>
      <c r="E2488" s="15">
        <v>244.5</v>
      </c>
      <c r="F2488" s="15">
        <v>241.7</v>
      </c>
    </row>
    <row r="2489" spans="1:6">
      <c r="A2489" s="14">
        <v>42502</v>
      </c>
      <c r="B2489" s="15">
        <v>244.94</v>
      </c>
      <c r="C2489">
        <v>968114</v>
      </c>
      <c r="D2489" s="15">
        <v>242.03</v>
      </c>
      <c r="E2489" s="15">
        <v>245.37</v>
      </c>
      <c r="F2489" s="15">
        <v>241.5</v>
      </c>
    </row>
    <row r="2490" spans="1:6">
      <c r="A2490" s="14">
        <v>42501</v>
      </c>
      <c r="B2490" s="15">
        <v>241.83</v>
      </c>
      <c r="C2490">
        <v>1006270</v>
      </c>
      <c r="D2490" s="15">
        <v>243.97</v>
      </c>
      <c r="E2490" s="15">
        <v>244.49</v>
      </c>
      <c r="F2490" s="15">
        <v>241.62010000000001</v>
      </c>
    </row>
    <row r="2491" spans="1:6">
      <c r="A2491" s="14">
        <v>42500</v>
      </c>
      <c r="B2491" s="15">
        <v>244.36</v>
      </c>
      <c r="C2491">
        <v>1141641</v>
      </c>
      <c r="D2491" s="15">
        <v>241.31</v>
      </c>
      <c r="E2491" s="15">
        <v>244.55</v>
      </c>
      <c r="F2491" s="15">
        <v>241.29</v>
      </c>
    </row>
    <row r="2492" spans="1:6">
      <c r="A2492" s="14">
        <v>42499</v>
      </c>
      <c r="B2492" s="15">
        <v>240.32</v>
      </c>
      <c r="C2492">
        <v>1498185</v>
      </c>
      <c r="D2492" s="15">
        <v>240.26</v>
      </c>
      <c r="E2492" s="15">
        <v>242</v>
      </c>
      <c r="F2492" s="15">
        <v>239.52</v>
      </c>
    </row>
    <row r="2493" spans="1:6">
      <c r="A2493" s="14">
        <v>42496</v>
      </c>
      <c r="B2493" s="15">
        <v>240.26</v>
      </c>
      <c r="C2493">
        <v>1140610</v>
      </c>
      <c r="D2493" s="15">
        <v>238</v>
      </c>
      <c r="E2493" s="15">
        <v>240.5</v>
      </c>
      <c r="F2493" s="15">
        <v>237.78720000000001</v>
      </c>
    </row>
    <row r="2494" spans="1:6">
      <c r="A2494" s="14">
        <v>42495</v>
      </c>
      <c r="B2494" s="15">
        <v>238.14</v>
      </c>
      <c r="C2494">
        <v>1198608</v>
      </c>
      <c r="D2494" s="15">
        <v>236.1</v>
      </c>
      <c r="E2494" s="15">
        <v>238.16</v>
      </c>
      <c r="F2494" s="15">
        <v>235.44</v>
      </c>
    </row>
    <row r="2495" spans="1:6">
      <c r="A2495" s="14">
        <v>42494</v>
      </c>
      <c r="B2495" s="15">
        <v>236.01</v>
      </c>
      <c r="C2495">
        <v>1382668</v>
      </c>
      <c r="D2495" s="15">
        <v>233.85</v>
      </c>
      <c r="E2495" s="15">
        <v>236.34</v>
      </c>
      <c r="F2495" s="15">
        <v>233.09</v>
      </c>
    </row>
    <row r="2496" spans="1:6">
      <c r="A2496" s="14">
        <v>42493</v>
      </c>
      <c r="B2496" s="15">
        <v>234.7</v>
      </c>
      <c r="C2496">
        <v>1166321</v>
      </c>
      <c r="D2496" s="15">
        <v>232.34</v>
      </c>
      <c r="E2496" s="15">
        <v>234.83</v>
      </c>
      <c r="F2496" s="15">
        <v>231.36500000000001</v>
      </c>
    </row>
    <row r="2497" spans="1:6">
      <c r="A2497" s="14">
        <v>42492</v>
      </c>
      <c r="B2497" s="15">
        <v>233.24</v>
      </c>
      <c r="C2497">
        <v>1008200</v>
      </c>
      <c r="D2497" s="15">
        <v>232.74</v>
      </c>
      <c r="E2497" s="15">
        <v>233.8</v>
      </c>
      <c r="F2497" s="15">
        <v>232.43</v>
      </c>
    </row>
    <row r="2498" spans="1:6">
      <c r="A2498" s="14">
        <v>42489</v>
      </c>
      <c r="B2498" s="15">
        <v>232.38</v>
      </c>
      <c r="C2498">
        <v>952525</v>
      </c>
      <c r="D2498" s="15">
        <v>232.1</v>
      </c>
      <c r="E2498" s="15">
        <v>232.965</v>
      </c>
      <c r="F2498" s="15">
        <v>230.82</v>
      </c>
    </row>
    <row r="2499" spans="1:6">
      <c r="A2499" s="14">
        <v>42488</v>
      </c>
      <c r="B2499" s="15">
        <v>232.72</v>
      </c>
      <c r="C2499">
        <v>1034874</v>
      </c>
      <c r="D2499" s="15">
        <v>232.2</v>
      </c>
      <c r="E2499" s="15">
        <v>234.48</v>
      </c>
      <c r="F2499" s="15">
        <v>231.9</v>
      </c>
    </row>
    <row r="2500" spans="1:6">
      <c r="A2500" s="14">
        <v>42487</v>
      </c>
      <c r="B2500" s="15">
        <v>233.65</v>
      </c>
      <c r="C2500">
        <v>1405637</v>
      </c>
      <c r="D2500" s="15">
        <v>230.09</v>
      </c>
      <c r="E2500" s="15">
        <v>234.59</v>
      </c>
      <c r="F2500" s="15">
        <v>229.96</v>
      </c>
    </row>
    <row r="2501" spans="1:6">
      <c r="A2501" s="14">
        <v>42486</v>
      </c>
      <c r="B2501" s="15">
        <v>232.16</v>
      </c>
      <c r="C2501">
        <v>1915913</v>
      </c>
      <c r="D2501" s="15">
        <v>227.85</v>
      </c>
      <c r="E2501" s="15">
        <v>232.22</v>
      </c>
      <c r="F2501" s="15">
        <v>227.85</v>
      </c>
    </row>
    <row r="2502" spans="1:6">
      <c r="A2502" s="14">
        <v>42485</v>
      </c>
      <c r="B2502" s="15">
        <v>226.3</v>
      </c>
      <c r="C2502">
        <v>985922</v>
      </c>
      <c r="D2502" s="15">
        <v>226.04</v>
      </c>
      <c r="E2502" s="15">
        <v>226.99</v>
      </c>
      <c r="F2502" s="15">
        <v>225.34</v>
      </c>
    </row>
    <row r="2503" spans="1:6">
      <c r="A2503" s="14">
        <v>42482</v>
      </c>
      <c r="B2503" s="15">
        <v>226.83</v>
      </c>
      <c r="C2503">
        <v>1038001</v>
      </c>
      <c r="D2503" s="15">
        <v>226.6</v>
      </c>
      <c r="E2503" s="15">
        <v>227.86500000000001</v>
      </c>
      <c r="F2503" s="15">
        <v>225.6</v>
      </c>
    </row>
    <row r="2504" spans="1:6">
      <c r="A2504" s="14">
        <v>42481</v>
      </c>
      <c r="B2504" s="15">
        <v>226.07</v>
      </c>
      <c r="C2504">
        <v>997260</v>
      </c>
      <c r="D2504" s="15">
        <v>226.31</v>
      </c>
      <c r="E2504" s="15">
        <v>227.31</v>
      </c>
      <c r="F2504" s="15">
        <v>225.65</v>
      </c>
    </row>
    <row r="2505" spans="1:6">
      <c r="A2505" s="14">
        <v>42480</v>
      </c>
      <c r="B2505" s="15">
        <v>226.58</v>
      </c>
      <c r="C2505">
        <v>886944</v>
      </c>
      <c r="D2505" s="15">
        <v>227</v>
      </c>
      <c r="E2505" s="15">
        <v>228.12</v>
      </c>
      <c r="F2505" s="15">
        <v>226.06200000000001</v>
      </c>
    </row>
    <row r="2506" spans="1:6">
      <c r="A2506" s="14">
        <v>42479</v>
      </c>
      <c r="B2506" s="15">
        <v>226.51</v>
      </c>
      <c r="C2506">
        <v>721259</v>
      </c>
      <c r="D2506" s="15">
        <v>227.16</v>
      </c>
      <c r="E2506" s="15">
        <v>227.89</v>
      </c>
      <c r="F2506" s="15">
        <v>226.29</v>
      </c>
    </row>
    <row r="2507" spans="1:6">
      <c r="A2507" s="14">
        <v>42478</v>
      </c>
      <c r="B2507" s="15">
        <v>227.14</v>
      </c>
      <c r="C2507">
        <v>824487</v>
      </c>
      <c r="D2507" s="15">
        <v>225.65</v>
      </c>
      <c r="E2507" s="15">
        <v>227.63</v>
      </c>
      <c r="F2507" s="15">
        <v>225.3</v>
      </c>
    </row>
    <row r="2508" spans="1:6">
      <c r="A2508" s="14">
        <v>42475</v>
      </c>
      <c r="B2508" s="15">
        <v>225.81</v>
      </c>
      <c r="C2508">
        <v>1134573</v>
      </c>
      <c r="D2508" s="15">
        <v>225.87</v>
      </c>
      <c r="E2508" s="15">
        <v>225.92</v>
      </c>
      <c r="F2508" s="15">
        <v>224.62</v>
      </c>
    </row>
    <row r="2509" spans="1:6">
      <c r="A2509" s="14">
        <v>42474</v>
      </c>
      <c r="B2509" s="15">
        <v>225.44</v>
      </c>
      <c r="C2509">
        <v>774293</v>
      </c>
      <c r="D2509" s="15">
        <v>226.79</v>
      </c>
      <c r="E2509" s="15">
        <v>226.79</v>
      </c>
      <c r="F2509" s="15">
        <v>225.19</v>
      </c>
    </row>
    <row r="2510" spans="1:6">
      <c r="A2510" s="14">
        <v>42473</v>
      </c>
      <c r="B2510" s="15">
        <v>226.38</v>
      </c>
      <c r="C2510">
        <v>809135</v>
      </c>
      <c r="D2510" s="15">
        <v>227</v>
      </c>
      <c r="E2510" s="15">
        <v>227.16</v>
      </c>
      <c r="F2510" s="15">
        <v>224.93</v>
      </c>
    </row>
    <row r="2511" spans="1:6">
      <c r="A2511" s="14">
        <v>42472</v>
      </c>
      <c r="B2511" s="15">
        <v>225.98</v>
      </c>
      <c r="C2511">
        <v>682413</v>
      </c>
      <c r="D2511" s="15">
        <v>224.75</v>
      </c>
      <c r="E2511" s="15">
        <v>226.87</v>
      </c>
      <c r="F2511" s="15">
        <v>224.18029999999999</v>
      </c>
    </row>
    <row r="2512" spans="1:6">
      <c r="A2512" s="14">
        <v>42471</v>
      </c>
      <c r="B2512" s="15">
        <v>224.65</v>
      </c>
      <c r="C2512">
        <v>1140089</v>
      </c>
      <c r="D2512" s="15">
        <v>226.05</v>
      </c>
      <c r="E2512" s="15">
        <v>226.71</v>
      </c>
      <c r="F2512" s="15">
        <v>224.11</v>
      </c>
    </row>
    <row r="2513" spans="1:6">
      <c r="A2513" s="14">
        <v>42468</v>
      </c>
      <c r="B2513" s="15">
        <v>226.3</v>
      </c>
      <c r="C2513">
        <v>582618</v>
      </c>
      <c r="D2513" s="15">
        <v>227.59</v>
      </c>
      <c r="E2513" s="15">
        <v>228</v>
      </c>
      <c r="F2513" s="15">
        <v>225.8</v>
      </c>
    </row>
    <row r="2514" spans="1:6">
      <c r="A2514" s="14">
        <v>42467</v>
      </c>
      <c r="B2514" s="15">
        <v>226.48</v>
      </c>
      <c r="C2514">
        <v>1063202</v>
      </c>
      <c r="D2514" s="15">
        <v>226</v>
      </c>
      <c r="E2514" s="15">
        <v>227.41</v>
      </c>
      <c r="F2514" s="15">
        <v>225.64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3ED3-2807-4E50-8F1A-BBFA88B7BD32}">
  <sheetPr>
    <tabColor theme="4" tint="0.79998168889431442"/>
  </sheetPr>
  <dimension ref="A1:S175"/>
  <sheetViews>
    <sheetView topLeftCell="F4" zoomScaleNormal="100" workbookViewId="0">
      <selection activeCell="S12" sqref="S12"/>
    </sheetView>
  </sheetViews>
  <sheetFormatPr defaultColWidth="8.85546875" defaultRowHeight="12.75"/>
  <cols>
    <col min="1" max="1" width="34.7109375" style="3" customWidth="1"/>
    <col min="2" max="2" width="2.28515625" style="3" customWidth="1"/>
    <col min="3" max="3" width="16.42578125" style="3" customWidth="1"/>
    <col min="4" max="5" width="19.7109375" style="3" bestFit="1" customWidth="1"/>
    <col min="6" max="6" width="17.85546875" style="3" bestFit="1" customWidth="1"/>
    <col min="7" max="7" width="21" style="3" bestFit="1" customWidth="1"/>
    <col min="8" max="8" width="6.28515625" style="3" customWidth="1"/>
    <col min="9" max="9" width="29.85546875" style="3" customWidth="1"/>
    <col min="10" max="14" width="15.7109375" style="3" customWidth="1"/>
    <col min="15" max="15" width="8.85546875" style="3"/>
    <col min="16" max="16" width="19" style="3" customWidth="1"/>
    <col min="17" max="17" width="13.140625" style="3" customWidth="1"/>
    <col min="18" max="18" width="8.85546875" style="3"/>
    <col min="19" max="19" width="87.85546875" style="3" customWidth="1"/>
    <col min="20" max="16384" width="8.85546875" style="3"/>
  </cols>
  <sheetData>
    <row r="1" spans="1:19">
      <c r="A1" s="1" t="s">
        <v>0</v>
      </c>
      <c r="B1" s="2"/>
      <c r="C1" s="282" t="s">
        <v>1</v>
      </c>
      <c r="D1" s="282"/>
      <c r="E1" s="282"/>
      <c r="F1" s="282"/>
      <c r="G1" s="282"/>
      <c r="H1" s="282"/>
    </row>
    <row r="2" spans="1:19">
      <c r="A2" s="1" t="s">
        <v>2</v>
      </c>
      <c r="B2" s="2"/>
      <c r="C2" s="2" t="s">
        <v>3</v>
      </c>
    </row>
    <row r="3" spans="1:19">
      <c r="A3" s="1" t="s">
        <v>4</v>
      </c>
      <c r="B3" s="2"/>
      <c r="C3" s="2" t="s">
        <v>5</v>
      </c>
    </row>
    <row r="4" spans="1:19">
      <c r="A4" s="1" t="s">
        <v>6</v>
      </c>
      <c r="B4" s="2"/>
      <c r="C4" s="2" t="s">
        <v>7</v>
      </c>
      <c r="D4" s="282" t="s">
        <v>8</v>
      </c>
      <c r="E4" s="282"/>
      <c r="F4" s="282"/>
      <c r="G4" s="282"/>
      <c r="H4" s="282"/>
    </row>
    <row r="5" spans="1:19">
      <c r="A5" s="1" t="s">
        <v>9</v>
      </c>
      <c r="B5" s="2"/>
      <c r="C5" s="2" t="s">
        <v>10</v>
      </c>
      <c r="D5" s="282"/>
      <c r="E5" s="282"/>
      <c r="F5" s="282"/>
      <c r="G5" s="282"/>
      <c r="H5" s="282"/>
    </row>
    <row r="8" spans="1:19" ht="25.5">
      <c r="A8" s="4" t="s">
        <v>11</v>
      </c>
      <c r="I8" s="22"/>
      <c r="P8" s="22"/>
    </row>
    <row r="9" spans="1:19">
      <c r="A9" s="1" t="s">
        <v>12</v>
      </c>
      <c r="B9" s="2"/>
      <c r="C9" s="4" t="s">
        <v>13</v>
      </c>
      <c r="D9" s="4" t="s">
        <v>14</v>
      </c>
      <c r="E9" s="4" t="s">
        <v>15</v>
      </c>
      <c r="F9" s="4" t="s">
        <v>16</v>
      </c>
      <c r="G9" s="4" t="s">
        <v>149</v>
      </c>
      <c r="J9" s="16">
        <v>2021</v>
      </c>
      <c r="K9" s="16">
        <v>2022</v>
      </c>
      <c r="L9" s="16">
        <v>2023</v>
      </c>
      <c r="M9" s="16">
        <v>2024</v>
      </c>
      <c r="N9" s="16">
        <v>2025</v>
      </c>
      <c r="P9" s="6" t="s">
        <v>180</v>
      </c>
    </row>
    <row r="10" spans="1:19">
      <c r="A10" s="1" t="s">
        <v>17</v>
      </c>
      <c r="B10" s="2"/>
      <c r="C10" s="5" t="s">
        <v>18</v>
      </c>
      <c r="D10" s="5" t="s">
        <v>19</v>
      </c>
      <c r="E10" s="5" t="s">
        <v>20</v>
      </c>
      <c r="F10" s="5" t="s">
        <v>21</v>
      </c>
      <c r="G10" s="5" t="s">
        <v>148</v>
      </c>
      <c r="I10" s="6" t="s">
        <v>150</v>
      </c>
      <c r="P10" s="10" t="s">
        <v>181</v>
      </c>
      <c r="Q10" s="10" t="s">
        <v>3</v>
      </c>
      <c r="R10" s="10" t="s">
        <v>197</v>
      </c>
      <c r="S10" s="10" t="s">
        <v>182</v>
      </c>
    </row>
    <row r="11" spans="1:19">
      <c r="A11" s="2" t="s">
        <v>22</v>
      </c>
      <c r="I11" s="3" t="s">
        <v>151</v>
      </c>
      <c r="J11" s="23">
        <v>60.244</v>
      </c>
      <c r="K11" s="24">
        <v>29.488</v>
      </c>
      <c r="L11" s="24">
        <v>48.688000000000002</v>
      </c>
      <c r="M11" s="24">
        <v>89.132000000000005</v>
      </c>
      <c r="N11" s="24">
        <v>93.76</v>
      </c>
      <c r="P11" s="11" t="s">
        <v>183</v>
      </c>
      <c r="Q11" s="32">
        <f>N20</f>
        <v>15.30239065614728</v>
      </c>
      <c r="R11" s="32">
        <v>1.62</v>
      </c>
      <c r="S11" s="12" t="s">
        <v>199</v>
      </c>
    </row>
    <row r="12" spans="1:19">
      <c r="A12" s="2" t="s">
        <v>23</v>
      </c>
      <c r="B12" s="2"/>
      <c r="C12" s="1">
        <v>6027.8040000000001</v>
      </c>
      <c r="D12" s="1">
        <v>6058.4520000000002</v>
      </c>
      <c r="E12" s="1">
        <v>7139.3519999999999</v>
      </c>
      <c r="F12" s="1">
        <v>9586.2109999999993</v>
      </c>
      <c r="G12" s="1">
        <v>9067.7279999999992</v>
      </c>
      <c r="I12" s="3" t="s">
        <v>152</v>
      </c>
      <c r="J12" s="17">
        <f>C89</f>
        <v>5116.2280000000001</v>
      </c>
      <c r="K12" s="17">
        <f t="shared" ref="K12:N12" si="0">D89</f>
        <v>4491.924</v>
      </c>
      <c r="L12" s="17">
        <f t="shared" si="0"/>
        <v>5407.99</v>
      </c>
      <c r="M12" s="17">
        <f t="shared" si="0"/>
        <v>8711.6309999999994</v>
      </c>
      <c r="N12" s="17">
        <f t="shared" si="0"/>
        <v>10981.200999999999</v>
      </c>
      <c r="P12" s="13" t="s">
        <v>154</v>
      </c>
      <c r="Q12" s="32">
        <f>N14</f>
        <v>37.088893544522136</v>
      </c>
      <c r="R12" s="32">
        <v>17.100000000000001</v>
      </c>
      <c r="S12" s="12" t="s">
        <v>198</v>
      </c>
    </row>
    <row r="13" spans="1:19">
      <c r="A13" s="2" t="s">
        <v>24</v>
      </c>
      <c r="B13" s="2"/>
      <c r="C13" s="1">
        <v>804.32</v>
      </c>
      <c r="D13" s="1">
        <v>988.89800000000002</v>
      </c>
      <c r="E13" s="1">
        <v>1287.0540000000001</v>
      </c>
      <c r="F13" s="1">
        <v>1988.3040000000001</v>
      </c>
      <c r="G13" s="1">
        <v>2583.4760000000001</v>
      </c>
      <c r="I13" s="3" t="s">
        <v>153</v>
      </c>
      <c r="J13" s="31">
        <f>J12/J16</f>
        <v>1.1235271382518028</v>
      </c>
      <c r="K13" s="31">
        <f t="shared" ref="K13:N13" si="1">K12/K16</f>
        <v>0.99535199095924998</v>
      </c>
      <c r="L13" s="31">
        <f t="shared" si="1"/>
        <v>1.2031177001899898</v>
      </c>
      <c r="M13" s="31">
        <f t="shared" si="1"/>
        <v>1.9832470899988841</v>
      </c>
      <c r="N13" s="31">
        <f t="shared" si="1"/>
        <v>2.5279805095142271</v>
      </c>
    </row>
    <row r="14" spans="1:19">
      <c r="A14" s="2" t="s">
        <v>25</v>
      </c>
      <c r="B14" s="2"/>
      <c r="C14" s="1">
        <v>0</v>
      </c>
      <c r="D14" s="1">
        <v>0</v>
      </c>
      <c r="E14" s="1">
        <v>0</v>
      </c>
      <c r="F14" s="1">
        <v>0</v>
      </c>
      <c r="G14" s="1">
        <v>0</v>
      </c>
      <c r="I14" s="26" t="s">
        <v>154</v>
      </c>
      <c r="J14" s="26">
        <f>J11/J13</f>
        <v>53.620422639491444</v>
      </c>
      <c r="K14" s="26">
        <f t="shared" ref="K14:M14" si="2">K11/K13</f>
        <v>29.625700523873515</v>
      </c>
      <c r="L14" s="26">
        <f t="shared" si="2"/>
        <v>40.468193587636073</v>
      </c>
      <c r="M14" s="26">
        <f t="shared" si="2"/>
        <v>44.942458481081225</v>
      </c>
      <c r="N14" s="26">
        <f>N11/N13</f>
        <v>37.088893544522136</v>
      </c>
    </row>
    <row r="15" spans="1:19">
      <c r="A15" s="2" t="s">
        <v>26</v>
      </c>
      <c r="B15" s="2"/>
      <c r="C15" s="1">
        <v>323.81799999999998</v>
      </c>
      <c r="D15" s="1">
        <v>392.73500000000001</v>
      </c>
      <c r="E15" s="1">
        <v>408.93599999999998</v>
      </c>
      <c r="F15" s="1">
        <v>431.92399999999998</v>
      </c>
      <c r="G15" s="1">
        <v>498.05399999999997</v>
      </c>
      <c r="J15" s="7"/>
      <c r="K15" s="7"/>
      <c r="L15" s="7"/>
      <c r="M15" s="7"/>
      <c r="N15" s="7"/>
    </row>
    <row r="16" spans="1:19">
      <c r="A16" s="2" t="s">
        <v>27</v>
      </c>
      <c r="B16" s="2"/>
      <c r="C16" s="1">
        <v>913.88300000000004</v>
      </c>
      <c r="D16" s="1">
        <v>1826.3879999999999</v>
      </c>
      <c r="E16" s="1">
        <v>1082.7909999999999</v>
      </c>
      <c r="F16" s="1">
        <v>1093.94</v>
      </c>
      <c r="G16" s="1">
        <v>870.93299999999999</v>
      </c>
      <c r="I16" s="3" t="s">
        <v>155</v>
      </c>
      <c r="J16" s="17">
        <f>C105*10</f>
        <v>4553.72</v>
      </c>
      <c r="K16" s="17">
        <f t="shared" ref="K16:M16" si="3">D105*10</f>
        <v>4512.9000000000005</v>
      </c>
      <c r="L16" s="17">
        <f t="shared" si="3"/>
        <v>4494.9799999999996</v>
      </c>
      <c r="M16" s="17">
        <f t="shared" si="3"/>
        <v>4392.6100000000006</v>
      </c>
      <c r="N16" s="17">
        <f>G105</f>
        <v>4343.8630000000003</v>
      </c>
    </row>
    <row r="17" spans="1:14">
      <c r="I17" s="25" t="s">
        <v>156</v>
      </c>
      <c r="J17" s="27">
        <f>J16*J11</f>
        <v>274334.30768000003</v>
      </c>
      <c r="K17" s="27">
        <f t="shared" ref="K17:N17" si="4">K16*K11</f>
        <v>133076.39520000003</v>
      </c>
      <c r="L17" s="27">
        <f t="shared" si="4"/>
        <v>218851.58623999998</v>
      </c>
      <c r="M17" s="27">
        <f t="shared" si="4"/>
        <v>391522.11452000006</v>
      </c>
      <c r="N17" s="27">
        <f t="shared" si="4"/>
        <v>407280.59488000005</v>
      </c>
    </row>
    <row r="18" spans="1:14">
      <c r="A18" s="2" t="s">
        <v>28</v>
      </c>
      <c r="B18" s="2"/>
      <c r="C18" s="1">
        <v>8069.8249999999998</v>
      </c>
      <c r="D18" s="1">
        <v>9266.473</v>
      </c>
      <c r="E18" s="1">
        <v>9918.1329999999998</v>
      </c>
      <c r="F18" s="1">
        <v>13100.379000000001</v>
      </c>
      <c r="G18" s="1">
        <v>13020.191000000001</v>
      </c>
    </row>
    <row r="19" spans="1:14">
      <c r="I19" s="3" t="s">
        <v>157</v>
      </c>
      <c r="J19" s="8">
        <f>C60</f>
        <v>15849.248</v>
      </c>
      <c r="K19" s="8">
        <f t="shared" ref="K19:N19" si="5">D60</f>
        <v>20777.401000000002</v>
      </c>
      <c r="L19" s="8">
        <f t="shared" si="5"/>
        <v>20588.312999999998</v>
      </c>
      <c r="M19" s="8">
        <f t="shared" si="5"/>
        <v>24743.566999999999</v>
      </c>
      <c r="N19" s="8">
        <f t="shared" si="5"/>
        <v>26615.488000000001</v>
      </c>
    </row>
    <row r="20" spans="1:14">
      <c r="A20" s="2" t="s">
        <v>29</v>
      </c>
      <c r="B20" s="2"/>
      <c r="C20" s="1">
        <v>4386.3320000000003</v>
      </c>
      <c r="D20" s="1">
        <v>4379.12</v>
      </c>
      <c r="E20" s="1">
        <v>4423.3860000000004</v>
      </c>
      <c r="F20" s="1">
        <v>4613.6030000000001</v>
      </c>
      <c r="G20" s="1">
        <v>5308.402</v>
      </c>
      <c r="I20" s="26" t="s">
        <v>158</v>
      </c>
      <c r="J20" s="26">
        <f>J17/J19</f>
        <v>17.308979434229311</v>
      </c>
      <c r="K20" s="26">
        <f t="shared" ref="K20:N20" si="6">K17/K19</f>
        <v>6.4048624368370239</v>
      </c>
      <c r="L20" s="26">
        <f t="shared" si="6"/>
        <v>10.629894068542672</v>
      </c>
      <c r="M20" s="26">
        <f t="shared" si="6"/>
        <v>15.823188084401901</v>
      </c>
      <c r="N20" s="26">
        <f t="shared" si="6"/>
        <v>15.30239065614728</v>
      </c>
    </row>
    <row r="21" spans="1:14">
      <c r="A21" s="2" t="s">
        <v>30</v>
      </c>
      <c r="B21" s="2"/>
      <c r="C21" s="1">
        <v>616.30600000000004</v>
      </c>
      <c r="D21" s="1">
        <v>753.74099999999999</v>
      </c>
      <c r="E21" s="1">
        <v>855.04300000000001</v>
      </c>
      <c r="F21" s="1">
        <v>917.53700000000003</v>
      </c>
      <c r="G21" s="1">
        <v>1096.8910000000001</v>
      </c>
    </row>
    <row r="22" spans="1:14">
      <c r="I22" s="3" t="s">
        <v>159</v>
      </c>
      <c r="J22" s="8">
        <f>C43</f>
        <v>17101.558000000001</v>
      </c>
      <c r="K22" s="8">
        <f t="shared" ref="K22:N22" si="7">D43</f>
        <v>16575.579000000002</v>
      </c>
      <c r="L22" s="8">
        <f t="shared" si="7"/>
        <v>16190.218000000001</v>
      </c>
      <c r="M22" s="8">
        <f t="shared" si="7"/>
        <v>15782.039000000001</v>
      </c>
      <c r="N22" s="8">
        <f t="shared" si="7"/>
        <v>15516.496999999999</v>
      </c>
    </row>
    <row r="23" spans="1:14">
      <c r="A23" s="2" t="s">
        <v>31</v>
      </c>
      <c r="B23" s="2"/>
      <c r="C23" s="1">
        <v>3770.0259999999998</v>
      </c>
      <c r="D23" s="1">
        <v>3625.3789999999999</v>
      </c>
      <c r="E23" s="1">
        <v>3568.3429999999998</v>
      </c>
      <c r="F23" s="1">
        <v>3696.0659999999998</v>
      </c>
      <c r="G23" s="1">
        <v>4211.5110000000004</v>
      </c>
      <c r="I23" s="7" t="s">
        <v>160</v>
      </c>
      <c r="J23" s="8">
        <f>C38</f>
        <v>1015.0119999999999</v>
      </c>
      <c r="K23" s="8">
        <f t="shared" ref="K23:N23" si="8">D38</f>
        <v>355.98500000000001</v>
      </c>
      <c r="L23" s="8">
        <f t="shared" si="8"/>
        <v>783.15599999999995</v>
      </c>
      <c r="M23" s="8">
        <f t="shared" si="8"/>
        <v>2212.9349999999999</v>
      </c>
      <c r="N23" s="8">
        <f t="shared" si="8"/>
        <v>1459.34</v>
      </c>
    </row>
    <row r="24" spans="1:14">
      <c r="I24" s="3" t="s">
        <v>161</v>
      </c>
      <c r="J24" s="8">
        <f>J22+J23</f>
        <v>18116.57</v>
      </c>
      <c r="K24" s="8">
        <f t="shared" ref="K24:N24" si="9">K22+K23</f>
        <v>16931.564000000002</v>
      </c>
      <c r="L24" s="8">
        <f t="shared" si="9"/>
        <v>16973.374</v>
      </c>
      <c r="M24" s="8">
        <f t="shared" si="9"/>
        <v>17994.974000000002</v>
      </c>
      <c r="N24" s="8">
        <f t="shared" si="9"/>
        <v>16975.837</v>
      </c>
    </row>
    <row r="25" spans="1:14">
      <c r="A25" s="2" t="s">
        <v>32</v>
      </c>
      <c r="B25" s="2"/>
      <c r="C25" s="1">
        <v>0</v>
      </c>
      <c r="D25" s="1">
        <v>0</v>
      </c>
      <c r="E25" s="1">
        <v>0</v>
      </c>
      <c r="F25" s="1">
        <v>0</v>
      </c>
      <c r="G25" s="1">
        <v>0</v>
      </c>
    </row>
    <row r="26" spans="1:14" ht="25.5">
      <c r="A26" s="2" t="s">
        <v>33</v>
      </c>
      <c r="B26" s="2"/>
      <c r="C26" s="1">
        <v>0.14599999999999999</v>
      </c>
      <c r="D26" s="1">
        <v>0.122</v>
      </c>
      <c r="E26" s="1">
        <v>5.5E-2</v>
      </c>
      <c r="F26" s="1">
        <v>5.8000000000000003E-2</v>
      </c>
      <c r="G26" s="1">
        <v>0.06</v>
      </c>
      <c r="I26" s="3" t="s">
        <v>162</v>
      </c>
      <c r="J26" s="8">
        <f>C12</f>
        <v>6027.8040000000001</v>
      </c>
      <c r="K26" s="8">
        <f t="shared" ref="K26:N26" si="10">D12</f>
        <v>6058.4520000000002</v>
      </c>
      <c r="L26" s="8">
        <f t="shared" si="10"/>
        <v>7139.3519999999999</v>
      </c>
      <c r="M26" s="8">
        <f t="shared" si="10"/>
        <v>9586.2109999999993</v>
      </c>
      <c r="N26" s="8">
        <f t="shared" si="10"/>
        <v>9067.7279999999992</v>
      </c>
    </row>
    <row r="27" spans="1:14">
      <c r="A27" s="2" t="s">
        <v>34</v>
      </c>
      <c r="B27" s="2"/>
      <c r="C27" s="1">
        <v>0</v>
      </c>
      <c r="D27" s="1">
        <v>0</v>
      </c>
      <c r="E27" s="1">
        <v>0</v>
      </c>
      <c r="F27" s="1">
        <v>0</v>
      </c>
      <c r="G27" s="1">
        <v>0</v>
      </c>
    </row>
    <row r="28" spans="1:14">
      <c r="A28" s="2" t="s">
        <v>35</v>
      </c>
      <c r="B28" s="2"/>
      <c r="C28" s="1">
        <v>0</v>
      </c>
      <c r="D28" s="1">
        <v>0</v>
      </c>
      <c r="E28" s="1">
        <v>0</v>
      </c>
      <c r="F28" s="1">
        <v>0</v>
      </c>
      <c r="G28" s="1">
        <v>0</v>
      </c>
      <c r="I28" s="3" t="s">
        <v>163</v>
      </c>
      <c r="J28" s="9">
        <f>J17+J24-J26</f>
        <v>286423.07368000003</v>
      </c>
      <c r="K28" s="9">
        <f t="shared" ref="K28:N28" si="11">K17+K24-K26</f>
        <v>143949.50720000005</v>
      </c>
      <c r="L28" s="9">
        <f t="shared" si="11"/>
        <v>228685.60823999997</v>
      </c>
      <c r="M28" s="9">
        <f t="shared" si="11"/>
        <v>399930.87752000004</v>
      </c>
      <c r="N28" s="9">
        <f t="shared" si="11"/>
        <v>415188.70388000004</v>
      </c>
    </row>
    <row r="29" spans="1:14">
      <c r="A29" s="2" t="s">
        <v>36</v>
      </c>
      <c r="B29" s="2"/>
      <c r="C29" s="1">
        <v>32744.666000000001</v>
      </c>
      <c r="D29" s="1">
        <v>35702.794000000002</v>
      </c>
      <c r="E29" s="1">
        <v>35245.461000000003</v>
      </c>
      <c r="F29" s="1">
        <v>36833.870999999999</v>
      </c>
      <c r="G29" s="1">
        <v>38365.231</v>
      </c>
    </row>
    <row r="30" spans="1:14">
      <c r="I30" s="3" t="s">
        <v>164</v>
      </c>
      <c r="J30" s="8">
        <f>C74</f>
        <v>6402.9210000000003</v>
      </c>
      <c r="K30" s="8">
        <f t="shared" ref="K30:N30" si="12">D74</f>
        <v>5969.5129999999999</v>
      </c>
      <c r="L30" s="8">
        <f t="shared" si="12"/>
        <v>7310.95</v>
      </c>
      <c r="M30" s="8">
        <f t="shared" si="12"/>
        <v>10746.528</v>
      </c>
      <c r="N30" s="8">
        <f t="shared" si="12"/>
        <v>14278.992</v>
      </c>
    </row>
    <row r="31" spans="1:14">
      <c r="A31" s="2" t="s">
        <v>37</v>
      </c>
      <c r="B31" s="2"/>
      <c r="C31" s="1">
        <v>44584.663</v>
      </c>
      <c r="D31" s="1">
        <v>48594.767999999996</v>
      </c>
      <c r="E31" s="1">
        <v>48731.991999999998</v>
      </c>
      <c r="F31" s="1">
        <v>53630.374000000003</v>
      </c>
      <c r="G31" s="1">
        <v>55596.993000000002</v>
      </c>
    </row>
    <row r="32" spans="1:14">
      <c r="I32" s="26" t="s">
        <v>165</v>
      </c>
      <c r="J32" s="26">
        <f>J28/J30</f>
        <v>44.733188755569529</v>
      </c>
      <c r="K32" s="26">
        <f t="shared" ref="K32:N32" si="13">K28/K30</f>
        <v>24.1141123572392</v>
      </c>
      <c r="L32" s="26">
        <f t="shared" si="13"/>
        <v>31.279875835561722</v>
      </c>
      <c r="M32" s="26">
        <f t="shared" si="13"/>
        <v>37.214891872053933</v>
      </c>
      <c r="N32" s="26">
        <f t="shared" si="13"/>
        <v>29.076891693755417</v>
      </c>
    </row>
    <row r="33" spans="1:14">
      <c r="A33" s="2" t="s">
        <v>38</v>
      </c>
    </row>
    <row r="34" spans="1:14">
      <c r="A34" s="2" t="s">
        <v>39</v>
      </c>
      <c r="B34" s="2"/>
      <c r="C34" s="1">
        <v>5130.45</v>
      </c>
      <c r="D34" s="1">
        <v>5151.6629999999996</v>
      </c>
      <c r="E34" s="1">
        <v>5213.8819999999996</v>
      </c>
      <c r="F34" s="1">
        <v>5293.59</v>
      </c>
      <c r="G34" s="1">
        <v>4985.4660000000003</v>
      </c>
      <c r="I34" s="6" t="s">
        <v>166</v>
      </c>
    </row>
    <row r="35" spans="1:14">
      <c r="A35" s="2" t="s">
        <v>40</v>
      </c>
      <c r="B35" s="2"/>
      <c r="C35" s="1">
        <v>0</v>
      </c>
      <c r="D35" s="1">
        <v>0</v>
      </c>
      <c r="E35" s="1">
        <v>0</v>
      </c>
      <c r="F35" s="1">
        <v>0</v>
      </c>
      <c r="G35" s="1">
        <v>0</v>
      </c>
      <c r="I35" s="28" t="s">
        <v>167</v>
      </c>
      <c r="J35" s="28">
        <f>C77/C68</f>
        <v>0.20858446828665406</v>
      </c>
      <c r="K35" s="28">
        <f t="shared" ref="K35:N35" si="14">D77/D68</f>
        <v>0.17816647187855345</v>
      </c>
      <c r="L35" s="28">
        <f t="shared" si="14"/>
        <v>0.20620768485358948</v>
      </c>
      <c r="M35" s="28">
        <f t="shared" si="14"/>
        <v>0.26711169154117875</v>
      </c>
      <c r="N35" s="28">
        <f t="shared" si="14"/>
        <v>0.30864687800084967</v>
      </c>
    </row>
    <row r="36" spans="1:14">
      <c r="A36" s="2" t="s">
        <v>41</v>
      </c>
      <c r="B36" s="2"/>
      <c r="C36" s="1"/>
      <c r="D36" s="1"/>
      <c r="E36" s="1"/>
      <c r="F36" s="1"/>
      <c r="G36" s="1"/>
      <c r="J36" s="19"/>
      <c r="K36" s="19"/>
      <c r="L36" s="19"/>
      <c r="M36" s="19"/>
      <c r="N36" s="19"/>
    </row>
    <row r="37" spans="1:14">
      <c r="A37" s="2" t="s">
        <v>42</v>
      </c>
      <c r="B37" s="2"/>
      <c r="C37" s="1">
        <v>0</v>
      </c>
      <c r="D37" s="1">
        <v>0</v>
      </c>
      <c r="E37" s="1">
        <v>0</v>
      </c>
      <c r="F37" s="1">
        <v>0</v>
      </c>
      <c r="G37" s="1">
        <v>0</v>
      </c>
      <c r="I37" s="28" t="s">
        <v>168</v>
      </c>
      <c r="J37" s="28">
        <f>C89/C68</f>
        <v>0.17227607499049424</v>
      </c>
      <c r="K37" s="28">
        <f t="shared" ref="K37:N37" si="15">D89/D68</f>
        <v>0.14207957792921522</v>
      </c>
      <c r="L37" s="28">
        <f t="shared" si="15"/>
        <v>0.16036362043723068</v>
      </c>
      <c r="M37" s="28">
        <f t="shared" si="15"/>
        <v>0.22336962115246067</v>
      </c>
      <c r="N37" s="28">
        <f t="shared" si="15"/>
        <v>0.24303813935832022</v>
      </c>
    </row>
    <row r="38" spans="1:14" ht="25.5">
      <c r="A38" s="2" t="s">
        <v>43</v>
      </c>
      <c r="B38" s="2"/>
      <c r="C38" s="1">
        <v>1015.0119999999999</v>
      </c>
      <c r="D38" s="1">
        <v>355.98500000000001</v>
      </c>
      <c r="E38" s="1">
        <v>783.15599999999995</v>
      </c>
      <c r="F38" s="1">
        <v>2212.9349999999999</v>
      </c>
      <c r="G38" s="1">
        <v>1459.34</v>
      </c>
    </row>
    <row r="39" spans="1:14">
      <c r="A39" s="2" t="s">
        <v>44</v>
      </c>
      <c r="B39" s="2"/>
      <c r="C39" s="1">
        <v>2343.5039999999999</v>
      </c>
      <c r="D39" s="1">
        <v>2423.326</v>
      </c>
      <c r="E39" s="1">
        <v>2863.6170000000002</v>
      </c>
      <c r="F39" s="1">
        <v>3248.875</v>
      </c>
      <c r="G39" s="1">
        <v>4536.1239999999998</v>
      </c>
      <c r="I39" s="3" t="s">
        <v>169</v>
      </c>
      <c r="J39" s="8">
        <f>C60</f>
        <v>15849.248</v>
      </c>
      <c r="K39" s="8">
        <f t="shared" ref="K39:N39" si="16">D60</f>
        <v>20777.401000000002</v>
      </c>
      <c r="L39" s="8">
        <f t="shared" si="16"/>
        <v>20588.312999999998</v>
      </c>
      <c r="M39" s="8">
        <f t="shared" si="16"/>
        <v>24743.566999999999</v>
      </c>
      <c r="N39" s="8">
        <f t="shared" si="16"/>
        <v>26615.488000000001</v>
      </c>
    </row>
    <row r="40" spans="1:14">
      <c r="I40" s="3" t="s">
        <v>170</v>
      </c>
      <c r="K40" s="7">
        <f>(J39+K39)/2</f>
        <v>18313.324500000002</v>
      </c>
      <c r="L40" s="7">
        <f t="shared" ref="L40:N40" si="17">(K39+L39)/2</f>
        <v>20682.857</v>
      </c>
      <c r="M40" s="7">
        <f t="shared" si="17"/>
        <v>22665.94</v>
      </c>
      <c r="N40" s="7">
        <f t="shared" si="17"/>
        <v>25679.5275</v>
      </c>
    </row>
    <row r="41" spans="1:14">
      <c r="A41" s="2" t="s">
        <v>45</v>
      </c>
      <c r="B41" s="2"/>
      <c r="C41" s="1">
        <v>8488.9660000000003</v>
      </c>
      <c r="D41" s="1">
        <v>7930.9740000000002</v>
      </c>
      <c r="E41" s="1">
        <v>8860.6550000000007</v>
      </c>
      <c r="F41" s="1">
        <v>10755.4</v>
      </c>
      <c r="G41" s="1">
        <v>10980.93</v>
      </c>
    </row>
    <row r="42" spans="1:14">
      <c r="I42" s="25" t="s">
        <v>171</v>
      </c>
      <c r="J42" s="29"/>
      <c r="K42" s="28">
        <f>D89/J39</f>
        <v>0.28341559170504493</v>
      </c>
      <c r="L42" s="28">
        <f t="shared" ref="L42:N42" si="18">E89/K39</f>
        <v>0.26028231346163072</v>
      </c>
      <c r="M42" s="28">
        <f t="shared" si="18"/>
        <v>0.42313476582564097</v>
      </c>
      <c r="N42" s="28">
        <f t="shared" si="18"/>
        <v>0.44380024108892624</v>
      </c>
    </row>
    <row r="43" spans="1:14">
      <c r="A43" s="2" t="s">
        <v>46</v>
      </c>
      <c r="B43" s="2"/>
      <c r="C43" s="1">
        <v>17101.558000000001</v>
      </c>
      <c r="D43" s="1">
        <v>16575.579000000002</v>
      </c>
      <c r="E43" s="1">
        <v>16190.218000000001</v>
      </c>
      <c r="F43" s="1">
        <v>15782.039000000001</v>
      </c>
      <c r="G43" s="1">
        <v>15516.496999999999</v>
      </c>
      <c r="I43" s="25" t="s">
        <v>172</v>
      </c>
      <c r="J43" s="25"/>
      <c r="K43" s="28">
        <f>D89/K40</f>
        <v>0.24528173461896552</v>
      </c>
      <c r="L43" s="28">
        <f t="shared" ref="L43:N43" si="19">E89/L40</f>
        <v>0.26147209739930993</v>
      </c>
      <c r="M43" s="28">
        <f t="shared" si="19"/>
        <v>0.38434898354094293</v>
      </c>
      <c r="N43" s="28">
        <f t="shared" si="19"/>
        <v>0.42762472946591401</v>
      </c>
    </row>
    <row r="44" spans="1:14">
      <c r="A44" s="2" t="s">
        <v>47</v>
      </c>
      <c r="B44" s="2"/>
      <c r="C44" s="1">
        <v>0</v>
      </c>
      <c r="D44" s="1">
        <v>0</v>
      </c>
      <c r="E44" s="1">
        <v>126.21</v>
      </c>
      <c r="F44" s="1">
        <v>112.602</v>
      </c>
      <c r="G44" s="1">
        <v>107.27500000000001</v>
      </c>
    </row>
    <row r="45" spans="1:14">
      <c r="A45" s="2" t="s">
        <v>48</v>
      </c>
      <c r="B45" s="2"/>
      <c r="C45" s="1">
        <v>0</v>
      </c>
      <c r="D45" s="1">
        <v>0</v>
      </c>
      <c r="E45" s="1">
        <v>0</v>
      </c>
      <c r="F45" s="1">
        <v>0</v>
      </c>
      <c r="G45" s="1">
        <v>0</v>
      </c>
      <c r="I45" s="6" t="s">
        <v>173</v>
      </c>
    </row>
    <row r="46" spans="1:14">
      <c r="A46" s="2" t="s">
        <v>49</v>
      </c>
      <c r="B46" s="2"/>
      <c r="C46" s="1">
        <v>3144.8910000000001</v>
      </c>
      <c r="D46" s="1">
        <v>3310.8139999999999</v>
      </c>
      <c r="E46" s="1">
        <v>2966.596</v>
      </c>
      <c r="F46" s="1">
        <v>2236.7660000000001</v>
      </c>
      <c r="G46" s="1">
        <v>2376.8029999999999</v>
      </c>
      <c r="I46" s="3" t="s">
        <v>174</v>
      </c>
      <c r="J46" s="7">
        <f>C18</f>
        <v>8069.8249999999998</v>
      </c>
      <c r="K46" s="7">
        <f t="shared" ref="K46:N46" si="20">D18</f>
        <v>9266.473</v>
      </c>
      <c r="L46" s="7">
        <f t="shared" si="20"/>
        <v>9918.1329999999998</v>
      </c>
      <c r="M46" s="7">
        <f t="shared" si="20"/>
        <v>13100.379000000001</v>
      </c>
      <c r="N46" s="7">
        <f t="shared" si="20"/>
        <v>13020.191000000001</v>
      </c>
    </row>
    <row r="47" spans="1:14" ht="25.5">
      <c r="A47" s="2" t="s">
        <v>50</v>
      </c>
      <c r="B47" s="2"/>
      <c r="C47" s="1">
        <v>0</v>
      </c>
      <c r="D47" s="1">
        <v>0</v>
      </c>
      <c r="E47" s="1">
        <v>0</v>
      </c>
      <c r="F47" s="1">
        <v>0</v>
      </c>
      <c r="G47" s="1">
        <v>0</v>
      </c>
      <c r="I47" s="3" t="s">
        <v>175</v>
      </c>
      <c r="J47" s="7">
        <f>C41</f>
        <v>8488.9660000000003</v>
      </c>
      <c r="K47" s="7">
        <f t="shared" ref="K47:N47" si="21">D41</f>
        <v>7930.9740000000002</v>
      </c>
      <c r="L47" s="7">
        <f t="shared" si="21"/>
        <v>8860.6550000000007</v>
      </c>
      <c r="M47" s="7">
        <f t="shared" si="21"/>
        <v>10755.4</v>
      </c>
      <c r="N47" s="7">
        <f t="shared" si="21"/>
        <v>10980.93</v>
      </c>
    </row>
    <row r="48" spans="1:14">
      <c r="I48" s="26" t="s">
        <v>176</v>
      </c>
      <c r="J48" s="26">
        <f>J46/J47</f>
        <v>0.95062519981821103</v>
      </c>
      <c r="K48" s="26">
        <f t="shared" ref="K48:N48" si="22">K46/K47</f>
        <v>1.1683902885068089</v>
      </c>
      <c r="L48" s="26">
        <f t="shared" si="22"/>
        <v>1.1193453531369859</v>
      </c>
      <c r="M48" s="26">
        <f t="shared" si="22"/>
        <v>1.2180280603231866</v>
      </c>
      <c r="N48" s="26">
        <f t="shared" si="22"/>
        <v>1.1857093160597509</v>
      </c>
    </row>
    <row r="49" spans="1:14">
      <c r="A49" s="2" t="s">
        <v>51</v>
      </c>
      <c r="B49" s="2"/>
      <c r="C49" s="1">
        <v>28735.415000000001</v>
      </c>
      <c r="D49" s="1">
        <v>27817.366999999998</v>
      </c>
      <c r="E49" s="1">
        <v>28143.679</v>
      </c>
      <c r="F49" s="1">
        <v>28886.807000000001</v>
      </c>
      <c r="G49" s="1">
        <v>28981.505000000001</v>
      </c>
      <c r="J49" s="20"/>
      <c r="K49" s="20"/>
      <c r="L49" s="20"/>
      <c r="M49" s="20"/>
      <c r="N49" s="20"/>
    </row>
    <row r="50" spans="1:14">
      <c r="I50" s="28" t="s">
        <v>177</v>
      </c>
      <c r="J50" s="28">
        <f>J24/J19</f>
        <v>1.143055493863179</v>
      </c>
      <c r="K50" s="28">
        <f t="shared" ref="K50:N50" si="23">K24/K19</f>
        <v>0.81490288414802226</v>
      </c>
      <c r="L50" s="28">
        <f t="shared" si="23"/>
        <v>0.82441791126839781</v>
      </c>
      <c r="M50" s="28">
        <f t="shared" si="23"/>
        <v>0.72725868505539248</v>
      </c>
      <c r="N50" s="28">
        <f t="shared" si="23"/>
        <v>0.63781798778215149</v>
      </c>
    </row>
    <row r="51" spans="1:14">
      <c r="A51" s="2" t="s">
        <v>52</v>
      </c>
      <c r="I51" s="28" t="s">
        <v>178</v>
      </c>
      <c r="J51" s="28">
        <f>J24/J17</f>
        <v>6.6038295221654345E-2</v>
      </c>
      <c r="K51" s="28">
        <f t="shared" ref="K51:N51" si="24">K24/K17</f>
        <v>0.12723191047182797</v>
      </c>
      <c r="L51" s="28">
        <f t="shared" si="24"/>
        <v>7.7556550042029077E-2</v>
      </c>
      <c r="M51" s="28">
        <f t="shared" si="24"/>
        <v>4.5961577475799945E-2</v>
      </c>
      <c r="N51" s="28">
        <f t="shared" si="24"/>
        <v>4.1680937450510526E-2</v>
      </c>
    </row>
    <row r="52" spans="1:14">
      <c r="A52" s="2" t="s">
        <v>53</v>
      </c>
      <c r="B52" s="2"/>
      <c r="C52" s="1">
        <v>0</v>
      </c>
      <c r="D52" s="1">
        <v>0</v>
      </c>
      <c r="E52" s="1">
        <v>0</v>
      </c>
      <c r="F52" s="1">
        <v>0</v>
      </c>
      <c r="G52" s="1">
        <v>0</v>
      </c>
      <c r="J52" s="20"/>
      <c r="K52" s="20"/>
      <c r="L52" s="20"/>
      <c r="M52" s="20"/>
      <c r="N52" s="20"/>
    </row>
    <row r="53" spans="1:14">
      <c r="A53" s="2" t="s">
        <v>54</v>
      </c>
      <c r="B53" s="2"/>
      <c r="C53" s="1">
        <v>0.44600000000000001</v>
      </c>
      <c r="D53" s="1">
        <v>0.44700000000000001</v>
      </c>
      <c r="E53" s="1">
        <v>0.44900000000000001</v>
      </c>
      <c r="F53" s="1">
        <v>0.45400000000000001</v>
      </c>
      <c r="G53" s="1">
        <v>4.569</v>
      </c>
      <c r="I53" s="26" t="s">
        <v>179</v>
      </c>
      <c r="J53" s="26">
        <f>C77/C78</f>
        <v>8.0908401034455739</v>
      </c>
      <c r="K53" s="26">
        <f t="shared" ref="K53:M53" si="25">D77/D78</f>
        <v>7.976119069061415</v>
      </c>
      <c r="L53" s="26">
        <f t="shared" si="25"/>
        <v>9.936759994627236</v>
      </c>
      <c r="M53" s="26">
        <f t="shared" si="25"/>
        <v>14.494414476585881</v>
      </c>
      <c r="N53" s="26">
        <f>G77/G78</f>
        <v>17.959334715586404</v>
      </c>
    </row>
    <row r="54" spans="1:14">
      <c r="A54" s="2" t="s">
        <v>55</v>
      </c>
      <c r="B54" s="2"/>
      <c r="C54" s="1">
        <v>4024.1149999999998</v>
      </c>
      <c r="D54" s="1">
        <v>4637.1540000000005</v>
      </c>
      <c r="E54" s="1">
        <v>5144.723</v>
      </c>
      <c r="F54" s="1">
        <v>6251.6719999999996</v>
      </c>
      <c r="G54" s="1">
        <v>7281.8410000000003</v>
      </c>
      <c r="J54" s="20"/>
      <c r="K54" s="20"/>
      <c r="L54" s="20"/>
      <c r="M54" s="20"/>
      <c r="N54" s="20"/>
    </row>
    <row r="55" spans="1:14">
      <c r="A55" s="2" t="s">
        <v>56</v>
      </c>
      <c r="B55" s="2"/>
      <c r="C55" s="1">
        <v>12648.877</v>
      </c>
      <c r="D55" s="1">
        <v>16963.990000000002</v>
      </c>
      <c r="E55" s="1">
        <v>22365.341</v>
      </c>
      <c r="F55" s="1">
        <v>31663.079000000002</v>
      </c>
      <c r="G55" s="1">
        <v>41701.735999999997</v>
      </c>
    </row>
    <row r="56" spans="1:14">
      <c r="A56" s="2" t="s">
        <v>57</v>
      </c>
      <c r="B56" s="2"/>
      <c r="C56" s="1">
        <v>824.19</v>
      </c>
      <c r="D56" s="1">
        <v>824.19</v>
      </c>
      <c r="E56" s="1">
        <v>6922.2</v>
      </c>
      <c r="F56" s="1">
        <v>13171.638000000001</v>
      </c>
      <c r="G56" s="1">
        <v>22372.657999999999</v>
      </c>
    </row>
    <row r="57" spans="1:14">
      <c r="A57" s="2" t="s">
        <v>58</v>
      </c>
      <c r="B57" s="2"/>
      <c r="C57" s="1">
        <v>15849.248</v>
      </c>
      <c r="D57" s="1">
        <v>20777.401000000002</v>
      </c>
      <c r="E57" s="1">
        <v>20588.312999999998</v>
      </c>
      <c r="F57" s="1">
        <v>24743.566999999999</v>
      </c>
      <c r="G57" s="1">
        <v>26615.488000000001</v>
      </c>
    </row>
    <row r="58" spans="1:14" ht="25.5">
      <c r="A58" s="2" t="s">
        <v>59</v>
      </c>
      <c r="B58" s="2"/>
      <c r="C58" s="1">
        <v>0</v>
      </c>
      <c r="D58" s="1">
        <v>0</v>
      </c>
      <c r="E58" s="1">
        <v>0</v>
      </c>
      <c r="F58" s="1">
        <v>0</v>
      </c>
      <c r="G58" s="1">
        <v>0</v>
      </c>
    </row>
    <row r="60" spans="1:14">
      <c r="A60" s="2" t="s">
        <v>60</v>
      </c>
      <c r="B60" s="2"/>
      <c r="C60" s="1">
        <v>15849.248</v>
      </c>
      <c r="D60" s="1">
        <v>20777.401000000002</v>
      </c>
      <c r="E60" s="1">
        <v>20588.312999999998</v>
      </c>
      <c r="F60" s="1">
        <v>24743.566999999999</v>
      </c>
      <c r="G60" s="1">
        <v>26615.488000000001</v>
      </c>
    </row>
    <row r="62" spans="1:14">
      <c r="A62" s="2" t="s">
        <v>61</v>
      </c>
      <c r="B62" s="2"/>
      <c r="C62" s="1">
        <v>44584.663</v>
      </c>
      <c r="D62" s="1">
        <v>48594.767999999996</v>
      </c>
      <c r="E62" s="1">
        <v>48731.991999999998</v>
      </c>
      <c r="F62" s="1">
        <v>53630.374000000003</v>
      </c>
      <c r="G62" s="1">
        <v>55596.993000000002</v>
      </c>
    </row>
    <row r="65" spans="1:7">
      <c r="A65" s="4" t="s">
        <v>62</v>
      </c>
    </row>
    <row r="66" spans="1:7">
      <c r="A66" s="1" t="s">
        <v>12</v>
      </c>
      <c r="B66" s="2"/>
      <c r="C66" s="4" t="s">
        <v>13</v>
      </c>
      <c r="D66" s="4" t="s">
        <v>14</v>
      </c>
      <c r="E66" s="4" t="s">
        <v>15</v>
      </c>
      <c r="F66" s="4" t="s">
        <v>16</v>
      </c>
      <c r="G66" s="4" t="s">
        <v>149</v>
      </c>
    </row>
    <row r="67" spans="1:7">
      <c r="A67" s="1" t="s">
        <v>17</v>
      </c>
      <c r="B67" s="2"/>
      <c r="C67" s="5" t="s">
        <v>18</v>
      </c>
      <c r="D67" s="5" t="s">
        <v>19</v>
      </c>
      <c r="E67" s="5" t="s">
        <v>20</v>
      </c>
      <c r="F67" s="5" t="s">
        <v>21</v>
      </c>
      <c r="G67" s="5" t="s">
        <v>148</v>
      </c>
    </row>
    <row r="68" spans="1:7">
      <c r="A68" s="2" t="s">
        <v>63</v>
      </c>
      <c r="B68" s="2"/>
      <c r="C68" s="1">
        <v>29697.844000000001</v>
      </c>
      <c r="D68" s="1">
        <v>31615.55</v>
      </c>
      <c r="E68" s="1">
        <v>33723.296999999999</v>
      </c>
      <c r="F68" s="1">
        <v>39000.966</v>
      </c>
      <c r="G68" s="1">
        <v>45183.036</v>
      </c>
    </row>
    <row r="69" spans="1:7">
      <c r="A69" s="2" t="s">
        <v>64</v>
      </c>
      <c r="B69" s="2"/>
      <c r="C69" s="1">
        <v>17124.271000000001</v>
      </c>
      <c r="D69" s="1">
        <v>18831.602999999999</v>
      </c>
      <c r="E69" s="1">
        <v>19358.420999999998</v>
      </c>
      <c r="F69" s="1">
        <v>20709.55</v>
      </c>
      <c r="G69" s="1">
        <v>22322.94</v>
      </c>
    </row>
    <row r="71" spans="1:7">
      <c r="A71" s="2" t="s">
        <v>65</v>
      </c>
      <c r="B71" s="2"/>
      <c r="C71" s="1">
        <v>12573.573</v>
      </c>
      <c r="D71" s="1">
        <v>12783.947</v>
      </c>
      <c r="E71" s="1">
        <v>14364.876</v>
      </c>
      <c r="F71" s="1">
        <v>18291.416000000001</v>
      </c>
      <c r="G71" s="1">
        <v>22860.096000000001</v>
      </c>
    </row>
    <row r="72" spans="1:7" ht="25.5">
      <c r="A72" s="2" t="s">
        <v>66</v>
      </c>
      <c r="B72" s="2"/>
      <c r="C72" s="1">
        <v>6170.652</v>
      </c>
      <c r="D72" s="1">
        <v>6814.4340000000002</v>
      </c>
      <c r="E72" s="1">
        <v>7053.9260000000004</v>
      </c>
      <c r="F72" s="1">
        <v>7544.8879999999999</v>
      </c>
      <c r="G72" s="1">
        <v>8581.1039999999994</v>
      </c>
    </row>
    <row r="74" spans="1:7" ht="25.5">
      <c r="A74" s="2" t="s">
        <v>67</v>
      </c>
      <c r="B74" s="2"/>
      <c r="C74" s="1">
        <v>6402.9210000000003</v>
      </c>
      <c r="D74" s="1">
        <v>5969.5129999999999</v>
      </c>
      <c r="E74" s="1">
        <v>7310.95</v>
      </c>
      <c r="F74" s="1">
        <v>10746.528</v>
      </c>
      <c r="G74" s="1">
        <v>14278.992</v>
      </c>
    </row>
    <row r="75" spans="1:7" ht="25.5">
      <c r="A75" s="2" t="s">
        <v>68</v>
      </c>
      <c r="B75" s="2"/>
      <c r="C75" s="1">
        <v>208.41200000000001</v>
      </c>
      <c r="D75" s="1">
        <v>336.68200000000002</v>
      </c>
      <c r="E75" s="1">
        <v>356.947</v>
      </c>
      <c r="F75" s="1">
        <v>328.91399999999999</v>
      </c>
      <c r="G75" s="1">
        <v>333.38900000000001</v>
      </c>
    </row>
    <row r="77" spans="1:7" ht="25.5">
      <c r="A77" s="2" t="s">
        <v>69</v>
      </c>
      <c r="B77" s="2"/>
      <c r="C77" s="1">
        <v>6194.509</v>
      </c>
      <c r="D77" s="1">
        <v>5632.8310000000001</v>
      </c>
      <c r="E77" s="1">
        <v>6954.0029999999997</v>
      </c>
      <c r="F77" s="1">
        <v>10417.614</v>
      </c>
      <c r="G77" s="1">
        <v>13945.602999999999</v>
      </c>
    </row>
    <row r="78" spans="1:7">
      <c r="A78" s="2" t="s">
        <v>70</v>
      </c>
      <c r="B78" s="2"/>
      <c r="C78" s="1">
        <v>765.62</v>
      </c>
      <c r="D78" s="1">
        <v>706.21199999999999</v>
      </c>
      <c r="E78" s="1">
        <v>699.82600000000002</v>
      </c>
      <c r="F78" s="1">
        <v>718.73299999999995</v>
      </c>
      <c r="G78" s="1">
        <v>776.51</v>
      </c>
    </row>
    <row r="79" spans="1:7">
      <c r="A79" s="2" t="s">
        <v>71</v>
      </c>
      <c r="B79" s="2"/>
      <c r="C79" s="1">
        <v>411.214</v>
      </c>
      <c r="D79" s="1">
        <v>337.31</v>
      </c>
      <c r="E79" s="1">
        <v>-48.771999999999998</v>
      </c>
      <c r="F79" s="1">
        <v>266.77600000000001</v>
      </c>
      <c r="G79" s="1">
        <v>172.459</v>
      </c>
    </row>
    <row r="80" spans="1:7">
      <c r="A80" s="2" t="s">
        <v>72</v>
      </c>
      <c r="B80" s="2"/>
      <c r="C80" s="1">
        <v>0</v>
      </c>
      <c r="D80" s="1">
        <v>0</v>
      </c>
      <c r="E80" s="1">
        <v>0</v>
      </c>
      <c r="F80" s="1">
        <v>0</v>
      </c>
      <c r="G80" s="1">
        <v>-619</v>
      </c>
    </row>
    <row r="82" spans="1:7">
      <c r="A82" s="2" t="s">
        <v>73</v>
      </c>
      <c r="B82" s="2"/>
      <c r="C82" s="1">
        <v>5840.1030000000001</v>
      </c>
      <c r="D82" s="1">
        <v>5263.9290000000001</v>
      </c>
      <c r="E82" s="1">
        <v>6205.4049999999997</v>
      </c>
      <c r="F82" s="1">
        <v>9965.6569999999992</v>
      </c>
      <c r="G82" s="1">
        <v>12722.552</v>
      </c>
    </row>
    <row r="83" spans="1:7">
      <c r="A83" s="2" t="s">
        <v>74</v>
      </c>
      <c r="B83" s="2"/>
      <c r="C83" s="1">
        <v>723.875</v>
      </c>
      <c r="D83" s="1">
        <v>772.005</v>
      </c>
      <c r="E83" s="1">
        <v>797.41499999999996</v>
      </c>
      <c r="F83" s="1">
        <v>1254.0260000000001</v>
      </c>
      <c r="G83" s="1">
        <v>1741.3510000000001</v>
      </c>
    </row>
    <row r="84" spans="1:7">
      <c r="A84" s="2" t="s">
        <v>75</v>
      </c>
      <c r="B84" s="2"/>
      <c r="C84" s="1">
        <v>0</v>
      </c>
      <c r="D84" s="1">
        <v>0</v>
      </c>
      <c r="E84" s="1">
        <v>0</v>
      </c>
      <c r="F84" s="1">
        <v>0</v>
      </c>
      <c r="G84" s="1">
        <v>0</v>
      </c>
    </row>
    <row r="85" spans="1:7">
      <c r="A85" s="2" t="s">
        <v>76</v>
      </c>
      <c r="B85" s="2"/>
      <c r="C85" s="1">
        <v>5116.2280000000001</v>
      </c>
      <c r="D85" s="1">
        <v>4491.924</v>
      </c>
      <c r="E85" s="1">
        <v>5407.99</v>
      </c>
      <c r="F85" s="1">
        <v>8711.6309999999994</v>
      </c>
      <c r="G85" s="1">
        <v>10981.200999999999</v>
      </c>
    </row>
    <row r="86" spans="1:7">
      <c r="A86" s="2" t="s">
        <v>77</v>
      </c>
      <c r="B86" s="2"/>
      <c r="C86" s="1">
        <v>0</v>
      </c>
      <c r="D86" s="1">
        <v>0</v>
      </c>
      <c r="E86" s="1">
        <v>0</v>
      </c>
      <c r="F86" s="1">
        <v>0</v>
      </c>
      <c r="G86" s="1">
        <v>0</v>
      </c>
    </row>
    <row r="87" spans="1:7">
      <c r="A87" s="2" t="s">
        <v>78</v>
      </c>
      <c r="B87" s="2"/>
      <c r="C87" s="1">
        <v>0</v>
      </c>
      <c r="D87" s="1">
        <v>0</v>
      </c>
      <c r="E87" s="1">
        <v>0</v>
      </c>
      <c r="F87" s="1">
        <v>0</v>
      </c>
      <c r="G87" s="1">
        <v>0</v>
      </c>
    </row>
    <row r="89" spans="1:7">
      <c r="A89" s="2" t="s">
        <v>79</v>
      </c>
      <c r="B89" s="2"/>
      <c r="C89" s="1">
        <v>5116.2280000000001</v>
      </c>
      <c r="D89" s="1">
        <v>4491.924</v>
      </c>
      <c r="E89" s="1">
        <v>5407.99</v>
      </c>
      <c r="F89" s="1">
        <v>8711.6309999999994</v>
      </c>
      <c r="G89" s="1">
        <v>10981.200999999999</v>
      </c>
    </row>
    <row r="90" spans="1:7">
      <c r="A90" s="2" t="s">
        <v>76</v>
      </c>
      <c r="B90" s="2"/>
      <c r="C90" s="1">
        <v>5116.2280000000001</v>
      </c>
      <c r="D90" s="1">
        <v>4491.924</v>
      </c>
      <c r="E90" s="1">
        <v>5407.99</v>
      </c>
      <c r="F90" s="1">
        <v>8711.6309999999994</v>
      </c>
      <c r="G90" s="1">
        <v>10981.200999999999</v>
      </c>
    </row>
    <row r="91" spans="1:7">
      <c r="A91" s="2" t="s">
        <v>80</v>
      </c>
      <c r="B91" s="2"/>
      <c r="C91" s="1">
        <v>0</v>
      </c>
      <c r="D91" s="1">
        <v>0</v>
      </c>
      <c r="E91" s="1">
        <v>0</v>
      </c>
      <c r="F91" s="1">
        <v>0</v>
      </c>
      <c r="G91" s="1">
        <v>0</v>
      </c>
    </row>
    <row r="93" spans="1:7" ht="25.5">
      <c r="A93" s="2" t="s">
        <v>81</v>
      </c>
      <c r="B93" s="2"/>
      <c r="C93" s="1">
        <v>5116.2280000000001</v>
      </c>
      <c r="D93" s="1">
        <v>4491.924</v>
      </c>
      <c r="E93" s="1">
        <v>5407.99</v>
      </c>
      <c r="F93" s="1">
        <v>8711.6309999999994</v>
      </c>
      <c r="G93" s="1">
        <v>10981.200999999999</v>
      </c>
    </row>
    <row r="94" spans="1:7" ht="25.5">
      <c r="A94" s="2" t="s">
        <v>82</v>
      </c>
      <c r="B94" s="2"/>
      <c r="C94" s="1">
        <v>0</v>
      </c>
      <c r="D94" s="1">
        <v>0</v>
      </c>
      <c r="E94" s="1">
        <v>0</v>
      </c>
      <c r="F94" s="1">
        <v>0</v>
      </c>
      <c r="G94" s="1">
        <v>0</v>
      </c>
    </row>
    <row r="96" spans="1:7">
      <c r="A96" s="2" t="s">
        <v>83</v>
      </c>
      <c r="B96" s="2"/>
      <c r="C96" s="1">
        <v>5116.2280000000001</v>
      </c>
      <c r="D96" s="1">
        <v>4491.924</v>
      </c>
      <c r="E96" s="1">
        <v>5407.99</v>
      </c>
      <c r="F96" s="1">
        <v>8711.6309999999994</v>
      </c>
      <c r="G96" s="1">
        <v>10981.200999999999</v>
      </c>
    </row>
    <row r="98" spans="1:7">
      <c r="A98" s="2" t="s">
        <v>84</v>
      </c>
    </row>
    <row r="99" spans="1:7">
      <c r="A99" s="2" t="s">
        <v>85</v>
      </c>
      <c r="B99" s="2"/>
      <c r="C99" s="1">
        <v>11.55</v>
      </c>
      <c r="D99" s="1">
        <v>10.1</v>
      </c>
      <c r="E99" s="1">
        <v>12.25</v>
      </c>
      <c r="F99" s="1">
        <v>20.28</v>
      </c>
      <c r="G99" s="1">
        <v>2.58</v>
      </c>
    </row>
    <row r="100" spans="1:7">
      <c r="A100" s="2" t="s">
        <v>86</v>
      </c>
      <c r="B100" s="2"/>
      <c r="C100" s="1">
        <v>11.55</v>
      </c>
      <c r="D100" s="1">
        <v>10.1</v>
      </c>
      <c r="E100" s="1">
        <v>12.25</v>
      </c>
      <c r="F100" s="1">
        <v>20.28</v>
      </c>
      <c r="G100" s="1">
        <v>2.58</v>
      </c>
    </row>
    <row r="101" spans="1:7" ht="25.5">
      <c r="A101" s="2" t="s">
        <v>87</v>
      </c>
      <c r="B101" s="2"/>
      <c r="C101" s="1">
        <v>11.24</v>
      </c>
      <c r="D101" s="1">
        <v>9.9499999999999993</v>
      </c>
      <c r="E101" s="1">
        <v>12.03</v>
      </c>
      <c r="F101" s="1">
        <v>19.829999999999998</v>
      </c>
      <c r="G101" s="1">
        <v>2.5299999999999998</v>
      </c>
    </row>
    <row r="102" spans="1:7" ht="25.5">
      <c r="A102" s="2" t="s">
        <v>88</v>
      </c>
      <c r="B102" s="2"/>
      <c r="C102" s="1">
        <v>11.24</v>
      </c>
      <c r="D102" s="1">
        <v>9.9499999999999993</v>
      </c>
      <c r="E102" s="1">
        <v>12.03</v>
      </c>
      <c r="F102" s="1">
        <v>19.829999999999998</v>
      </c>
      <c r="G102" s="1">
        <v>2.5299999999999998</v>
      </c>
    </row>
    <row r="103" spans="1:7">
      <c r="A103" s="2" t="s">
        <v>89</v>
      </c>
    </row>
    <row r="104" spans="1:7" ht="25.5">
      <c r="A104" s="2" t="s">
        <v>90</v>
      </c>
      <c r="B104" s="2"/>
      <c r="C104" s="1">
        <v>443.15499999999997</v>
      </c>
      <c r="D104" s="1">
        <v>444.69799999999998</v>
      </c>
      <c r="E104" s="1">
        <v>441.57100000000003</v>
      </c>
      <c r="F104" s="1">
        <v>429.51900000000001</v>
      </c>
      <c r="G104" s="1">
        <v>4249.5119999999997</v>
      </c>
    </row>
    <row r="105" spans="1:7" ht="25.5">
      <c r="A105" s="2" t="s">
        <v>91</v>
      </c>
      <c r="B105" s="2"/>
      <c r="C105" s="1">
        <v>455.37200000000001</v>
      </c>
      <c r="D105" s="1">
        <v>451.29</v>
      </c>
      <c r="E105" s="1">
        <v>449.49799999999999</v>
      </c>
      <c r="F105" s="1">
        <v>439.26100000000002</v>
      </c>
      <c r="G105" s="1">
        <v>4343.8630000000003</v>
      </c>
    </row>
    <row r="106" spans="1:7" ht="25.5">
      <c r="A106" s="2" t="s">
        <v>92</v>
      </c>
      <c r="B106" s="2"/>
      <c r="C106" s="1">
        <f>443.963*10</f>
        <v>4439.63</v>
      </c>
      <c r="D106" s="1">
        <f>445.347*10</f>
        <v>4453.4699999999993</v>
      </c>
      <c r="E106" s="1">
        <f>432.76*10</f>
        <v>4327.6000000000004</v>
      </c>
      <c r="F106" s="1">
        <f>427.757*10</f>
        <v>4277.57</v>
      </c>
      <c r="G106" s="1">
        <v>4222.1620000000003</v>
      </c>
    </row>
    <row r="109" spans="1:7" ht="25.5">
      <c r="A109" s="4" t="s">
        <v>93</v>
      </c>
    </row>
    <row r="110" spans="1:7">
      <c r="A110" s="1" t="s">
        <v>12</v>
      </c>
      <c r="B110" s="2"/>
      <c r="C110" s="4" t="s">
        <v>13</v>
      </c>
      <c r="D110" s="4" t="s">
        <v>14</v>
      </c>
      <c r="E110" s="4" t="s">
        <v>15</v>
      </c>
      <c r="F110" s="4" t="s">
        <v>16</v>
      </c>
      <c r="G110" s="4" t="s">
        <v>149</v>
      </c>
    </row>
    <row r="111" spans="1:7">
      <c r="A111" s="1" t="s">
        <v>17</v>
      </c>
      <c r="B111" s="2"/>
      <c r="C111" s="5" t="s">
        <v>18</v>
      </c>
      <c r="D111" s="5" t="s">
        <v>19</v>
      </c>
      <c r="E111" s="5" t="s">
        <v>20</v>
      </c>
      <c r="F111" s="5" t="s">
        <v>21</v>
      </c>
      <c r="G111" s="5" t="s">
        <v>148</v>
      </c>
    </row>
    <row r="112" spans="1:7" ht="25.5">
      <c r="A112" s="2" t="s">
        <v>94</v>
      </c>
      <c r="B112" s="2"/>
      <c r="C112" s="1">
        <v>7617.5420000000004</v>
      </c>
      <c r="D112" s="1">
        <v>12648.877</v>
      </c>
      <c r="E112" s="1">
        <v>16963.990000000002</v>
      </c>
      <c r="F112" s="1">
        <v>22365.341</v>
      </c>
      <c r="G112" s="1">
        <v>31663.079000000002</v>
      </c>
    </row>
    <row r="113" spans="1:7">
      <c r="A113" s="2" t="s">
        <v>95</v>
      </c>
      <c r="B113" s="2"/>
      <c r="C113" s="1">
        <v>5116.2280000000001</v>
      </c>
      <c r="D113" s="1">
        <v>4491.924</v>
      </c>
      <c r="E113" s="1">
        <v>5407.99</v>
      </c>
      <c r="F113" s="1">
        <v>8711.6309999999994</v>
      </c>
      <c r="G113" s="1">
        <v>10981.200999999999</v>
      </c>
    </row>
    <row r="114" spans="1:7">
      <c r="A114" s="2" t="s">
        <v>96</v>
      </c>
      <c r="B114" s="2"/>
      <c r="C114" s="1">
        <v>0</v>
      </c>
      <c r="D114" s="1">
        <v>0</v>
      </c>
      <c r="E114" s="1">
        <v>0</v>
      </c>
      <c r="F114" s="1">
        <v>0</v>
      </c>
      <c r="G114" s="1">
        <v>0</v>
      </c>
    </row>
    <row r="116" spans="1:7">
      <c r="A116" s="2" t="s">
        <v>97</v>
      </c>
      <c r="B116" s="2"/>
      <c r="C116" s="1">
        <v>12733.77</v>
      </c>
      <c r="D116" s="1">
        <v>17140.800999999999</v>
      </c>
      <c r="E116" s="1">
        <v>22371.98</v>
      </c>
      <c r="F116" s="1">
        <v>31076.972000000002</v>
      </c>
      <c r="G116" s="1">
        <v>42644.28</v>
      </c>
    </row>
    <row r="117" spans="1:7" ht="25.5">
      <c r="A117" s="2" t="s">
        <v>98</v>
      </c>
      <c r="B117" s="2"/>
      <c r="C117" s="1">
        <v>-257</v>
      </c>
      <c r="D117" s="1">
        <v>685</v>
      </c>
      <c r="E117" s="1">
        <v>-11</v>
      </c>
      <c r="F117" s="1">
        <v>-311</v>
      </c>
      <c r="G117" s="1">
        <v>-141</v>
      </c>
    </row>
    <row r="118" spans="1:7" ht="25.5">
      <c r="A118" s="2" t="s">
        <v>99</v>
      </c>
      <c r="B118" s="2"/>
      <c r="C118" s="1">
        <v>0</v>
      </c>
      <c r="D118" s="1">
        <v>0</v>
      </c>
      <c r="E118" s="1">
        <v>0</v>
      </c>
      <c r="F118" s="1">
        <v>2.5110000000000001</v>
      </c>
      <c r="G118" s="1">
        <v>0</v>
      </c>
    </row>
    <row r="119" spans="1:7" ht="25.5">
      <c r="A119" s="2" t="s">
        <v>100</v>
      </c>
      <c r="B119" s="2"/>
      <c r="C119" s="1">
        <v>0</v>
      </c>
      <c r="D119" s="1">
        <v>0</v>
      </c>
      <c r="E119" s="1">
        <v>-120.023</v>
      </c>
      <c r="F119" s="1">
        <v>711.52200000000005</v>
      </c>
      <c r="G119" s="1">
        <v>-300.52199999999999</v>
      </c>
    </row>
    <row r="120" spans="1:7" ht="25.5">
      <c r="A120" s="2" t="s">
        <v>101</v>
      </c>
      <c r="B120" s="2"/>
      <c r="C120" s="1">
        <v>172.107</v>
      </c>
      <c r="D120" s="1">
        <v>-861.81100000000004</v>
      </c>
      <c r="E120" s="1">
        <v>124.384</v>
      </c>
      <c r="F120" s="1">
        <v>185.58500000000001</v>
      </c>
      <c r="G120" s="1">
        <v>-501.02199999999999</v>
      </c>
    </row>
    <row r="122" spans="1:7">
      <c r="A122" s="2" t="s">
        <v>102</v>
      </c>
      <c r="B122" s="2"/>
      <c r="C122" s="1">
        <v>12648.877</v>
      </c>
      <c r="D122" s="1">
        <v>16963.990000000002</v>
      </c>
      <c r="E122" s="1">
        <v>22365.341</v>
      </c>
      <c r="F122" s="1">
        <v>31663.079000000002</v>
      </c>
      <c r="G122" s="1">
        <v>41701.735999999997</v>
      </c>
    </row>
    <row r="123" spans="1:7" ht="25.5">
      <c r="A123" s="2" t="s">
        <v>103</v>
      </c>
      <c r="B123" s="2"/>
      <c r="C123" s="1">
        <v>0</v>
      </c>
      <c r="D123" s="1">
        <v>0</v>
      </c>
      <c r="E123" s="1">
        <v>0</v>
      </c>
      <c r="F123" s="1">
        <v>0</v>
      </c>
      <c r="G123" s="1">
        <v>0</v>
      </c>
    </row>
    <row r="125" spans="1:7" ht="25.5">
      <c r="A125" s="2" t="s">
        <v>104</v>
      </c>
      <c r="B125" s="2"/>
      <c r="C125" s="1">
        <v>12648.877</v>
      </c>
      <c r="D125" s="1">
        <v>16963.990000000002</v>
      </c>
      <c r="E125" s="1">
        <v>22365.341</v>
      </c>
      <c r="F125" s="1">
        <v>31663.079000000002</v>
      </c>
      <c r="G125" s="1">
        <v>41701.735999999997</v>
      </c>
    </row>
    <row r="128" spans="1:7">
      <c r="A128" s="4" t="s">
        <v>105</v>
      </c>
    </row>
    <row r="129" spans="1:7">
      <c r="A129" s="1" t="s">
        <v>12</v>
      </c>
      <c r="B129" s="2"/>
      <c r="C129" s="4" t="s">
        <v>13</v>
      </c>
      <c r="D129" s="4" t="s">
        <v>14</v>
      </c>
      <c r="E129" s="4" t="s">
        <v>15</v>
      </c>
      <c r="F129" s="4" t="s">
        <v>16</v>
      </c>
      <c r="G129" s="4" t="s">
        <v>149</v>
      </c>
    </row>
    <row r="130" spans="1:7">
      <c r="A130" s="1" t="s">
        <v>17</v>
      </c>
      <c r="B130" s="2"/>
      <c r="C130" s="5" t="s">
        <v>18</v>
      </c>
      <c r="D130" s="5" t="s">
        <v>19</v>
      </c>
      <c r="E130" s="5" t="s">
        <v>20</v>
      </c>
      <c r="F130" s="5" t="s">
        <v>21</v>
      </c>
      <c r="G130" s="5" t="s">
        <v>148</v>
      </c>
    </row>
    <row r="131" spans="1:7">
      <c r="A131" s="2" t="s">
        <v>106</v>
      </c>
    </row>
    <row r="132" spans="1:7">
      <c r="A132" s="2" t="s">
        <v>107</v>
      </c>
      <c r="B132" s="2"/>
      <c r="C132" s="1">
        <v>5116.2280000000001</v>
      </c>
      <c r="D132" s="1">
        <v>4491.924</v>
      </c>
      <c r="E132" s="1">
        <v>5407.99</v>
      </c>
      <c r="F132" s="1">
        <v>8711.6309999999994</v>
      </c>
      <c r="G132" s="1">
        <v>10981.200999999999</v>
      </c>
    </row>
    <row r="133" spans="1:7">
      <c r="A133" s="2" t="s">
        <v>108</v>
      </c>
      <c r="B133" s="2"/>
      <c r="C133" s="1">
        <v>12438.779</v>
      </c>
      <c r="D133" s="1">
        <v>14362.814</v>
      </c>
      <c r="E133" s="1">
        <v>14554.384</v>
      </c>
      <c r="F133" s="1">
        <v>15630.431</v>
      </c>
      <c r="G133" s="1">
        <v>16755.555</v>
      </c>
    </row>
    <row r="134" spans="1:7" ht="25.5">
      <c r="A134" s="2" t="s">
        <v>109</v>
      </c>
      <c r="B134" s="2"/>
      <c r="C134" s="1">
        <v>0</v>
      </c>
      <c r="D134" s="1">
        <v>0</v>
      </c>
      <c r="E134" s="1">
        <v>0</v>
      </c>
      <c r="F134" s="1">
        <v>0</v>
      </c>
      <c r="G134" s="1">
        <v>0</v>
      </c>
    </row>
    <row r="135" spans="1:7">
      <c r="A135" s="2" t="s">
        <v>110</v>
      </c>
      <c r="B135" s="2"/>
      <c r="C135" s="1">
        <v>199.548</v>
      </c>
      <c r="D135" s="1">
        <v>-166.55</v>
      </c>
      <c r="E135" s="1">
        <v>-459.35899999999998</v>
      </c>
      <c r="F135" s="1">
        <v>-590.69799999999998</v>
      </c>
      <c r="G135" s="1">
        <v>-442.05599999999998</v>
      </c>
    </row>
    <row r="136" spans="1:7">
      <c r="A136" s="2" t="s">
        <v>111</v>
      </c>
      <c r="B136" s="2"/>
      <c r="C136" s="1">
        <v>0</v>
      </c>
      <c r="D136" s="1">
        <v>0</v>
      </c>
      <c r="E136" s="1">
        <v>0</v>
      </c>
      <c r="F136" s="1">
        <v>0</v>
      </c>
      <c r="G136" s="1">
        <v>0</v>
      </c>
    </row>
    <row r="137" spans="1:7" ht="25.5">
      <c r="A137" s="2" t="s">
        <v>112</v>
      </c>
      <c r="B137" s="2"/>
      <c r="C137" s="1">
        <v>0</v>
      </c>
      <c r="D137" s="1">
        <v>0</v>
      </c>
      <c r="E137" s="1">
        <v>0</v>
      </c>
      <c r="F137" s="1">
        <v>0</v>
      </c>
      <c r="G137" s="1">
        <v>0</v>
      </c>
    </row>
    <row r="138" spans="1:7">
      <c r="A138" s="2" t="s">
        <v>113</v>
      </c>
      <c r="B138" s="2"/>
      <c r="C138" s="1">
        <v>349.33600000000001</v>
      </c>
      <c r="D138" s="1">
        <v>755.88400000000001</v>
      </c>
      <c r="E138" s="1">
        <v>1027.739</v>
      </c>
      <c r="F138" s="1">
        <v>645.827</v>
      </c>
      <c r="G138" s="1">
        <v>1018.248</v>
      </c>
    </row>
    <row r="139" spans="1:7">
      <c r="A139" s="2" t="s">
        <v>114</v>
      </c>
      <c r="B139" s="2"/>
      <c r="C139" s="1"/>
      <c r="D139" s="1"/>
      <c r="E139" s="1"/>
      <c r="F139" s="1"/>
      <c r="G139" s="1"/>
    </row>
    <row r="140" spans="1:7">
      <c r="A140" s="2" t="s">
        <v>115</v>
      </c>
      <c r="B140" s="2"/>
      <c r="C140" s="1">
        <v>-17702.202000000001</v>
      </c>
      <c r="D140" s="1">
        <v>-16839.038</v>
      </c>
      <c r="E140" s="1">
        <v>-12554.703</v>
      </c>
      <c r="F140" s="1">
        <v>-16223.617</v>
      </c>
      <c r="G140" s="1">
        <v>-17096.616999999998</v>
      </c>
    </row>
    <row r="141" spans="1:7" ht="25.5">
      <c r="A141" s="2" t="s">
        <v>116</v>
      </c>
      <c r="B141" s="2"/>
      <c r="C141" s="1"/>
      <c r="D141" s="1"/>
      <c r="E141" s="1"/>
      <c r="F141" s="1"/>
      <c r="G141" s="1"/>
    </row>
    <row r="142" spans="1:7" ht="25.5">
      <c r="A142" s="2" t="s">
        <v>117</v>
      </c>
      <c r="B142" s="2"/>
      <c r="C142" s="1">
        <v>0</v>
      </c>
      <c r="D142" s="1">
        <v>0</v>
      </c>
      <c r="E142" s="1">
        <v>0</v>
      </c>
      <c r="F142" s="1">
        <v>0</v>
      </c>
      <c r="G142" s="1">
        <v>0</v>
      </c>
    </row>
    <row r="143" spans="1:7" ht="25.5">
      <c r="A143" s="2" t="s">
        <v>118</v>
      </c>
      <c r="B143" s="2"/>
      <c r="C143" s="1">
        <v>-9.0790000000000006</v>
      </c>
      <c r="D143" s="1">
        <v>-578.77700000000004</v>
      </c>
      <c r="E143" s="1">
        <v>-701.75</v>
      </c>
      <c r="F143" s="1">
        <v>-812.21</v>
      </c>
      <c r="G143" s="1">
        <v>-1067.058</v>
      </c>
    </row>
    <row r="145" spans="1:7" ht="25.5">
      <c r="A145" s="2" t="s">
        <v>119</v>
      </c>
      <c r="B145" s="2"/>
      <c r="C145" s="1">
        <v>392.61</v>
      </c>
      <c r="D145" s="1">
        <v>2026.2570000000001</v>
      </c>
      <c r="E145" s="1">
        <v>7274.3010000000004</v>
      </c>
      <c r="F145" s="1">
        <v>7361.3639999999996</v>
      </c>
      <c r="G145" s="1">
        <v>10149.272999999999</v>
      </c>
    </row>
    <row r="147" spans="1:7">
      <c r="A147" s="2" t="s">
        <v>120</v>
      </c>
    </row>
    <row r="148" spans="1:7">
      <c r="A148" s="2" t="s">
        <v>121</v>
      </c>
      <c r="B148" s="2"/>
      <c r="C148" s="1">
        <v>0</v>
      </c>
      <c r="D148" s="1">
        <v>0</v>
      </c>
      <c r="E148" s="1">
        <v>0</v>
      </c>
      <c r="F148" s="1">
        <v>0</v>
      </c>
      <c r="G148" s="1">
        <v>0</v>
      </c>
    </row>
    <row r="149" spans="1:7">
      <c r="A149" s="2" t="s">
        <v>122</v>
      </c>
      <c r="B149" s="2"/>
      <c r="C149" s="1">
        <v>0</v>
      </c>
      <c r="D149" s="1">
        <v>0</v>
      </c>
      <c r="E149" s="1">
        <v>0</v>
      </c>
      <c r="F149" s="1">
        <v>0</v>
      </c>
      <c r="G149" s="1">
        <v>0</v>
      </c>
    </row>
    <row r="150" spans="1:7">
      <c r="A150" s="2" t="s">
        <v>123</v>
      </c>
      <c r="B150" s="2"/>
      <c r="C150" s="1"/>
      <c r="D150" s="1">
        <v>-911.27599999999995</v>
      </c>
      <c r="E150" s="1">
        <v>890.303</v>
      </c>
      <c r="F150" s="1">
        <v>-1742.2460000000001</v>
      </c>
      <c r="G150" s="1">
        <v>1747.1020000000001</v>
      </c>
    </row>
    <row r="151" spans="1:7">
      <c r="A151" s="2" t="s">
        <v>124</v>
      </c>
      <c r="B151" s="2"/>
      <c r="C151" s="1">
        <v>524.58500000000004</v>
      </c>
      <c r="D151" s="1">
        <v>407.72899999999998</v>
      </c>
      <c r="E151" s="1">
        <v>348.55200000000002</v>
      </c>
      <c r="F151" s="1">
        <v>439.53800000000001</v>
      </c>
      <c r="G151" s="1">
        <v>688.22</v>
      </c>
    </row>
    <row r="152" spans="1:7" ht="25.5">
      <c r="A152" s="2" t="s">
        <v>125</v>
      </c>
      <c r="B152" s="2"/>
      <c r="C152" s="1">
        <v>0</v>
      </c>
      <c r="D152" s="1">
        <v>0</v>
      </c>
      <c r="E152" s="1">
        <v>0</v>
      </c>
      <c r="F152" s="1">
        <v>0</v>
      </c>
      <c r="G152" s="1">
        <v>0</v>
      </c>
    </row>
    <row r="153" spans="1:7">
      <c r="A153" s="2" t="s">
        <v>126</v>
      </c>
      <c r="B153" s="2"/>
      <c r="C153" s="1">
        <v>788.34900000000005</v>
      </c>
      <c r="D153" s="1">
        <v>757.38699999999994</v>
      </c>
      <c r="E153" s="1">
        <v>0</v>
      </c>
      <c r="F153" s="1">
        <v>0</v>
      </c>
      <c r="G153" s="1">
        <v>17.193999999999999</v>
      </c>
    </row>
    <row r="154" spans="1:7">
      <c r="A154" s="2" t="s">
        <v>127</v>
      </c>
      <c r="B154" s="2"/>
      <c r="C154" s="1">
        <v>-26.919</v>
      </c>
      <c r="D154" s="1">
        <v>0</v>
      </c>
      <c r="E154" s="1">
        <v>0</v>
      </c>
      <c r="F154" s="1">
        <v>0</v>
      </c>
      <c r="G154" s="1">
        <v>0</v>
      </c>
    </row>
    <row r="156" spans="1:7" ht="25.5">
      <c r="A156" s="2" t="s">
        <v>128</v>
      </c>
      <c r="B156" s="2"/>
      <c r="C156" s="1">
        <v>-1339.8530000000001</v>
      </c>
      <c r="D156" s="1">
        <v>-2076.3919999999998</v>
      </c>
      <c r="E156" s="1">
        <v>541.75099999999998</v>
      </c>
      <c r="F156" s="1">
        <v>-2181.7840000000001</v>
      </c>
      <c r="G156" s="1">
        <v>1041.6880000000001</v>
      </c>
    </row>
    <row r="158" spans="1:7">
      <c r="A158" s="2" t="s">
        <v>129</v>
      </c>
    </row>
    <row r="159" spans="1:7" ht="25.5">
      <c r="A159" s="2" t="s">
        <v>130</v>
      </c>
      <c r="B159" s="2"/>
      <c r="C159" s="1">
        <v>174.41399999999999</v>
      </c>
      <c r="D159" s="1">
        <v>35.746000000000002</v>
      </c>
      <c r="E159" s="1">
        <v>169.99</v>
      </c>
      <c r="F159" s="1">
        <v>832.88699999999994</v>
      </c>
      <c r="G159" s="1">
        <v>666.96500000000003</v>
      </c>
    </row>
    <row r="160" spans="1:7" ht="25.5">
      <c r="A160" s="2" t="s">
        <v>131</v>
      </c>
      <c r="B160" s="2"/>
      <c r="C160" s="1">
        <v>824.19</v>
      </c>
      <c r="D160" s="1">
        <v>0</v>
      </c>
      <c r="E160" s="1">
        <v>6045.3469999999998</v>
      </c>
      <c r="F160" s="1">
        <v>6272.0309999999999</v>
      </c>
      <c r="G160" s="1">
        <v>9173.3320000000003</v>
      </c>
    </row>
    <row r="161" spans="1:7">
      <c r="A161" s="2" t="s">
        <v>96</v>
      </c>
      <c r="B161" s="2"/>
      <c r="C161" s="1">
        <v>0</v>
      </c>
      <c r="D161" s="1">
        <v>0</v>
      </c>
      <c r="E161" s="1">
        <v>0</v>
      </c>
      <c r="F161" s="1">
        <v>0</v>
      </c>
      <c r="G161" s="1">
        <v>0</v>
      </c>
    </row>
    <row r="162" spans="1:7">
      <c r="A162" s="2" t="s">
        <v>132</v>
      </c>
      <c r="B162" s="2"/>
      <c r="C162" s="1">
        <v>0</v>
      </c>
      <c r="D162" s="1">
        <v>0</v>
      </c>
      <c r="E162" s="1">
        <v>0</v>
      </c>
      <c r="F162" s="1">
        <v>1794.46</v>
      </c>
      <c r="G162" s="1">
        <v>0</v>
      </c>
    </row>
    <row r="163" spans="1:7">
      <c r="A163" s="2" t="s">
        <v>133</v>
      </c>
      <c r="B163" s="2"/>
      <c r="C163" s="1">
        <v>500</v>
      </c>
      <c r="D163" s="1">
        <v>700</v>
      </c>
      <c r="E163" s="1">
        <v>0</v>
      </c>
      <c r="F163" s="1">
        <v>400</v>
      </c>
      <c r="G163" s="1">
        <v>1833.45</v>
      </c>
    </row>
    <row r="164" spans="1:7">
      <c r="A164" s="2" t="s">
        <v>134</v>
      </c>
      <c r="B164" s="2"/>
      <c r="C164" s="1"/>
      <c r="D164" s="1"/>
      <c r="E164" s="1">
        <v>0</v>
      </c>
      <c r="F164" s="1"/>
      <c r="G164" s="1"/>
    </row>
    <row r="165" spans="1:7">
      <c r="A165" s="2" t="s">
        <v>135</v>
      </c>
      <c r="B165" s="2"/>
      <c r="C165" s="1">
        <v>0</v>
      </c>
      <c r="D165" s="1">
        <v>0</v>
      </c>
      <c r="E165" s="1">
        <v>-75.445999999999998</v>
      </c>
      <c r="F165" s="1">
        <v>-29.742999999999999</v>
      </c>
      <c r="G165" s="1">
        <v>-5.806</v>
      </c>
    </row>
    <row r="167" spans="1:7" ht="25.5">
      <c r="A167" s="2" t="s">
        <v>136</v>
      </c>
      <c r="B167" s="2"/>
      <c r="C167" s="1">
        <v>-1149.7760000000001</v>
      </c>
      <c r="D167" s="1">
        <v>-664.25400000000002</v>
      </c>
      <c r="E167" s="1">
        <v>-5950.8029999999999</v>
      </c>
      <c r="F167" s="1">
        <v>-4074.4270000000001</v>
      </c>
      <c r="G167" s="1">
        <v>-10345.623</v>
      </c>
    </row>
    <row r="169" spans="1:7">
      <c r="A169" s="2" t="s">
        <v>137</v>
      </c>
      <c r="B169" s="2"/>
      <c r="C169" s="1">
        <v>-86.74</v>
      </c>
      <c r="D169" s="1">
        <v>-170.14</v>
      </c>
      <c r="E169" s="1">
        <v>82.683999999999997</v>
      </c>
      <c r="F169" s="1">
        <v>-416.33100000000002</v>
      </c>
      <c r="G169" s="1">
        <v>386.51900000000001</v>
      </c>
    </row>
    <row r="171" spans="1:7" ht="25.5">
      <c r="A171" s="2" t="s">
        <v>138</v>
      </c>
      <c r="B171" s="2"/>
      <c r="C171" s="1">
        <v>-2183.759</v>
      </c>
      <c r="D171" s="1">
        <v>-884.529</v>
      </c>
      <c r="E171" s="1">
        <v>1947.933</v>
      </c>
      <c r="F171" s="1">
        <v>688.822</v>
      </c>
      <c r="G171" s="1">
        <v>1231.857</v>
      </c>
    </row>
    <row r="173" spans="1:7">
      <c r="A173" s="2" t="s">
        <v>139</v>
      </c>
    </row>
    <row r="174" spans="1:7">
      <c r="A174" s="2" t="s">
        <v>140</v>
      </c>
      <c r="B174" s="2"/>
      <c r="C174" s="1">
        <v>763.43200000000002</v>
      </c>
      <c r="D174" s="1">
        <v>701.69299999999998</v>
      </c>
      <c r="E174" s="1">
        <v>684.50400000000002</v>
      </c>
      <c r="F174" s="1">
        <v>674.50199999999995</v>
      </c>
      <c r="G174" s="1">
        <v>718.61099999999999</v>
      </c>
    </row>
    <row r="175" spans="1:7">
      <c r="A175" s="2" t="s">
        <v>141</v>
      </c>
      <c r="B175" s="2"/>
      <c r="C175" s="1">
        <v>509.26499999999999</v>
      </c>
      <c r="D175" s="1">
        <v>811.72</v>
      </c>
      <c r="E175" s="1">
        <v>1154.973</v>
      </c>
      <c r="F175" s="1">
        <v>1641.53</v>
      </c>
      <c r="G175" s="1">
        <v>2220.384</v>
      </c>
    </row>
  </sheetData>
  <mergeCells count="3">
    <mergeCell ref="C1:H1"/>
    <mergeCell ref="D4:H4"/>
    <mergeCell ref="D5:H5"/>
  </mergeCells>
  <pageMargins left="0.75" right="0.75" top="1" bottom="1" header="0.5" footer="0.5"/>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4E1F-B5F6-476F-B30D-404F12B005C1}">
  <sheetPr>
    <tabColor theme="4" tint="0.79998168889431442"/>
  </sheetPr>
  <dimension ref="A1:S175"/>
  <sheetViews>
    <sheetView topLeftCell="G34" zoomScaleNormal="100" workbookViewId="0">
      <selection activeCell="J14" sqref="J14"/>
    </sheetView>
  </sheetViews>
  <sheetFormatPr defaultColWidth="8.85546875" defaultRowHeight="12.75"/>
  <cols>
    <col min="1" max="1" width="27.7109375" style="3" customWidth="1"/>
    <col min="2" max="2" width="2.28515625" style="3" customWidth="1"/>
    <col min="3" max="7" width="15.5703125" style="3" customWidth="1"/>
    <col min="8" max="8" width="8.85546875" style="3"/>
    <col min="9" max="9" width="25.7109375" style="3" customWidth="1"/>
    <col min="10" max="14" width="16.28515625" style="3" customWidth="1"/>
    <col min="15" max="15" width="8.85546875" style="3"/>
    <col min="16" max="16" width="17.42578125" style="3" customWidth="1"/>
    <col min="17" max="18" width="12.42578125" style="3" customWidth="1"/>
    <col min="19" max="19" width="15.42578125" style="3" customWidth="1"/>
    <col min="20" max="16384" width="8.85546875" style="3"/>
  </cols>
  <sheetData>
    <row r="1" spans="1:19">
      <c r="A1" s="1" t="s">
        <v>0</v>
      </c>
      <c r="B1" s="2"/>
      <c r="C1" s="282" t="s">
        <v>147</v>
      </c>
      <c r="D1" s="282"/>
      <c r="E1" s="282"/>
      <c r="F1" s="282"/>
      <c r="G1" s="282"/>
    </row>
    <row r="2" spans="1:19">
      <c r="A2" s="1" t="s">
        <v>2</v>
      </c>
      <c r="B2" s="2"/>
      <c r="C2" s="2" t="s">
        <v>146</v>
      </c>
    </row>
    <row r="3" spans="1:19">
      <c r="A3" s="1" t="s">
        <v>4</v>
      </c>
      <c r="B3" s="2"/>
      <c r="C3" s="2" t="s">
        <v>145</v>
      </c>
    </row>
    <row r="4" spans="1:19">
      <c r="A4" s="1" t="s">
        <v>6</v>
      </c>
      <c r="B4" s="2"/>
      <c r="C4" s="2" t="s">
        <v>144</v>
      </c>
      <c r="D4" s="282" t="s">
        <v>143</v>
      </c>
      <c r="E4" s="282"/>
      <c r="F4" s="282"/>
      <c r="G4" s="282"/>
      <c r="H4" s="282"/>
    </row>
    <row r="5" spans="1:19">
      <c r="A5" s="1" t="s">
        <v>9</v>
      </c>
      <c r="B5" s="2"/>
      <c r="C5" s="2" t="s">
        <v>142</v>
      </c>
      <c r="D5" s="282"/>
      <c r="E5" s="282"/>
      <c r="F5" s="282"/>
      <c r="G5" s="282"/>
      <c r="H5" s="282"/>
    </row>
    <row r="8" spans="1:19" ht="25.5">
      <c r="A8" s="4" t="s">
        <v>11</v>
      </c>
      <c r="I8" s="22"/>
      <c r="P8" s="22"/>
    </row>
    <row r="9" spans="1:19">
      <c r="A9" s="1" t="s">
        <v>12</v>
      </c>
      <c r="B9" s="2"/>
      <c r="C9" s="4" t="s">
        <v>13</v>
      </c>
      <c r="D9" s="4" t="s">
        <v>14</v>
      </c>
      <c r="E9" s="4" t="s">
        <v>15</v>
      </c>
      <c r="F9" s="4" t="s">
        <v>16</v>
      </c>
      <c r="G9" s="4" t="s">
        <v>149</v>
      </c>
      <c r="J9" s="16">
        <v>2021</v>
      </c>
      <c r="K9" s="16">
        <v>2022</v>
      </c>
      <c r="L9" s="16">
        <v>2023</v>
      </c>
      <c r="M9" s="16">
        <v>2024</v>
      </c>
      <c r="N9" s="16">
        <v>2025</v>
      </c>
      <c r="P9" s="33" t="s">
        <v>180</v>
      </c>
    </row>
    <row r="10" spans="1:19">
      <c r="A10" s="1" t="s">
        <v>17</v>
      </c>
      <c r="B10" s="2"/>
      <c r="C10" s="5" t="s">
        <v>18</v>
      </c>
      <c r="D10" s="5" t="s">
        <v>19</v>
      </c>
      <c r="E10" s="5" t="s">
        <v>20</v>
      </c>
      <c r="F10" s="5" t="s">
        <v>21</v>
      </c>
      <c r="G10" s="5" t="s">
        <v>148</v>
      </c>
      <c r="I10" s="6" t="s">
        <v>150</v>
      </c>
      <c r="P10" s="10" t="s">
        <v>181</v>
      </c>
      <c r="Q10" s="10" t="s">
        <v>146</v>
      </c>
      <c r="R10" s="10" t="s">
        <v>200</v>
      </c>
      <c r="S10" s="10" t="s">
        <v>182</v>
      </c>
    </row>
    <row r="11" spans="1:19">
      <c r="A11" s="2" t="s">
        <v>22</v>
      </c>
      <c r="I11" s="3" t="s">
        <v>151</v>
      </c>
      <c r="J11" s="24">
        <v>355.41</v>
      </c>
      <c r="K11" s="24">
        <v>486.49</v>
      </c>
      <c r="L11" s="24">
        <v>453.24</v>
      </c>
      <c r="M11" s="24">
        <v>485.94</v>
      </c>
      <c r="N11" s="24">
        <v>483.67</v>
      </c>
      <c r="P11" s="11" t="s">
        <v>183</v>
      </c>
      <c r="Q11" s="32">
        <f>N20</f>
        <v>16.479754500818331</v>
      </c>
      <c r="R11" s="32">
        <v>182.88</v>
      </c>
      <c r="S11" s="12" t="s">
        <v>202</v>
      </c>
    </row>
    <row r="12" spans="1:19">
      <c r="A12" s="2" t="s">
        <v>23</v>
      </c>
      <c r="B12" s="2"/>
      <c r="C12" s="1">
        <v>3604</v>
      </c>
      <c r="D12" s="1">
        <v>2547</v>
      </c>
      <c r="E12" s="1">
        <v>1442</v>
      </c>
      <c r="F12" s="1">
        <v>2483</v>
      </c>
      <c r="G12" s="1">
        <v>4121</v>
      </c>
      <c r="I12" s="3" t="s">
        <v>152</v>
      </c>
      <c r="J12" s="17">
        <f>C89</f>
        <v>6315</v>
      </c>
      <c r="K12" s="17">
        <f t="shared" ref="K12:N12" si="0">D89</f>
        <v>5732</v>
      </c>
      <c r="L12" s="17">
        <f t="shared" si="0"/>
        <v>6920</v>
      </c>
      <c r="M12" s="17">
        <f t="shared" si="0"/>
        <v>5336</v>
      </c>
      <c r="N12" s="17">
        <f t="shared" si="0"/>
        <v>5017</v>
      </c>
      <c r="P12" s="13" t="s">
        <v>154</v>
      </c>
      <c r="Q12" s="32">
        <f>N14</f>
        <v>22.077024117998803</v>
      </c>
      <c r="R12" s="32">
        <v>26.54</v>
      </c>
      <c r="S12" s="12" t="s">
        <v>201</v>
      </c>
    </row>
    <row r="13" spans="1:19" ht="25.5">
      <c r="A13" s="2" t="s">
        <v>24</v>
      </c>
      <c r="B13" s="2"/>
      <c r="C13" s="1">
        <v>12542</v>
      </c>
      <c r="D13" s="1">
        <v>14823</v>
      </c>
      <c r="E13" s="1">
        <v>15315</v>
      </c>
      <c r="F13" s="1">
        <v>15308</v>
      </c>
      <c r="G13" s="1">
        <v>16902</v>
      </c>
      <c r="I13" s="3" t="s">
        <v>153</v>
      </c>
      <c r="J13" s="21">
        <f>J12/C106</f>
        <v>23.302583025830259</v>
      </c>
      <c r="K13" s="21">
        <f t="shared" ref="K13:L13" si="1">K12/D106</f>
        <v>22.566929133858267</v>
      </c>
      <c r="L13" s="21">
        <f t="shared" si="1"/>
        <v>28.833333333333332</v>
      </c>
      <c r="M13" s="21">
        <f>M12/F106</f>
        <v>22.803418803418804</v>
      </c>
      <c r="N13" s="21">
        <f>N12/G106</f>
        <v>21.908296943231441</v>
      </c>
    </row>
    <row r="14" spans="1:19">
      <c r="A14" s="2" t="s">
        <v>25</v>
      </c>
      <c r="B14" s="2"/>
      <c r="C14" s="1">
        <v>2981</v>
      </c>
      <c r="D14" s="1">
        <v>3088</v>
      </c>
      <c r="E14" s="1">
        <v>3132</v>
      </c>
      <c r="F14" s="1">
        <v>3474</v>
      </c>
      <c r="G14" s="1">
        <v>3524</v>
      </c>
      <c r="I14" s="26" t="s">
        <v>154</v>
      </c>
      <c r="J14" s="26">
        <f>J11/J13</f>
        <v>15.251957244655582</v>
      </c>
      <c r="K14" s="26">
        <f t="shared" ref="K14:M14" si="2">K11/K13</f>
        <v>21.557651779483603</v>
      </c>
      <c r="L14" s="26">
        <f t="shared" si="2"/>
        <v>15.719306358381504</v>
      </c>
      <c r="M14" s="26">
        <f t="shared" si="2"/>
        <v>21.30996251874063</v>
      </c>
      <c r="N14" s="26">
        <f>N11/N13</f>
        <v>22.077024117998803</v>
      </c>
    </row>
    <row r="15" spans="1:19">
      <c r="A15" s="2" t="s">
        <v>26</v>
      </c>
      <c r="B15" s="2"/>
      <c r="C15" s="1">
        <v>0</v>
      </c>
      <c r="D15" s="1">
        <v>0</v>
      </c>
      <c r="E15" s="1">
        <v>0</v>
      </c>
      <c r="F15" s="1">
        <v>0</v>
      </c>
      <c r="G15" s="1">
        <v>0</v>
      </c>
      <c r="J15" s="7"/>
      <c r="K15" s="7"/>
      <c r="L15" s="7"/>
      <c r="M15" s="7"/>
      <c r="N15" s="7"/>
    </row>
    <row r="16" spans="1:19">
      <c r="A16" s="2" t="s">
        <v>27</v>
      </c>
      <c r="B16" s="2"/>
      <c r="C16" s="1">
        <v>688</v>
      </c>
      <c r="D16" s="1">
        <v>533</v>
      </c>
      <c r="E16" s="1">
        <v>632</v>
      </c>
      <c r="F16" s="1">
        <v>584</v>
      </c>
      <c r="G16" s="1">
        <v>815</v>
      </c>
      <c r="I16" s="3" t="s">
        <v>155</v>
      </c>
      <c r="J16" s="18">
        <f>C106</f>
        <v>271</v>
      </c>
      <c r="K16" s="18">
        <f t="shared" ref="K16:N16" si="3">D106</f>
        <v>254</v>
      </c>
      <c r="L16" s="18">
        <f t="shared" si="3"/>
        <v>240</v>
      </c>
      <c r="M16" s="18">
        <f t="shared" si="3"/>
        <v>234</v>
      </c>
      <c r="N16" s="18">
        <f t="shared" si="3"/>
        <v>229</v>
      </c>
    </row>
    <row r="17" spans="1:14">
      <c r="I17" s="27" t="s">
        <v>156</v>
      </c>
      <c r="J17" s="27">
        <f>J16*J11</f>
        <v>96316.11</v>
      </c>
      <c r="K17" s="27">
        <f t="shared" ref="K17:N17" si="4">K16*K11</f>
        <v>123568.46</v>
      </c>
      <c r="L17" s="27">
        <f t="shared" si="4"/>
        <v>108777.60000000001</v>
      </c>
      <c r="M17" s="27">
        <f t="shared" si="4"/>
        <v>113709.96</v>
      </c>
      <c r="N17" s="27">
        <f t="shared" si="4"/>
        <v>110760.43000000001</v>
      </c>
    </row>
    <row r="18" spans="1:14">
      <c r="A18" s="2" t="s">
        <v>28</v>
      </c>
      <c r="B18" s="2"/>
      <c r="C18" s="1">
        <v>19815</v>
      </c>
      <c r="D18" s="1">
        <v>20991</v>
      </c>
      <c r="E18" s="1">
        <v>20521</v>
      </c>
      <c r="F18" s="1">
        <v>21849</v>
      </c>
      <c r="G18" s="1">
        <v>25362</v>
      </c>
    </row>
    <row r="19" spans="1:14">
      <c r="I19" s="3" t="s">
        <v>157</v>
      </c>
      <c r="J19" s="8">
        <f>C60</f>
        <v>10959</v>
      </c>
      <c r="K19" s="8">
        <f t="shared" ref="K19:N19" si="5">D60</f>
        <v>9266</v>
      </c>
      <c r="L19" s="8">
        <f t="shared" si="5"/>
        <v>6835</v>
      </c>
      <c r="M19" s="8">
        <f t="shared" si="5"/>
        <v>6333</v>
      </c>
      <c r="N19" s="8">
        <f t="shared" si="5"/>
        <v>6721</v>
      </c>
    </row>
    <row r="20" spans="1:14" ht="25.5">
      <c r="A20" s="2" t="s">
        <v>29</v>
      </c>
      <c r="B20" s="2"/>
      <c r="C20" s="1">
        <v>20400</v>
      </c>
      <c r="D20" s="1">
        <v>21238</v>
      </c>
      <c r="E20" s="1">
        <v>22282</v>
      </c>
      <c r="F20" s="1">
        <v>23219</v>
      </c>
      <c r="G20" s="1">
        <v>24079</v>
      </c>
      <c r="I20" s="26" t="s">
        <v>158</v>
      </c>
      <c r="J20" s="26">
        <f>J17/J19</f>
        <v>8.7887681357788114</v>
      </c>
      <c r="K20" s="26">
        <f t="shared" ref="K20:N20" si="6">K17/K19</f>
        <v>13.335685301100799</v>
      </c>
      <c r="L20" s="26">
        <f t="shared" si="6"/>
        <v>15.914791514264815</v>
      </c>
      <c r="M20" s="26">
        <f t="shared" si="6"/>
        <v>17.955149218379916</v>
      </c>
      <c r="N20" s="26">
        <f t="shared" si="6"/>
        <v>16.479754500818331</v>
      </c>
    </row>
    <row r="21" spans="1:14" ht="25.5">
      <c r="A21" s="2" t="s">
        <v>30</v>
      </c>
      <c r="B21" s="2"/>
      <c r="C21" s="1">
        <v>11503</v>
      </c>
      <c r="D21" s="1">
        <v>12163</v>
      </c>
      <c r="E21" s="1">
        <v>12812</v>
      </c>
      <c r="F21" s="1">
        <v>13493</v>
      </c>
      <c r="G21" s="1">
        <v>14228</v>
      </c>
    </row>
    <row r="22" spans="1:14">
      <c r="I22" s="3" t="s">
        <v>159</v>
      </c>
      <c r="J22" s="8">
        <f>C43</f>
        <v>12770</v>
      </c>
      <c r="K22" s="8">
        <f t="shared" ref="K22:N22" si="7">D43</f>
        <v>16345</v>
      </c>
      <c r="L22" s="8">
        <f t="shared" si="7"/>
        <v>18153</v>
      </c>
      <c r="M22" s="8">
        <f t="shared" si="7"/>
        <v>20460</v>
      </c>
      <c r="N22" s="8">
        <f t="shared" si="7"/>
        <v>21357</v>
      </c>
    </row>
    <row r="23" spans="1:14" ht="25.5">
      <c r="A23" s="2" t="s">
        <v>31</v>
      </c>
      <c r="B23" s="2"/>
      <c r="C23" s="1">
        <v>8897</v>
      </c>
      <c r="D23" s="1">
        <v>9075</v>
      </c>
      <c r="E23" s="1">
        <v>9470</v>
      </c>
      <c r="F23" s="1">
        <v>9726</v>
      </c>
      <c r="G23" s="1">
        <v>9851</v>
      </c>
      <c r="I23" s="7" t="s">
        <v>160</v>
      </c>
      <c r="J23" s="8">
        <f>C38</f>
        <v>332</v>
      </c>
      <c r="K23" s="8">
        <f t="shared" ref="K23:N23" si="8">D38</f>
        <v>419</v>
      </c>
      <c r="L23" s="8">
        <f t="shared" si="8"/>
        <v>483</v>
      </c>
      <c r="M23" s="8">
        <f t="shared" si="8"/>
        <v>958</v>
      </c>
      <c r="N23" s="8">
        <f t="shared" si="8"/>
        <v>1414</v>
      </c>
    </row>
    <row r="24" spans="1:14">
      <c r="I24" s="3" t="s">
        <v>161</v>
      </c>
      <c r="J24" s="8">
        <f>J22+J23</f>
        <v>13102</v>
      </c>
      <c r="K24" s="8">
        <f t="shared" ref="K24:N24" si="9">K22+K23</f>
        <v>16764</v>
      </c>
      <c r="L24" s="8">
        <f t="shared" si="9"/>
        <v>18636</v>
      </c>
      <c r="M24" s="8">
        <f t="shared" si="9"/>
        <v>21418</v>
      </c>
      <c r="N24" s="8">
        <f t="shared" si="9"/>
        <v>22771</v>
      </c>
    </row>
    <row r="25" spans="1:14">
      <c r="A25" s="2" t="s">
        <v>32</v>
      </c>
      <c r="B25" s="2"/>
      <c r="C25" s="1">
        <v>689</v>
      </c>
      <c r="D25" s="1">
        <v>685</v>
      </c>
      <c r="E25" s="1">
        <v>701</v>
      </c>
      <c r="F25" s="1">
        <v>654</v>
      </c>
      <c r="G25" s="1">
        <v>653</v>
      </c>
    </row>
    <row r="26" spans="1:14" ht="25.5">
      <c r="A26" s="2" t="s">
        <v>33</v>
      </c>
      <c r="B26" s="2"/>
      <c r="C26" s="1"/>
      <c r="D26" s="1"/>
      <c r="E26" s="1"/>
      <c r="F26" s="1"/>
      <c r="G26" s="1"/>
      <c r="I26" s="3" t="s">
        <v>162</v>
      </c>
      <c r="J26" s="8">
        <f>C12</f>
        <v>3604</v>
      </c>
      <c r="K26" s="8">
        <f t="shared" ref="K26:N26" si="10">D12</f>
        <v>2547</v>
      </c>
      <c r="L26" s="8">
        <f t="shared" si="10"/>
        <v>1442</v>
      </c>
      <c r="M26" s="8">
        <f t="shared" si="10"/>
        <v>2483</v>
      </c>
      <c r="N26" s="8">
        <f t="shared" si="10"/>
        <v>4121</v>
      </c>
    </row>
    <row r="27" spans="1:14">
      <c r="A27" s="2" t="s">
        <v>34</v>
      </c>
      <c r="B27" s="2"/>
      <c r="C27" s="1">
        <v>14296</v>
      </c>
      <c r="D27" s="1">
        <v>14158</v>
      </c>
      <c r="E27" s="1">
        <v>14411</v>
      </c>
      <c r="F27" s="1">
        <v>14982</v>
      </c>
      <c r="G27" s="1">
        <v>15618</v>
      </c>
    </row>
    <row r="28" spans="1:14">
      <c r="A28" s="2" t="s">
        <v>35</v>
      </c>
      <c r="B28" s="2"/>
      <c r="C28" s="1"/>
      <c r="D28" s="1"/>
      <c r="E28" s="1">
        <v>0</v>
      </c>
      <c r="F28" s="1">
        <v>0</v>
      </c>
      <c r="G28" s="1">
        <v>0</v>
      </c>
      <c r="I28" s="3" t="s">
        <v>163</v>
      </c>
      <c r="J28" s="9">
        <f>J17+J24-J26</f>
        <v>105814.11</v>
      </c>
      <c r="K28" s="9">
        <f t="shared" ref="K28:N28" si="11">K17+K24-K26</f>
        <v>137785.46000000002</v>
      </c>
      <c r="L28" s="9">
        <f t="shared" si="11"/>
        <v>125971.6</v>
      </c>
      <c r="M28" s="9">
        <f t="shared" si="11"/>
        <v>132644.96000000002</v>
      </c>
      <c r="N28" s="9">
        <f t="shared" si="11"/>
        <v>129410.43</v>
      </c>
    </row>
    <row r="29" spans="1:14">
      <c r="A29" s="2" t="s">
        <v>36</v>
      </c>
      <c r="B29" s="2"/>
      <c r="C29" s="1">
        <v>7176</v>
      </c>
      <c r="D29" s="1">
        <v>7971</v>
      </c>
      <c r="E29" s="1">
        <v>7353</v>
      </c>
      <c r="F29" s="1">
        <v>8406</v>
      </c>
      <c r="G29" s="1">
        <v>8356</v>
      </c>
    </row>
    <row r="30" spans="1:14">
      <c r="I30" s="3" t="s">
        <v>164</v>
      </c>
      <c r="J30" s="8">
        <f>C74</f>
        <v>10461</v>
      </c>
      <c r="K30" s="8">
        <f t="shared" ref="K30:N30" si="12">D74</f>
        <v>9791</v>
      </c>
      <c r="L30" s="8">
        <f t="shared" si="12"/>
        <v>10001</v>
      </c>
      <c r="M30" s="8">
        <f t="shared" si="12"/>
        <v>8576</v>
      </c>
      <c r="N30" s="8">
        <f t="shared" si="12"/>
        <v>9372</v>
      </c>
    </row>
    <row r="31" spans="1:14">
      <c r="A31" s="2" t="s">
        <v>37</v>
      </c>
      <c r="B31" s="2"/>
      <c r="C31" s="1">
        <v>50873</v>
      </c>
      <c r="D31" s="1">
        <v>52880</v>
      </c>
      <c r="E31" s="1">
        <v>52456</v>
      </c>
      <c r="F31" s="1">
        <v>55617</v>
      </c>
      <c r="G31" s="1">
        <v>59840</v>
      </c>
    </row>
    <row r="32" spans="1:14">
      <c r="I32" s="26" t="s">
        <v>165</v>
      </c>
      <c r="J32" s="26">
        <f>J28/J30</f>
        <v>10.115104674505305</v>
      </c>
      <c r="K32" s="26">
        <f t="shared" ref="K32:N32" si="13">K28/K30</f>
        <v>14.072664692064142</v>
      </c>
      <c r="L32" s="26">
        <f t="shared" si="13"/>
        <v>12.595900409959004</v>
      </c>
      <c r="M32" s="26">
        <f t="shared" si="13"/>
        <v>15.466996268656718</v>
      </c>
      <c r="N32" s="26">
        <f t="shared" si="13"/>
        <v>13.808197823303457</v>
      </c>
    </row>
    <row r="33" spans="1:14">
      <c r="A33" s="2" t="s">
        <v>38</v>
      </c>
    </row>
    <row r="34" spans="1:14">
      <c r="A34" s="2" t="s">
        <v>39</v>
      </c>
      <c r="B34" s="2"/>
      <c r="C34" s="1">
        <v>780</v>
      </c>
      <c r="D34" s="1">
        <v>2117</v>
      </c>
      <c r="E34" s="1">
        <v>2312</v>
      </c>
      <c r="F34" s="1">
        <v>2222</v>
      </c>
      <c r="G34" s="1">
        <v>3630</v>
      </c>
      <c r="I34" s="6" t="s">
        <v>166</v>
      </c>
    </row>
    <row r="35" spans="1:14">
      <c r="A35" s="2" t="s">
        <v>40</v>
      </c>
      <c r="B35" s="2"/>
      <c r="C35" s="1">
        <v>0</v>
      </c>
      <c r="D35" s="1">
        <v>0</v>
      </c>
      <c r="E35" s="1">
        <v>0</v>
      </c>
      <c r="F35" s="1">
        <v>0</v>
      </c>
      <c r="G35" s="1">
        <v>0</v>
      </c>
      <c r="I35" s="28" t="s">
        <v>167</v>
      </c>
      <c r="J35" s="28">
        <f>C77/C68</f>
        <v>0.13568701151482609</v>
      </c>
      <c r="K35" s="28">
        <f t="shared" ref="K35:N35" si="14">D77/D68</f>
        <v>0.12710657129000971</v>
      </c>
      <c r="L35" s="28">
        <f t="shared" si="14"/>
        <v>0.12684435630669963</v>
      </c>
      <c r="M35" s="28">
        <f t="shared" si="14"/>
        <v>9.8771166758160556E-2</v>
      </c>
      <c r="N35" s="28">
        <f t="shared" si="14"/>
        <v>0.10240112994350282</v>
      </c>
    </row>
    <row r="36" spans="1:14">
      <c r="A36" s="2" t="s">
        <v>41</v>
      </c>
      <c r="B36" s="2"/>
      <c r="C36" s="1">
        <v>3108</v>
      </c>
      <c r="D36" s="1">
        <v>3075</v>
      </c>
      <c r="E36" s="1">
        <v>3133</v>
      </c>
      <c r="F36" s="1">
        <v>3125</v>
      </c>
      <c r="G36" s="1">
        <v>3184</v>
      </c>
      <c r="J36" s="19"/>
      <c r="K36" s="19"/>
      <c r="L36" s="19"/>
      <c r="M36" s="19"/>
      <c r="N36" s="19"/>
    </row>
    <row r="37" spans="1:14">
      <c r="A37" s="2" t="s">
        <v>42</v>
      </c>
      <c r="B37" s="2"/>
      <c r="C37" s="1">
        <v>0</v>
      </c>
      <c r="D37" s="1">
        <v>0</v>
      </c>
      <c r="E37" s="1">
        <v>0</v>
      </c>
      <c r="F37" s="1">
        <v>0</v>
      </c>
      <c r="G37" s="1">
        <v>0</v>
      </c>
      <c r="I37" s="28" t="s">
        <v>168</v>
      </c>
      <c r="J37" s="28">
        <f>C89/C68</f>
        <v>9.4191873993198491E-2</v>
      </c>
      <c r="K37" s="28">
        <f t="shared" ref="K37:N37" si="15">D89/D68</f>
        <v>8.6869544131910767E-2</v>
      </c>
      <c r="L37" s="28">
        <f t="shared" si="15"/>
        <v>0.1024107975314854</v>
      </c>
      <c r="M37" s="28">
        <f t="shared" si="15"/>
        <v>7.5109440761229121E-2</v>
      </c>
      <c r="N37" s="28">
        <f t="shared" si="15"/>
        <v>6.6850548981984864E-2</v>
      </c>
    </row>
    <row r="38" spans="1:14" ht="25.5">
      <c r="A38" s="2" t="s">
        <v>43</v>
      </c>
      <c r="B38" s="2"/>
      <c r="C38" s="1">
        <v>332</v>
      </c>
      <c r="D38" s="1">
        <v>419</v>
      </c>
      <c r="E38" s="1">
        <v>483</v>
      </c>
      <c r="F38" s="1">
        <v>958</v>
      </c>
      <c r="G38" s="1">
        <v>1414</v>
      </c>
    </row>
    <row r="39" spans="1:14">
      <c r="A39" s="2" t="s">
        <v>44</v>
      </c>
      <c r="B39" s="2"/>
      <c r="C39" s="1">
        <v>9777</v>
      </c>
      <c r="D39" s="1">
        <v>10276</v>
      </c>
      <c r="E39" s="1">
        <v>11009</v>
      </c>
      <c r="F39" s="1">
        <v>13115</v>
      </c>
      <c r="G39" s="1">
        <v>15107</v>
      </c>
      <c r="I39" s="3" t="s">
        <v>169</v>
      </c>
      <c r="J39" s="8">
        <f>C60</f>
        <v>10959</v>
      </c>
      <c r="K39" s="8">
        <f t="shared" ref="K39:N39" si="16">D60</f>
        <v>9266</v>
      </c>
      <c r="L39" s="8">
        <f t="shared" si="16"/>
        <v>6835</v>
      </c>
      <c r="M39" s="8">
        <f t="shared" si="16"/>
        <v>6333</v>
      </c>
      <c r="N39" s="8">
        <f t="shared" si="16"/>
        <v>6721</v>
      </c>
    </row>
    <row r="40" spans="1:14">
      <c r="I40" s="3" t="s">
        <v>170</v>
      </c>
      <c r="K40" s="7">
        <f>(J39+K39)/2</f>
        <v>10112.5</v>
      </c>
      <c r="L40" s="7">
        <f t="shared" ref="L40:N40" si="17">(K39+L39)/2</f>
        <v>8050.5</v>
      </c>
      <c r="M40" s="7">
        <f t="shared" si="17"/>
        <v>6584</v>
      </c>
      <c r="N40" s="7">
        <f t="shared" si="17"/>
        <v>6527</v>
      </c>
    </row>
    <row r="41" spans="1:14">
      <c r="A41" s="2" t="s">
        <v>45</v>
      </c>
      <c r="B41" s="2"/>
      <c r="C41" s="1">
        <v>13997</v>
      </c>
      <c r="D41" s="1">
        <v>15887</v>
      </c>
      <c r="E41" s="1">
        <v>16937</v>
      </c>
      <c r="F41" s="1">
        <v>19420</v>
      </c>
      <c r="G41" s="1">
        <v>23335</v>
      </c>
    </row>
    <row r="42" spans="1:14">
      <c r="I42" s="28" t="s">
        <v>171</v>
      </c>
      <c r="J42" s="28"/>
      <c r="K42" s="28">
        <f>D89/J39</f>
        <v>0.52304042339629531</v>
      </c>
      <c r="L42" s="28">
        <f t="shared" ref="L42:N42" si="18">E89/K39</f>
        <v>0.74681631772069934</v>
      </c>
      <c r="M42" s="28">
        <f t="shared" si="18"/>
        <v>0.78068763716166789</v>
      </c>
      <c r="N42" s="28">
        <f t="shared" si="18"/>
        <v>0.79219958945207647</v>
      </c>
    </row>
    <row r="43" spans="1:14">
      <c r="A43" s="2" t="s">
        <v>46</v>
      </c>
      <c r="B43" s="2"/>
      <c r="C43" s="1">
        <v>12770</v>
      </c>
      <c r="D43" s="1">
        <v>16345</v>
      </c>
      <c r="E43" s="1">
        <v>18153</v>
      </c>
      <c r="F43" s="1">
        <v>20460</v>
      </c>
      <c r="G43" s="1">
        <v>21357</v>
      </c>
      <c r="I43" s="28" t="s">
        <v>172</v>
      </c>
      <c r="J43" s="28"/>
      <c r="K43" s="28">
        <f>D89/K40</f>
        <v>0.56682323856613104</v>
      </c>
      <c r="L43" s="28">
        <f t="shared" ref="L43:N43" si="19">E89/L40</f>
        <v>0.85957393950686289</v>
      </c>
      <c r="M43" s="28">
        <f t="shared" si="19"/>
        <v>0.81044957472660994</v>
      </c>
      <c r="N43" s="28">
        <f t="shared" si="19"/>
        <v>0.76865328634901176</v>
      </c>
    </row>
    <row r="44" spans="1:14" ht="25.5">
      <c r="A44" s="2" t="s">
        <v>47</v>
      </c>
      <c r="B44" s="2"/>
      <c r="C44" s="1">
        <v>8</v>
      </c>
      <c r="D44" s="1">
        <v>5</v>
      </c>
      <c r="E44" s="1">
        <v>10</v>
      </c>
      <c r="F44" s="1">
        <v>24</v>
      </c>
      <c r="G44" s="1">
        <v>18</v>
      </c>
    </row>
    <row r="45" spans="1:14">
      <c r="A45" s="2" t="s">
        <v>48</v>
      </c>
      <c r="B45" s="2"/>
      <c r="C45" s="1">
        <v>0</v>
      </c>
      <c r="D45" s="1">
        <v>0</v>
      </c>
      <c r="E45" s="1">
        <v>0</v>
      </c>
      <c r="F45" s="1">
        <v>0</v>
      </c>
      <c r="G45" s="1">
        <v>0</v>
      </c>
      <c r="I45" s="6" t="s">
        <v>173</v>
      </c>
    </row>
    <row r="46" spans="1:14">
      <c r="A46" s="2" t="s">
        <v>49</v>
      </c>
      <c r="B46" s="2"/>
      <c r="C46" s="1">
        <v>13139</v>
      </c>
      <c r="D46" s="1">
        <v>11377</v>
      </c>
      <c r="E46" s="1">
        <v>10521</v>
      </c>
      <c r="F46" s="1">
        <v>9380</v>
      </c>
      <c r="G46" s="1">
        <v>8409</v>
      </c>
      <c r="I46" s="3" t="s">
        <v>174</v>
      </c>
      <c r="J46" s="7">
        <f>C18</f>
        <v>19815</v>
      </c>
      <c r="K46" s="7">
        <f t="shared" ref="K46:N46" si="20">D18</f>
        <v>20991</v>
      </c>
      <c r="L46" s="7">
        <f t="shared" si="20"/>
        <v>20521</v>
      </c>
      <c r="M46" s="7">
        <f t="shared" si="20"/>
        <v>21849</v>
      </c>
      <c r="N46" s="7">
        <f t="shared" si="20"/>
        <v>25362</v>
      </c>
    </row>
    <row r="47" spans="1:14" ht="25.5">
      <c r="A47" s="2" t="s">
        <v>50</v>
      </c>
      <c r="B47" s="2"/>
      <c r="C47" s="1">
        <v>0</v>
      </c>
      <c r="D47" s="1">
        <v>0</v>
      </c>
      <c r="E47" s="1">
        <v>0</v>
      </c>
      <c r="F47" s="1">
        <v>0</v>
      </c>
      <c r="G47" s="1">
        <v>0</v>
      </c>
      <c r="I47" s="3" t="s">
        <v>175</v>
      </c>
      <c r="J47" s="7">
        <f>C41</f>
        <v>13997</v>
      </c>
      <c r="K47" s="7">
        <f t="shared" ref="K47:N47" si="21">D41</f>
        <v>15887</v>
      </c>
      <c r="L47" s="7">
        <f t="shared" si="21"/>
        <v>16937</v>
      </c>
      <c r="M47" s="7">
        <f t="shared" si="21"/>
        <v>19420</v>
      </c>
      <c r="N47" s="7">
        <f t="shared" si="21"/>
        <v>23335</v>
      </c>
    </row>
    <row r="48" spans="1:14">
      <c r="I48" s="26" t="s">
        <v>176</v>
      </c>
      <c r="J48" s="26">
        <f>J46/J47</f>
        <v>1.4156604986782881</v>
      </c>
      <c r="K48" s="26">
        <f t="shared" ref="K48:N48" si="22">K46/K47</f>
        <v>1.3212689620444389</v>
      </c>
      <c r="L48" s="26">
        <f t="shared" si="22"/>
        <v>1.2116077227372026</v>
      </c>
      <c r="M48" s="26">
        <f t="shared" si="22"/>
        <v>1.1250772399588054</v>
      </c>
      <c r="N48" s="26">
        <f t="shared" si="22"/>
        <v>1.0868652239125778</v>
      </c>
    </row>
    <row r="49" spans="1:14">
      <c r="A49" s="2" t="s">
        <v>51</v>
      </c>
      <c r="B49" s="2"/>
      <c r="C49" s="1">
        <v>39914</v>
      </c>
      <c r="D49" s="1">
        <v>43614</v>
      </c>
      <c r="E49" s="1">
        <v>45621</v>
      </c>
      <c r="F49" s="1">
        <v>49284</v>
      </c>
      <c r="G49" s="1">
        <v>53119</v>
      </c>
      <c r="J49" s="20"/>
      <c r="K49" s="20"/>
      <c r="L49" s="20"/>
      <c r="M49" s="20"/>
      <c r="N49" s="20"/>
    </row>
    <row r="50" spans="1:14">
      <c r="I50" s="29" t="s">
        <v>177</v>
      </c>
      <c r="J50" s="29">
        <f>J24/J19</f>
        <v>1.1955470389634091</v>
      </c>
      <c r="K50" s="29">
        <f t="shared" ref="K50:N50" si="23">K24/K19</f>
        <v>1.8091949061083532</v>
      </c>
      <c r="L50" s="29">
        <f t="shared" si="23"/>
        <v>2.7265544989027068</v>
      </c>
      <c r="M50" s="29">
        <f t="shared" si="23"/>
        <v>3.3819674719722093</v>
      </c>
      <c r="N50" s="29">
        <f t="shared" si="23"/>
        <v>3.3880374944204732</v>
      </c>
    </row>
    <row r="51" spans="1:14">
      <c r="A51" s="2" t="s">
        <v>52</v>
      </c>
      <c r="I51" s="29" t="s">
        <v>178</v>
      </c>
      <c r="J51" s="29">
        <f>J24/J17</f>
        <v>0.13603124129494018</v>
      </c>
      <c r="K51" s="29">
        <f t="shared" ref="K51:N51" si="24">K24/K17</f>
        <v>0.13566568685892824</v>
      </c>
      <c r="L51" s="29">
        <f t="shared" si="24"/>
        <v>0.17132203688994793</v>
      </c>
      <c r="M51" s="29">
        <f t="shared" si="24"/>
        <v>0.18835641134690398</v>
      </c>
      <c r="N51" s="29">
        <f t="shared" si="24"/>
        <v>0.20558786201895388</v>
      </c>
    </row>
    <row r="52" spans="1:14">
      <c r="A52" s="2" t="s">
        <v>53</v>
      </c>
      <c r="B52" s="2"/>
      <c r="C52" s="1">
        <v>0</v>
      </c>
      <c r="D52" s="1">
        <v>0</v>
      </c>
      <c r="E52" s="1">
        <v>0</v>
      </c>
      <c r="F52" s="1">
        <v>0</v>
      </c>
      <c r="G52" s="1">
        <v>0</v>
      </c>
      <c r="J52" s="20"/>
      <c r="K52" s="20"/>
      <c r="L52" s="20"/>
      <c r="M52" s="20"/>
      <c r="N52" s="20"/>
    </row>
    <row r="53" spans="1:14">
      <c r="A53" s="2" t="s">
        <v>54</v>
      </c>
      <c r="B53" s="2"/>
      <c r="C53" s="1">
        <v>271</v>
      </c>
      <c r="D53" s="1">
        <v>254</v>
      </c>
      <c r="E53" s="1">
        <v>240</v>
      </c>
      <c r="F53" s="1">
        <v>234</v>
      </c>
      <c r="G53" s="1">
        <v>229</v>
      </c>
      <c r="I53" s="26" t="s">
        <v>179</v>
      </c>
      <c r="J53" s="26">
        <f>C77/C78</f>
        <v>15.987697715289983</v>
      </c>
      <c r="K53" s="26">
        <f t="shared" ref="K53:M53" si="25">D77/D78</f>
        <v>13.462279293739968</v>
      </c>
      <c r="L53" s="26">
        <f t="shared" si="25"/>
        <v>9.356986899563319</v>
      </c>
      <c r="M53" s="26">
        <f t="shared" si="25"/>
        <v>6.7731660231660236</v>
      </c>
      <c r="N53" s="26">
        <f>G77/G78</f>
        <v>6.873881932021467</v>
      </c>
    </row>
    <row r="54" spans="1:14">
      <c r="A54" s="2" t="s">
        <v>55</v>
      </c>
      <c r="B54" s="2"/>
      <c r="C54" s="1">
        <v>94</v>
      </c>
      <c r="D54" s="1">
        <v>92</v>
      </c>
      <c r="E54" s="1">
        <v>0</v>
      </c>
      <c r="F54" s="1">
        <v>0</v>
      </c>
      <c r="G54" s="1">
        <v>0</v>
      </c>
    </row>
    <row r="55" spans="1:14" ht="25.5">
      <c r="A55" s="2" t="s">
        <v>56</v>
      </c>
      <c r="B55" s="2"/>
      <c r="C55" s="1">
        <v>10594</v>
      </c>
      <c r="D55" s="1">
        <v>8920</v>
      </c>
      <c r="E55" s="1">
        <v>6595</v>
      </c>
      <c r="F55" s="1">
        <v>6099</v>
      </c>
      <c r="G55" s="1">
        <v>6492</v>
      </c>
    </row>
    <row r="56" spans="1:14">
      <c r="A56" s="2" t="s">
        <v>57</v>
      </c>
      <c r="B56" s="2"/>
      <c r="C56" s="1">
        <v>0</v>
      </c>
      <c r="D56" s="1">
        <v>0</v>
      </c>
      <c r="E56" s="1">
        <v>0</v>
      </c>
      <c r="F56" s="1">
        <v>0</v>
      </c>
      <c r="G56" s="1">
        <v>0</v>
      </c>
    </row>
    <row r="57" spans="1:14" ht="25.5">
      <c r="A57" s="2" t="s">
        <v>58</v>
      </c>
      <c r="B57" s="2"/>
      <c r="C57" s="1">
        <v>10959</v>
      </c>
      <c r="D57" s="1">
        <v>9266</v>
      </c>
      <c r="E57" s="1">
        <v>6835</v>
      </c>
      <c r="F57" s="1">
        <v>6333</v>
      </c>
      <c r="G57" s="1">
        <v>6721</v>
      </c>
    </row>
    <row r="58" spans="1:14" ht="25.5">
      <c r="A58" s="2" t="s">
        <v>59</v>
      </c>
      <c r="B58" s="2"/>
      <c r="C58" s="1">
        <v>0</v>
      </c>
      <c r="D58" s="1">
        <v>0</v>
      </c>
      <c r="E58" s="1">
        <v>0</v>
      </c>
      <c r="F58" s="1">
        <v>0</v>
      </c>
      <c r="G58" s="1">
        <v>0</v>
      </c>
    </row>
    <row r="60" spans="1:14" ht="25.5">
      <c r="A60" s="2" t="s">
        <v>60</v>
      </c>
      <c r="B60" s="2"/>
      <c r="C60" s="1">
        <v>10959</v>
      </c>
      <c r="D60" s="1">
        <v>9266</v>
      </c>
      <c r="E60" s="1">
        <v>6835</v>
      </c>
      <c r="F60" s="1">
        <v>6333</v>
      </c>
      <c r="G60" s="1">
        <v>6721</v>
      </c>
    </row>
    <row r="62" spans="1:14" ht="25.5">
      <c r="A62" s="2" t="s">
        <v>61</v>
      </c>
      <c r="B62" s="2"/>
      <c r="C62" s="1">
        <v>50873</v>
      </c>
      <c r="D62" s="1">
        <v>52880</v>
      </c>
      <c r="E62" s="1">
        <v>52456</v>
      </c>
      <c r="F62" s="1">
        <v>55617</v>
      </c>
      <c r="G62" s="1">
        <v>59840</v>
      </c>
    </row>
    <row r="65" spans="1:7">
      <c r="A65" s="4" t="s">
        <v>62</v>
      </c>
    </row>
    <row r="66" spans="1:7">
      <c r="A66" s="1" t="s">
        <v>12</v>
      </c>
      <c r="B66" s="2"/>
      <c r="C66" s="4" t="s">
        <v>13</v>
      </c>
      <c r="D66" s="4" t="s">
        <v>14</v>
      </c>
      <c r="E66" s="4" t="s">
        <v>15</v>
      </c>
      <c r="F66" s="4" t="s">
        <v>16</v>
      </c>
      <c r="G66" s="4" t="s">
        <v>149</v>
      </c>
    </row>
    <row r="67" spans="1:7">
      <c r="A67" s="1" t="s">
        <v>17</v>
      </c>
      <c r="B67" s="2"/>
      <c r="C67" s="5" t="s">
        <v>18</v>
      </c>
      <c r="D67" s="5" t="s">
        <v>19</v>
      </c>
      <c r="E67" s="5" t="s">
        <v>20</v>
      </c>
      <c r="F67" s="5" t="s">
        <v>21</v>
      </c>
      <c r="G67" s="5" t="s">
        <v>148</v>
      </c>
    </row>
    <row r="68" spans="1:7">
      <c r="A68" s="2" t="s">
        <v>63</v>
      </c>
      <c r="B68" s="2"/>
      <c r="C68" s="1">
        <v>67044</v>
      </c>
      <c r="D68" s="1">
        <v>65984</v>
      </c>
      <c r="E68" s="1">
        <v>67571</v>
      </c>
      <c r="F68" s="1">
        <v>71043</v>
      </c>
      <c r="G68" s="1">
        <v>75048</v>
      </c>
    </row>
    <row r="69" spans="1:7">
      <c r="A69" s="2" t="s">
        <v>64</v>
      </c>
      <c r="B69" s="2"/>
      <c r="C69" s="1">
        <v>56583</v>
      </c>
      <c r="D69" s="1">
        <v>56193</v>
      </c>
      <c r="E69" s="1">
        <v>57570</v>
      </c>
      <c r="F69" s="1">
        <v>62467</v>
      </c>
      <c r="G69" s="1">
        <v>65676</v>
      </c>
    </row>
    <row r="71" spans="1:7">
      <c r="A71" s="2" t="s">
        <v>65</v>
      </c>
      <c r="B71" s="2"/>
      <c r="C71" s="1">
        <v>10461</v>
      </c>
      <c r="D71" s="1">
        <v>9791</v>
      </c>
      <c r="E71" s="1">
        <v>10001</v>
      </c>
      <c r="F71" s="1">
        <v>8576</v>
      </c>
      <c r="G71" s="1">
        <v>9372</v>
      </c>
    </row>
    <row r="72" spans="1:7" ht="25.5">
      <c r="A72" s="2" t="s">
        <v>66</v>
      </c>
      <c r="B72" s="2"/>
      <c r="C72" s="1"/>
      <c r="D72" s="1"/>
      <c r="E72" s="1"/>
      <c r="F72" s="1"/>
      <c r="G72" s="1"/>
    </row>
    <row r="74" spans="1:7" ht="25.5">
      <c r="A74" s="2" t="s">
        <v>67</v>
      </c>
      <c r="B74" s="2"/>
      <c r="C74" s="1">
        <v>10461</v>
      </c>
      <c r="D74" s="1">
        <v>9791</v>
      </c>
      <c r="E74" s="1">
        <v>10001</v>
      </c>
      <c r="F74" s="1">
        <v>8576</v>
      </c>
      <c r="G74" s="1">
        <v>9372</v>
      </c>
    </row>
    <row r="75" spans="1:7" ht="25.5">
      <c r="A75" s="2" t="s">
        <v>68</v>
      </c>
      <c r="B75" s="2"/>
      <c r="C75" s="1">
        <v>1364</v>
      </c>
      <c r="D75" s="1">
        <v>1404</v>
      </c>
      <c r="E75" s="1">
        <v>1430</v>
      </c>
      <c r="F75" s="1">
        <v>1559</v>
      </c>
      <c r="G75" s="1">
        <v>1687</v>
      </c>
    </row>
    <row r="77" spans="1:7" ht="25.5">
      <c r="A77" s="2" t="s">
        <v>69</v>
      </c>
      <c r="B77" s="2"/>
      <c r="C77" s="1">
        <v>9097</v>
      </c>
      <c r="D77" s="1">
        <v>8387</v>
      </c>
      <c r="E77" s="1">
        <v>8571</v>
      </c>
      <c r="F77" s="1">
        <v>7017</v>
      </c>
      <c r="G77" s="1">
        <v>7685</v>
      </c>
    </row>
    <row r="78" spans="1:7">
      <c r="A78" s="2" t="s">
        <v>70</v>
      </c>
      <c r="B78" s="2"/>
      <c r="C78" s="1">
        <v>569</v>
      </c>
      <c r="D78" s="1">
        <v>623</v>
      </c>
      <c r="E78" s="1">
        <v>916</v>
      </c>
      <c r="F78" s="1">
        <v>1036</v>
      </c>
      <c r="G78" s="1">
        <v>1118</v>
      </c>
    </row>
    <row r="79" spans="1:7" ht="25.5">
      <c r="A79" s="2" t="s">
        <v>71</v>
      </c>
      <c r="B79" s="2"/>
      <c r="C79" s="1">
        <v>723</v>
      </c>
      <c r="D79" s="1">
        <v>520</v>
      </c>
      <c r="E79" s="1">
        <v>535</v>
      </c>
      <c r="F79" s="1">
        <v>326</v>
      </c>
      <c r="G79" s="1">
        <v>-100</v>
      </c>
    </row>
    <row r="80" spans="1:7">
      <c r="A80" s="2" t="s">
        <v>72</v>
      </c>
      <c r="B80" s="2"/>
      <c r="C80" s="1">
        <v>-1701</v>
      </c>
      <c r="D80" s="1">
        <v>-1604</v>
      </c>
      <c r="E80" s="1">
        <v>-92</v>
      </c>
      <c r="F80" s="1">
        <v>-87</v>
      </c>
      <c r="G80" s="1">
        <v>-545</v>
      </c>
    </row>
    <row r="82" spans="1:7">
      <c r="A82" s="2" t="s">
        <v>73</v>
      </c>
      <c r="B82" s="2"/>
      <c r="C82" s="1">
        <v>7550</v>
      </c>
      <c r="D82" s="1">
        <v>6680</v>
      </c>
      <c r="E82" s="1">
        <v>8098</v>
      </c>
      <c r="F82" s="1">
        <v>6220</v>
      </c>
      <c r="G82" s="1">
        <v>5922</v>
      </c>
    </row>
    <row r="83" spans="1:7">
      <c r="A83" s="2" t="s">
        <v>74</v>
      </c>
      <c r="B83" s="2"/>
      <c r="C83" s="1">
        <v>1235</v>
      </c>
      <c r="D83" s="1">
        <v>948</v>
      </c>
      <c r="E83" s="1">
        <v>1178</v>
      </c>
      <c r="F83" s="1">
        <v>884</v>
      </c>
      <c r="G83" s="1">
        <v>905</v>
      </c>
    </row>
    <row r="84" spans="1:7">
      <c r="A84" s="2" t="s">
        <v>75</v>
      </c>
      <c r="B84" s="2"/>
      <c r="C84" s="1"/>
      <c r="D84" s="1">
        <v>0</v>
      </c>
      <c r="E84" s="1">
        <v>0</v>
      </c>
      <c r="F84" s="1">
        <v>0</v>
      </c>
      <c r="G84" s="1">
        <v>0</v>
      </c>
    </row>
    <row r="85" spans="1:7">
      <c r="A85" s="2" t="s">
        <v>76</v>
      </c>
      <c r="B85" s="2"/>
      <c r="C85" s="1">
        <v>6315</v>
      </c>
      <c r="D85" s="1">
        <v>5732</v>
      </c>
      <c r="E85" s="1">
        <v>6920</v>
      </c>
      <c r="F85" s="1">
        <v>5336</v>
      </c>
      <c r="G85" s="1">
        <v>5017</v>
      </c>
    </row>
    <row r="86" spans="1:7">
      <c r="A86" s="2" t="s">
        <v>77</v>
      </c>
      <c r="B86" s="2"/>
      <c r="C86" s="1">
        <v>0</v>
      </c>
      <c r="D86" s="1">
        <v>0</v>
      </c>
      <c r="E86" s="1">
        <v>0</v>
      </c>
      <c r="F86" s="1">
        <v>0</v>
      </c>
      <c r="G86" s="1">
        <v>0</v>
      </c>
    </row>
    <row r="87" spans="1:7">
      <c r="A87" s="2" t="s">
        <v>78</v>
      </c>
      <c r="B87" s="2"/>
      <c r="C87" s="1">
        <v>0</v>
      </c>
      <c r="D87" s="1">
        <v>0</v>
      </c>
      <c r="E87" s="1">
        <v>0</v>
      </c>
      <c r="F87" s="1">
        <v>0</v>
      </c>
      <c r="G87" s="1">
        <v>0</v>
      </c>
    </row>
    <row r="89" spans="1:7">
      <c r="A89" s="2" t="s">
        <v>79</v>
      </c>
      <c r="B89" s="2"/>
      <c r="C89" s="1">
        <v>6315</v>
      </c>
      <c r="D89" s="1">
        <v>5732</v>
      </c>
      <c r="E89" s="1">
        <v>6920</v>
      </c>
      <c r="F89" s="1">
        <v>5336</v>
      </c>
      <c r="G89" s="1">
        <v>5017</v>
      </c>
    </row>
    <row r="90" spans="1:7">
      <c r="A90" s="2" t="s">
        <v>76</v>
      </c>
      <c r="B90" s="2"/>
      <c r="C90" s="1">
        <v>6315</v>
      </c>
      <c r="D90" s="1">
        <v>5732</v>
      </c>
      <c r="E90" s="1">
        <v>6920</v>
      </c>
      <c r="F90" s="1">
        <v>5336</v>
      </c>
      <c r="G90" s="1">
        <v>5017</v>
      </c>
    </row>
    <row r="91" spans="1:7">
      <c r="A91" s="2" t="s">
        <v>80</v>
      </c>
      <c r="B91" s="2"/>
      <c r="C91" s="1">
        <v>0</v>
      </c>
      <c r="D91" s="1">
        <v>0</v>
      </c>
      <c r="E91" s="1">
        <v>0</v>
      </c>
      <c r="F91" s="1">
        <v>0</v>
      </c>
      <c r="G91" s="1">
        <v>0</v>
      </c>
    </row>
    <row r="93" spans="1:7" ht="25.5">
      <c r="A93" s="2" t="s">
        <v>81</v>
      </c>
      <c r="B93" s="2"/>
      <c r="C93" s="1">
        <v>6315</v>
      </c>
      <c r="D93" s="1">
        <v>5732</v>
      </c>
      <c r="E93" s="1">
        <v>6920</v>
      </c>
      <c r="F93" s="1">
        <v>5336</v>
      </c>
      <c r="G93" s="1">
        <v>5017</v>
      </c>
    </row>
    <row r="94" spans="1:7" ht="25.5">
      <c r="A94" s="2" t="s">
        <v>82</v>
      </c>
      <c r="B94" s="2"/>
      <c r="C94" s="1">
        <v>0</v>
      </c>
      <c r="D94" s="1">
        <v>0</v>
      </c>
      <c r="E94" s="1">
        <v>0</v>
      </c>
      <c r="F94" s="1">
        <v>0</v>
      </c>
      <c r="G94" s="1">
        <v>0</v>
      </c>
    </row>
    <row r="96" spans="1:7" ht="25.5">
      <c r="A96" s="2" t="s">
        <v>83</v>
      </c>
      <c r="B96" s="2"/>
      <c r="C96" s="1">
        <v>6315</v>
      </c>
      <c r="D96" s="1">
        <v>5732</v>
      </c>
      <c r="E96" s="1">
        <v>6920</v>
      </c>
      <c r="F96" s="1">
        <v>5336</v>
      </c>
      <c r="G96" s="1">
        <v>5017</v>
      </c>
    </row>
    <row r="98" spans="1:7">
      <c r="A98" s="2" t="s">
        <v>84</v>
      </c>
    </row>
    <row r="99" spans="1:7" ht="25.5">
      <c r="A99" s="2" t="s">
        <v>85</v>
      </c>
      <c r="B99" s="2"/>
      <c r="C99" s="1">
        <v>22.85</v>
      </c>
      <c r="D99" s="1">
        <v>21.74</v>
      </c>
      <c r="E99" s="1">
        <v>27.65</v>
      </c>
      <c r="F99" s="1">
        <v>22.39</v>
      </c>
      <c r="G99" s="1">
        <v>21.56</v>
      </c>
    </row>
    <row r="100" spans="1:7" ht="25.5">
      <c r="A100" s="2" t="s">
        <v>86</v>
      </c>
      <c r="B100" s="2"/>
      <c r="C100" s="1">
        <v>22.85</v>
      </c>
      <c r="D100" s="1">
        <v>21.74</v>
      </c>
      <c r="E100" s="1">
        <v>27.65</v>
      </c>
      <c r="F100" s="1">
        <v>22.39</v>
      </c>
      <c r="G100" s="1">
        <v>21.56</v>
      </c>
    </row>
    <row r="101" spans="1:7" ht="25.5">
      <c r="A101" s="2" t="s">
        <v>87</v>
      </c>
      <c r="B101" s="2"/>
      <c r="C101" s="1">
        <v>22.76</v>
      </c>
      <c r="D101" s="1">
        <v>21.66</v>
      </c>
      <c r="E101" s="1">
        <v>27.55</v>
      </c>
      <c r="F101" s="1">
        <v>22.31</v>
      </c>
      <c r="G101" s="1">
        <v>21.49</v>
      </c>
    </row>
    <row r="102" spans="1:7" ht="25.5">
      <c r="A102" s="2" t="s">
        <v>88</v>
      </c>
      <c r="B102" s="2"/>
      <c r="C102" s="1">
        <v>22.76</v>
      </c>
      <c r="D102" s="1">
        <v>21.66</v>
      </c>
      <c r="E102" s="1">
        <v>27.55</v>
      </c>
      <c r="F102" s="1">
        <v>22.31</v>
      </c>
      <c r="G102" s="1">
        <v>21.49</v>
      </c>
    </row>
    <row r="103" spans="1:7">
      <c r="A103" s="2" t="s">
        <v>89</v>
      </c>
    </row>
    <row r="104" spans="1:7" ht="25.5">
      <c r="A104" s="2" t="s">
        <v>90</v>
      </c>
      <c r="B104" s="2"/>
      <c r="C104" s="1">
        <v>276.39999999999998</v>
      </c>
      <c r="D104" s="1">
        <v>263.7</v>
      </c>
      <c r="E104" s="1">
        <v>250.3</v>
      </c>
      <c r="F104" s="1">
        <v>238.3</v>
      </c>
      <c r="G104" s="1">
        <v>232.7</v>
      </c>
    </row>
    <row r="105" spans="1:7" ht="25.5">
      <c r="A105" s="2" t="s">
        <v>91</v>
      </c>
      <c r="B105" s="2"/>
      <c r="C105" s="1">
        <v>277.39999999999998</v>
      </c>
      <c r="D105" s="1">
        <v>264.60000000000002</v>
      </c>
      <c r="E105" s="1">
        <v>251.2</v>
      </c>
      <c r="F105" s="1">
        <v>239.2</v>
      </c>
      <c r="G105" s="1">
        <v>233.5</v>
      </c>
    </row>
    <row r="106" spans="1:7" ht="38.25">
      <c r="A106" s="2" t="s">
        <v>92</v>
      </c>
      <c r="B106" s="2"/>
      <c r="C106" s="1">
        <v>271</v>
      </c>
      <c r="D106" s="1">
        <v>254</v>
      </c>
      <c r="E106" s="1">
        <v>240</v>
      </c>
      <c r="F106" s="1">
        <v>234</v>
      </c>
      <c r="G106" s="1">
        <v>229</v>
      </c>
    </row>
    <row r="109" spans="1:7" ht="25.5">
      <c r="A109" s="4" t="s">
        <v>93</v>
      </c>
    </row>
    <row r="110" spans="1:7">
      <c r="A110" s="1" t="s">
        <v>12</v>
      </c>
      <c r="B110" s="2"/>
      <c r="C110" s="4" t="s">
        <v>13</v>
      </c>
      <c r="D110" s="4" t="s">
        <v>14</v>
      </c>
      <c r="E110" s="4" t="s">
        <v>15</v>
      </c>
      <c r="F110" s="4" t="s">
        <v>16</v>
      </c>
      <c r="G110" s="4" t="s">
        <v>149</v>
      </c>
    </row>
    <row r="111" spans="1:7">
      <c r="A111" s="1" t="s">
        <v>17</v>
      </c>
      <c r="B111" s="2"/>
      <c r="C111" s="5" t="s">
        <v>18</v>
      </c>
      <c r="D111" s="5" t="s">
        <v>19</v>
      </c>
      <c r="E111" s="5" t="s">
        <v>20</v>
      </c>
      <c r="F111" s="5" t="s">
        <v>21</v>
      </c>
      <c r="G111" s="5" t="s">
        <v>148</v>
      </c>
    </row>
    <row r="112" spans="1:7" ht="25.5">
      <c r="A112" s="2" t="s">
        <v>94</v>
      </c>
      <c r="B112" s="2"/>
      <c r="C112" s="1">
        <v>5515</v>
      </c>
      <c r="D112" s="1">
        <v>10594</v>
      </c>
      <c r="E112" s="1">
        <v>8920</v>
      </c>
      <c r="F112" s="1">
        <v>6595</v>
      </c>
      <c r="G112" s="1">
        <v>6099</v>
      </c>
    </row>
    <row r="113" spans="1:7">
      <c r="A113" s="2" t="s">
        <v>95</v>
      </c>
      <c r="B113" s="2"/>
      <c r="C113" s="1">
        <v>6315</v>
      </c>
      <c r="D113" s="1">
        <v>5732</v>
      </c>
      <c r="E113" s="1">
        <v>6920</v>
      </c>
      <c r="F113" s="1">
        <v>5336</v>
      </c>
      <c r="G113" s="1">
        <v>5017</v>
      </c>
    </row>
    <row r="114" spans="1:7">
      <c r="A114" s="2" t="s">
        <v>96</v>
      </c>
      <c r="B114" s="2"/>
      <c r="C114" s="1">
        <v>2940</v>
      </c>
      <c r="D114" s="1">
        <v>3016</v>
      </c>
      <c r="E114" s="1">
        <v>3056</v>
      </c>
      <c r="F114" s="1">
        <v>3059</v>
      </c>
      <c r="G114" s="1">
        <v>3131</v>
      </c>
    </row>
    <row r="116" spans="1:7" ht="25.5">
      <c r="A116" s="2" t="s">
        <v>97</v>
      </c>
      <c r="B116" s="2"/>
      <c r="C116" s="1">
        <v>8890</v>
      </c>
      <c r="D116" s="1">
        <v>13310</v>
      </c>
      <c r="E116" s="1">
        <v>12784</v>
      </c>
      <c r="F116" s="1">
        <v>8872</v>
      </c>
      <c r="G116" s="1">
        <v>7985</v>
      </c>
    </row>
    <row r="117" spans="1:7" ht="25.5">
      <c r="A117" s="2" t="s">
        <v>98</v>
      </c>
      <c r="B117" s="2"/>
      <c r="C117" s="1"/>
      <c r="D117" s="1"/>
      <c r="E117" s="1"/>
      <c r="F117" s="1"/>
      <c r="G117" s="1"/>
    </row>
    <row r="118" spans="1:7" ht="25.5">
      <c r="A118" s="2" t="s">
        <v>99</v>
      </c>
      <c r="B118" s="2"/>
      <c r="C118" s="1"/>
      <c r="D118" s="1"/>
      <c r="E118" s="1"/>
      <c r="F118" s="1"/>
      <c r="G118" s="1"/>
    </row>
    <row r="119" spans="1:7" ht="25.5">
      <c r="A119" s="2" t="s">
        <v>100</v>
      </c>
      <c r="B119" s="2"/>
      <c r="C119" s="1">
        <v>-11006</v>
      </c>
      <c r="D119" s="1">
        <v>-8023</v>
      </c>
      <c r="E119" s="1">
        <v>-8803</v>
      </c>
      <c r="F119" s="1">
        <v>-8452</v>
      </c>
      <c r="G119" s="1">
        <v>-7542</v>
      </c>
    </row>
    <row r="120" spans="1:7" ht="38.25">
      <c r="A120" s="2" t="s">
        <v>101</v>
      </c>
      <c r="B120" s="2"/>
      <c r="C120" s="1">
        <v>12710</v>
      </c>
      <c r="D120" s="1">
        <v>3633</v>
      </c>
      <c r="E120" s="1">
        <v>2614</v>
      </c>
      <c r="F120" s="1">
        <v>5679</v>
      </c>
      <c r="G120" s="1">
        <v>6049</v>
      </c>
    </row>
    <row r="122" spans="1:7" ht="25.5">
      <c r="A122" s="2" t="s">
        <v>102</v>
      </c>
      <c r="B122" s="2"/>
      <c r="C122" s="1">
        <v>10594</v>
      </c>
      <c r="D122" s="1">
        <v>8920</v>
      </c>
      <c r="E122" s="1">
        <v>6595</v>
      </c>
      <c r="F122" s="1">
        <v>6099</v>
      </c>
      <c r="G122" s="1">
        <v>6492</v>
      </c>
    </row>
    <row r="123" spans="1:7" ht="25.5">
      <c r="A123" s="2" t="s">
        <v>103</v>
      </c>
      <c r="B123" s="2"/>
      <c r="C123" s="1">
        <v>0</v>
      </c>
      <c r="D123" s="1">
        <v>0</v>
      </c>
      <c r="E123" s="1">
        <v>0</v>
      </c>
      <c r="F123" s="1">
        <v>0</v>
      </c>
      <c r="G123" s="1">
        <v>0</v>
      </c>
    </row>
    <row r="125" spans="1:7" ht="25.5">
      <c r="A125" s="2" t="s">
        <v>104</v>
      </c>
      <c r="B125" s="2"/>
      <c r="C125" s="1">
        <v>10594</v>
      </c>
      <c r="D125" s="1">
        <v>8920</v>
      </c>
      <c r="E125" s="1">
        <v>6595</v>
      </c>
      <c r="F125" s="1">
        <v>6099</v>
      </c>
      <c r="G125" s="1">
        <v>6492</v>
      </c>
    </row>
    <row r="128" spans="1:7" ht="25.5">
      <c r="A128" s="4" t="s">
        <v>105</v>
      </c>
    </row>
    <row r="129" spans="1:7">
      <c r="A129" s="1" t="s">
        <v>12</v>
      </c>
      <c r="B129" s="2"/>
      <c r="C129" s="4" t="s">
        <v>13</v>
      </c>
      <c r="D129" s="4" t="s">
        <v>14</v>
      </c>
      <c r="E129" s="4" t="s">
        <v>15</v>
      </c>
      <c r="F129" s="4" t="s">
        <v>16</v>
      </c>
      <c r="G129" s="4" t="s">
        <v>149</v>
      </c>
    </row>
    <row r="130" spans="1:7">
      <c r="A130" s="1" t="s">
        <v>17</v>
      </c>
      <c r="B130" s="2"/>
      <c r="C130" s="5" t="s">
        <v>18</v>
      </c>
      <c r="D130" s="5" t="s">
        <v>19</v>
      </c>
      <c r="E130" s="5" t="s">
        <v>20</v>
      </c>
      <c r="F130" s="5" t="s">
        <v>21</v>
      </c>
      <c r="G130" s="5" t="s">
        <v>148</v>
      </c>
    </row>
    <row r="131" spans="1:7" ht="25.5">
      <c r="A131" s="2" t="s">
        <v>106</v>
      </c>
    </row>
    <row r="132" spans="1:7" ht="25.5">
      <c r="A132" s="2" t="s">
        <v>107</v>
      </c>
      <c r="B132" s="2"/>
      <c r="C132" s="1">
        <v>6315</v>
      </c>
      <c r="D132" s="1">
        <v>5732</v>
      </c>
      <c r="E132" s="1">
        <v>6920</v>
      </c>
      <c r="F132" s="1">
        <v>5336</v>
      </c>
      <c r="G132" s="1">
        <v>5017</v>
      </c>
    </row>
    <row r="133" spans="1:7" ht="25.5">
      <c r="A133" s="2" t="s">
        <v>108</v>
      </c>
      <c r="B133" s="2"/>
      <c r="C133" s="1">
        <v>1364</v>
      </c>
      <c r="D133" s="1">
        <v>1404</v>
      </c>
      <c r="E133" s="1">
        <v>1430</v>
      </c>
      <c r="F133" s="1">
        <v>1559</v>
      </c>
      <c r="G133" s="1">
        <v>1687</v>
      </c>
    </row>
    <row r="134" spans="1:7" ht="25.5">
      <c r="A134" s="2" t="s">
        <v>109</v>
      </c>
      <c r="B134" s="2"/>
      <c r="C134" s="1">
        <v>0</v>
      </c>
      <c r="D134" s="1">
        <v>0</v>
      </c>
      <c r="E134" s="1">
        <v>0</v>
      </c>
      <c r="F134" s="1">
        <v>0</v>
      </c>
      <c r="G134" s="1">
        <v>0</v>
      </c>
    </row>
    <row r="135" spans="1:7">
      <c r="A135" s="2" t="s">
        <v>110</v>
      </c>
      <c r="B135" s="2"/>
      <c r="C135" s="1">
        <v>-183</v>
      </c>
      <c r="D135" s="1">
        <v>-757</v>
      </c>
      <c r="E135" s="1">
        <v>-498</v>
      </c>
      <c r="F135" s="1">
        <v>-588</v>
      </c>
      <c r="G135" s="1">
        <v>372</v>
      </c>
    </row>
    <row r="136" spans="1:7" ht="25.5">
      <c r="A136" s="2" t="s">
        <v>111</v>
      </c>
      <c r="B136" s="2"/>
      <c r="C136" s="1"/>
      <c r="D136" s="1"/>
      <c r="E136" s="1"/>
      <c r="F136" s="1"/>
      <c r="G136" s="1"/>
    </row>
    <row r="137" spans="1:7" ht="25.5">
      <c r="A137" s="2" t="s">
        <v>112</v>
      </c>
      <c r="B137" s="2"/>
      <c r="C137" s="1">
        <v>0</v>
      </c>
      <c r="D137" s="1">
        <v>0</v>
      </c>
      <c r="E137" s="1">
        <v>0</v>
      </c>
      <c r="F137" s="1">
        <v>0</v>
      </c>
      <c r="G137" s="1">
        <v>0</v>
      </c>
    </row>
    <row r="138" spans="1:7" ht="25.5">
      <c r="A138" s="2" t="s">
        <v>113</v>
      </c>
      <c r="B138" s="2"/>
      <c r="C138" s="1">
        <v>1938</v>
      </c>
      <c r="D138" s="1">
        <v>2008</v>
      </c>
      <c r="E138" s="1">
        <v>-116</v>
      </c>
      <c r="F138" s="1">
        <v>828</v>
      </c>
      <c r="G138" s="1">
        <v>1295</v>
      </c>
    </row>
    <row r="139" spans="1:7" ht="25.5">
      <c r="A139" s="2" t="s">
        <v>114</v>
      </c>
      <c r="B139" s="2"/>
      <c r="C139" s="1">
        <v>-1019</v>
      </c>
      <c r="D139" s="1">
        <v>-2281</v>
      </c>
      <c r="E139" s="1">
        <v>-492</v>
      </c>
      <c r="F139" s="1">
        <v>-328</v>
      </c>
      <c r="G139" s="1">
        <v>-1833</v>
      </c>
    </row>
    <row r="140" spans="1:7" ht="25.5">
      <c r="A140" s="2" t="s">
        <v>115</v>
      </c>
      <c r="B140" s="2"/>
      <c r="C140" s="1">
        <v>564</v>
      </c>
      <c r="D140" s="1">
        <v>-107</v>
      </c>
      <c r="E140" s="1">
        <v>-44</v>
      </c>
      <c r="F140" s="1">
        <v>-478</v>
      </c>
      <c r="G140" s="1">
        <v>-286</v>
      </c>
    </row>
    <row r="141" spans="1:7" ht="25.5">
      <c r="A141" s="2" t="s">
        <v>116</v>
      </c>
      <c r="B141" s="2"/>
      <c r="C141" s="1">
        <v>-365</v>
      </c>
      <c r="D141" s="1">
        <v>1274</v>
      </c>
      <c r="E141" s="1">
        <v>151</v>
      </c>
      <c r="F141" s="1">
        <v>-93</v>
      </c>
      <c r="G141" s="1">
        <v>1341</v>
      </c>
    </row>
    <row r="142" spans="1:7" ht="25.5">
      <c r="A142" s="2" t="s">
        <v>117</v>
      </c>
      <c r="B142" s="2"/>
      <c r="C142" s="1"/>
      <c r="D142" s="1"/>
      <c r="E142" s="1"/>
      <c r="F142" s="1"/>
      <c r="G142" s="1"/>
    </row>
    <row r="143" spans="1:7" ht="25.5">
      <c r="A143" s="2" t="s">
        <v>118</v>
      </c>
      <c r="B143" s="2"/>
      <c r="C143" s="1">
        <v>607</v>
      </c>
      <c r="D143" s="1">
        <v>529</v>
      </c>
      <c r="E143" s="1">
        <v>569</v>
      </c>
      <c r="F143" s="1">
        <v>736</v>
      </c>
      <c r="G143" s="1">
        <v>964</v>
      </c>
    </row>
    <row r="145" spans="1:7" ht="25.5">
      <c r="A145" s="2" t="s">
        <v>119</v>
      </c>
      <c r="B145" s="2"/>
      <c r="C145" s="1">
        <v>9221</v>
      </c>
      <c r="D145" s="1">
        <v>7802</v>
      </c>
      <c r="E145" s="1">
        <v>7920</v>
      </c>
      <c r="F145" s="1">
        <v>6972</v>
      </c>
      <c r="G145" s="1">
        <v>8557</v>
      </c>
    </row>
    <row r="147" spans="1:7">
      <c r="A147" s="2" t="s">
        <v>120</v>
      </c>
    </row>
    <row r="148" spans="1:7">
      <c r="A148" s="2" t="s">
        <v>121</v>
      </c>
      <c r="B148" s="2"/>
      <c r="C148" s="1">
        <v>0</v>
      </c>
      <c r="D148" s="1">
        <v>0</v>
      </c>
      <c r="E148" s="1">
        <v>0</v>
      </c>
      <c r="F148" s="1">
        <v>0</v>
      </c>
      <c r="G148" s="1">
        <v>0</v>
      </c>
    </row>
    <row r="149" spans="1:7">
      <c r="A149" s="2" t="s">
        <v>122</v>
      </c>
      <c r="B149" s="2"/>
      <c r="C149" s="1">
        <v>0</v>
      </c>
      <c r="D149" s="1">
        <v>0</v>
      </c>
      <c r="E149" s="1">
        <v>0</v>
      </c>
      <c r="F149" s="1">
        <v>0</v>
      </c>
      <c r="G149" s="1">
        <v>0</v>
      </c>
    </row>
    <row r="150" spans="1:7" ht="25.5">
      <c r="A150" s="2" t="s">
        <v>123</v>
      </c>
      <c r="B150" s="2"/>
      <c r="C150" s="1">
        <v>0</v>
      </c>
      <c r="D150" s="1">
        <v>0</v>
      </c>
      <c r="E150" s="1">
        <v>0</v>
      </c>
      <c r="F150" s="1">
        <v>0</v>
      </c>
      <c r="G150" s="1">
        <v>0</v>
      </c>
    </row>
    <row r="151" spans="1:7">
      <c r="A151" s="2" t="s">
        <v>124</v>
      </c>
      <c r="B151" s="2"/>
      <c r="C151" s="1">
        <v>1522</v>
      </c>
      <c r="D151" s="1">
        <v>1670</v>
      </c>
      <c r="E151" s="1">
        <v>1691</v>
      </c>
      <c r="F151" s="1">
        <v>1685</v>
      </c>
      <c r="G151" s="1">
        <v>1649</v>
      </c>
    </row>
    <row r="152" spans="1:7" ht="25.5">
      <c r="A152" s="2" t="s">
        <v>125</v>
      </c>
      <c r="B152" s="2"/>
      <c r="C152" s="1">
        <v>0</v>
      </c>
      <c r="D152" s="1">
        <v>0</v>
      </c>
      <c r="E152" s="1">
        <v>0</v>
      </c>
      <c r="F152" s="1">
        <v>0</v>
      </c>
      <c r="G152" s="1">
        <v>0</v>
      </c>
    </row>
    <row r="153" spans="1:7">
      <c r="A153" s="2" t="s">
        <v>126</v>
      </c>
      <c r="B153" s="2"/>
      <c r="C153" s="1">
        <v>0</v>
      </c>
      <c r="D153" s="1">
        <v>0</v>
      </c>
      <c r="E153" s="1">
        <v>0</v>
      </c>
      <c r="F153" s="1">
        <v>0</v>
      </c>
      <c r="G153" s="1">
        <v>0</v>
      </c>
    </row>
    <row r="154" spans="1:7">
      <c r="A154" s="2" t="s">
        <v>127</v>
      </c>
      <c r="B154" s="2"/>
      <c r="C154" s="1">
        <v>361</v>
      </c>
      <c r="D154" s="1">
        <v>-119</v>
      </c>
      <c r="E154" s="1">
        <v>-3</v>
      </c>
      <c r="F154" s="1">
        <v>-107</v>
      </c>
      <c r="G154" s="1">
        <v>-328</v>
      </c>
    </row>
    <row r="156" spans="1:7" ht="25.5">
      <c r="A156" s="2" t="s">
        <v>128</v>
      </c>
      <c r="B156" s="2"/>
      <c r="C156" s="1">
        <v>-1161</v>
      </c>
      <c r="D156" s="1">
        <v>-1789</v>
      </c>
      <c r="E156" s="1">
        <v>-1694</v>
      </c>
      <c r="F156" s="1">
        <v>-1792</v>
      </c>
      <c r="G156" s="1">
        <v>-1977</v>
      </c>
    </row>
    <row r="158" spans="1:7">
      <c r="A158" s="2" t="s">
        <v>129</v>
      </c>
    </row>
    <row r="159" spans="1:7" ht="25.5">
      <c r="A159" s="2" t="s">
        <v>130</v>
      </c>
      <c r="B159" s="2"/>
      <c r="C159" s="1">
        <v>0</v>
      </c>
      <c r="D159" s="1">
        <v>0</v>
      </c>
      <c r="E159" s="1">
        <v>0</v>
      </c>
      <c r="F159" s="1">
        <v>0</v>
      </c>
      <c r="G159" s="1">
        <v>0</v>
      </c>
    </row>
    <row r="160" spans="1:7" ht="25.5">
      <c r="A160" s="2" t="s">
        <v>131</v>
      </c>
      <c r="B160" s="2"/>
      <c r="C160" s="1">
        <v>4087</v>
      </c>
      <c r="D160" s="1">
        <v>7900</v>
      </c>
      <c r="E160" s="1">
        <v>6000</v>
      </c>
      <c r="F160" s="1">
        <v>3700</v>
      </c>
      <c r="G160" s="1">
        <v>3000</v>
      </c>
    </row>
    <row r="161" spans="1:7">
      <c r="A161" s="2" t="s">
        <v>96</v>
      </c>
      <c r="B161" s="2"/>
      <c r="C161" s="1">
        <v>2940</v>
      </c>
      <c r="D161" s="1">
        <v>3016</v>
      </c>
      <c r="E161" s="1">
        <v>3056</v>
      </c>
      <c r="F161" s="1">
        <v>3059</v>
      </c>
      <c r="G161" s="1">
        <v>3131</v>
      </c>
    </row>
    <row r="162" spans="1:7">
      <c r="A162" s="2" t="s">
        <v>132</v>
      </c>
      <c r="B162" s="2"/>
      <c r="C162" s="1">
        <v>0</v>
      </c>
      <c r="D162" s="1">
        <v>6211</v>
      </c>
      <c r="E162" s="1">
        <v>1975</v>
      </c>
      <c r="F162" s="1">
        <v>2970</v>
      </c>
      <c r="G162" s="1">
        <v>1985</v>
      </c>
    </row>
    <row r="163" spans="1:7" ht="25.5">
      <c r="A163" s="2" t="s">
        <v>133</v>
      </c>
      <c r="B163" s="2"/>
      <c r="C163" s="1">
        <v>500</v>
      </c>
      <c r="D163" s="1">
        <v>2250</v>
      </c>
      <c r="E163" s="1">
        <v>115</v>
      </c>
      <c r="F163" s="1">
        <v>168</v>
      </c>
      <c r="G163" s="1">
        <v>642</v>
      </c>
    </row>
    <row r="164" spans="1:7">
      <c r="A164" s="2" t="s">
        <v>134</v>
      </c>
      <c r="B164" s="2"/>
      <c r="C164" s="1"/>
      <c r="D164" s="1"/>
      <c r="E164" s="1"/>
      <c r="F164" s="1"/>
      <c r="G164" s="1"/>
    </row>
    <row r="165" spans="1:7">
      <c r="A165" s="2" t="s">
        <v>135</v>
      </c>
      <c r="B165" s="2"/>
      <c r="C165" s="1">
        <v>-89</v>
      </c>
      <c r="D165" s="1">
        <v>-115</v>
      </c>
      <c r="E165" s="1">
        <v>-135</v>
      </c>
      <c r="F165" s="1">
        <v>-182</v>
      </c>
      <c r="G165" s="1">
        <v>-154</v>
      </c>
    </row>
    <row r="167" spans="1:7" ht="25.5">
      <c r="A167" s="2" t="s">
        <v>136</v>
      </c>
      <c r="B167" s="2"/>
      <c r="C167" s="1">
        <v>-7616</v>
      </c>
      <c r="D167" s="1">
        <v>-7070</v>
      </c>
      <c r="E167" s="1">
        <v>-7331</v>
      </c>
      <c r="F167" s="1">
        <v>-4139</v>
      </c>
      <c r="G167" s="1">
        <v>-4942</v>
      </c>
    </row>
    <row r="169" spans="1:7">
      <c r="A169" s="2" t="s">
        <v>137</v>
      </c>
      <c r="B169" s="2"/>
      <c r="C169" s="1">
        <v>0</v>
      </c>
      <c r="D169" s="1">
        <v>0</v>
      </c>
      <c r="E169" s="1">
        <v>0</v>
      </c>
      <c r="F169" s="1">
        <v>0</v>
      </c>
      <c r="G169" s="1">
        <v>0</v>
      </c>
    </row>
    <row r="171" spans="1:7" ht="25.5">
      <c r="A171" s="2" t="s">
        <v>138</v>
      </c>
      <c r="B171" s="2"/>
      <c r="C171" s="1">
        <v>444</v>
      </c>
      <c r="D171" s="1">
        <v>-1057</v>
      </c>
      <c r="E171" s="1">
        <v>-1105</v>
      </c>
      <c r="F171" s="1">
        <v>1041</v>
      </c>
      <c r="G171" s="1">
        <v>1638</v>
      </c>
    </row>
    <row r="173" spans="1:7">
      <c r="A173" s="2" t="s">
        <v>139</v>
      </c>
    </row>
    <row r="174" spans="1:7">
      <c r="A174" s="2" t="s">
        <v>140</v>
      </c>
      <c r="B174" s="2"/>
      <c r="C174" s="1">
        <v>543</v>
      </c>
      <c r="D174" s="1">
        <v>573</v>
      </c>
      <c r="E174" s="1">
        <v>832</v>
      </c>
      <c r="F174" s="1">
        <v>950</v>
      </c>
      <c r="G174" s="1">
        <v>1000</v>
      </c>
    </row>
    <row r="175" spans="1:7">
      <c r="A175" s="2" t="s">
        <v>141</v>
      </c>
      <c r="B175" s="2"/>
      <c r="C175" s="1">
        <v>1400</v>
      </c>
      <c r="D175" s="1">
        <v>1600</v>
      </c>
      <c r="E175" s="1">
        <v>1800</v>
      </c>
      <c r="F175" s="1">
        <v>1300</v>
      </c>
      <c r="G175" s="1">
        <v>788</v>
      </c>
    </row>
  </sheetData>
  <mergeCells count="3">
    <mergeCell ref="C1:G1"/>
    <mergeCell ref="D4:H4"/>
    <mergeCell ref="D5:H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29566-D786-4365-B16A-A07713777490}">
  <sheetPr>
    <tabColor theme="4" tint="0.79998168889431442"/>
  </sheetPr>
  <dimension ref="B3:I42"/>
  <sheetViews>
    <sheetView topLeftCell="B1" zoomScale="130" zoomScaleNormal="130" workbookViewId="0">
      <selection activeCell="H5" sqref="H5"/>
    </sheetView>
  </sheetViews>
  <sheetFormatPr defaultColWidth="8.85546875" defaultRowHeight="12.75"/>
  <cols>
    <col min="1" max="3" width="8.85546875" style="3"/>
    <col min="4" max="4" width="19.140625" style="3" customWidth="1"/>
    <col min="5" max="9" width="11.5703125" style="3" bestFit="1" customWidth="1"/>
    <col min="10" max="16384" width="8.85546875" style="3"/>
  </cols>
  <sheetData>
    <row r="3" spans="2:9">
      <c r="B3" s="22" t="s">
        <v>190</v>
      </c>
    </row>
    <row r="6" spans="2:9">
      <c r="C6" s="22" t="s">
        <v>191</v>
      </c>
    </row>
    <row r="8" spans="2:9">
      <c r="E8" s="16">
        <v>2021</v>
      </c>
      <c r="F8" s="16">
        <v>2022</v>
      </c>
      <c r="G8" s="16">
        <v>2023</v>
      </c>
      <c r="H8" s="16">
        <v>2024</v>
      </c>
      <c r="I8" s="16">
        <v>2025</v>
      </c>
    </row>
    <row r="9" spans="2:9">
      <c r="D9" s="3" t="s">
        <v>194</v>
      </c>
      <c r="E9" s="30">
        <f>'#2-3 NFLX'!J14</f>
        <v>53.620422639491444</v>
      </c>
      <c r="F9" s="30">
        <f>'#2-3 NFLX'!K14</f>
        <v>29.625700523873515</v>
      </c>
      <c r="G9" s="30">
        <f>'#2-3 NFLX'!L14</f>
        <v>40.468193587636073</v>
      </c>
      <c r="H9" s="30">
        <f>'#2-3 NFLX'!M14</f>
        <v>44.942458481081225</v>
      </c>
      <c r="I9" s="30">
        <f>'#2-3 NFLX'!N14</f>
        <v>37.088893544522136</v>
      </c>
    </row>
    <row r="10" spans="2:9">
      <c r="D10" s="3" t="s">
        <v>195</v>
      </c>
      <c r="E10" s="30">
        <f>'#2-3 LMT'!J14</f>
        <v>15.251957244655582</v>
      </c>
      <c r="F10" s="30">
        <f>'#2-3 LMT'!K14</f>
        <v>21.557651779483603</v>
      </c>
      <c r="G10" s="30">
        <f>'#2-3 LMT'!L14</f>
        <v>15.719306358381504</v>
      </c>
      <c r="H10" s="30">
        <f>'#2-3 LMT'!M14</f>
        <v>21.30996251874063</v>
      </c>
      <c r="I10" s="30">
        <f>'#2-3 LMT'!N14</f>
        <v>22.077024117998803</v>
      </c>
    </row>
    <row r="20" spans="3:9">
      <c r="C20" s="22" t="s">
        <v>192</v>
      </c>
    </row>
    <row r="22" spans="3:9">
      <c r="E22" s="16">
        <v>2021</v>
      </c>
      <c r="F22" s="16">
        <v>2022</v>
      </c>
      <c r="G22" s="16">
        <v>2023</v>
      </c>
      <c r="H22" s="16">
        <v>2024</v>
      </c>
      <c r="I22" s="16">
        <v>2025</v>
      </c>
    </row>
    <row r="23" spans="3:9">
      <c r="D23" s="3" t="s">
        <v>194</v>
      </c>
      <c r="E23" s="30">
        <f>'#2-3 NFLX'!J20</f>
        <v>17.308979434229311</v>
      </c>
      <c r="F23" s="30">
        <f>'#2-3 NFLX'!K20</f>
        <v>6.4048624368370239</v>
      </c>
      <c r="G23" s="30">
        <f>'#2-3 NFLX'!L20</f>
        <v>10.629894068542672</v>
      </c>
      <c r="H23" s="30">
        <f>'#2-3 NFLX'!M20</f>
        <v>15.823188084401901</v>
      </c>
      <c r="I23" s="30">
        <f>'#2-3 NFLX'!N20</f>
        <v>15.30239065614728</v>
      </c>
    </row>
    <row r="24" spans="3:9">
      <c r="D24" s="3" t="s">
        <v>195</v>
      </c>
      <c r="E24" s="30">
        <f>'#2-3 LMT'!J20</f>
        <v>8.7887681357788114</v>
      </c>
      <c r="F24" s="30">
        <f>'#2-3 LMT'!K20</f>
        <v>13.335685301100799</v>
      </c>
      <c r="G24" s="30">
        <f>'#2-3 LMT'!L20</f>
        <v>15.914791514264815</v>
      </c>
      <c r="H24" s="30">
        <f>'#2-3 LMT'!M20</f>
        <v>17.955149218379916</v>
      </c>
      <c r="I24" s="30">
        <f>'#2-3 LMT'!N20</f>
        <v>16.479754500818331</v>
      </c>
    </row>
    <row r="33" spans="2:9">
      <c r="C33" s="22" t="s">
        <v>196</v>
      </c>
      <c r="E33" s="7"/>
      <c r="F33" s="7"/>
      <c r="G33" s="7"/>
      <c r="H33" s="7"/>
      <c r="I33" s="7"/>
    </row>
    <row r="35" spans="2:9">
      <c r="B35" s="22" t="s">
        <v>193</v>
      </c>
    </row>
    <row r="36" spans="2:9">
      <c r="E36" s="16">
        <v>2021</v>
      </c>
      <c r="F36" s="16">
        <v>2022</v>
      </c>
      <c r="G36" s="16">
        <v>2023</v>
      </c>
      <c r="H36" s="16">
        <v>2024</v>
      </c>
      <c r="I36" s="16">
        <v>2025</v>
      </c>
    </row>
    <row r="37" spans="2:9">
      <c r="D37" s="3" t="s">
        <v>194</v>
      </c>
      <c r="E37" s="7">
        <f>'#2-3 NFLX'!J28</f>
        <v>286423.07368000003</v>
      </c>
      <c r="F37" s="7">
        <f>'#2-3 NFLX'!K28</f>
        <v>143949.50720000005</v>
      </c>
      <c r="G37" s="7">
        <f>'#2-3 NFLX'!L28</f>
        <v>228685.60823999997</v>
      </c>
      <c r="H37" s="7">
        <f>'#2-3 NFLX'!M28</f>
        <v>399930.87752000004</v>
      </c>
      <c r="I37" s="7">
        <f>'#2-3 NFLX'!N28</f>
        <v>415188.70388000004</v>
      </c>
    </row>
    <row r="38" spans="2:9">
      <c r="D38" s="3" t="s">
        <v>195</v>
      </c>
      <c r="E38" s="7">
        <f>'#2-3 LMT'!J28</f>
        <v>105814.11</v>
      </c>
      <c r="F38" s="7">
        <f>'#2-3 LMT'!K28</f>
        <v>137785.46000000002</v>
      </c>
      <c r="G38" s="7">
        <f>'#2-3 LMT'!L28</f>
        <v>125971.6</v>
      </c>
      <c r="H38" s="7">
        <f>'#2-3 LMT'!M28</f>
        <v>132644.96000000002</v>
      </c>
      <c r="I38" s="7">
        <f>'#2-3 LMT'!N28</f>
        <v>129410.43</v>
      </c>
    </row>
    <row r="40" spans="2:9">
      <c r="D40" s="22"/>
      <c r="E40" s="16">
        <v>2021</v>
      </c>
      <c r="F40" s="16">
        <v>2022</v>
      </c>
      <c r="G40" s="16">
        <v>2023</v>
      </c>
      <c r="H40" s="16">
        <v>2024</v>
      </c>
      <c r="I40" s="16">
        <v>2025</v>
      </c>
    </row>
    <row r="41" spans="2:9">
      <c r="D41" s="3" t="s">
        <v>194</v>
      </c>
      <c r="E41" s="7">
        <f t="shared" ref="E41:I42" si="0">100*E37/$E37</f>
        <v>100</v>
      </c>
      <c r="F41" s="7">
        <f t="shared" si="0"/>
        <v>50.257650457597038</v>
      </c>
      <c r="G41" s="7">
        <f t="shared" si="0"/>
        <v>79.841894475126679</v>
      </c>
      <c r="H41" s="7">
        <f t="shared" si="0"/>
        <v>139.62942034719387</v>
      </c>
      <c r="I41" s="7">
        <f t="shared" si="0"/>
        <v>144.95644451601012</v>
      </c>
    </row>
    <row r="42" spans="2:9">
      <c r="D42" s="3" t="s">
        <v>195</v>
      </c>
      <c r="E42" s="7">
        <f t="shared" si="0"/>
        <v>100</v>
      </c>
      <c r="F42" s="7">
        <f t="shared" si="0"/>
        <v>130.21463772648093</v>
      </c>
      <c r="G42" s="7">
        <f t="shared" si="0"/>
        <v>119.04990742727978</v>
      </c>
      <c r="H42" s="7">
        <f t="shared" si="0"/>
        <v>125.35658996706584</v>
      </c>
      <c r="I42" s="7">
        <f t="shared" si="0"/>
        <v>122.29978591701995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8C83-051C-4D36-85FF-AA7A52EDFF3E}">
  <sheetPr>
    <tabColor theme="5" tint="0.79998168889431442"/>
  </sheetPr>
  <dimension ref="A2:F95"/>
  <sheetViews>
    <sheetView topLeftCell="A13" zoomScale="115" zoomScaleNormal="115" workbookViewId="0">
      <selection activeCell="B6" sqref="B6"/>
    </sheetView>
  </sheetViews>
  <sheetFormatPr defaultRowHeight="15" outlineLevelCol="1"/>
  <cols>
    <col min="2" max="2" width="27" customWidth="1"/>
    <col min="3" max="3" width="16.7109375" customWidth="1" outlineLevel="1"/>
    <col min="4" max="4" width="8.85546875" customWidth="1" outlineLevel="1"/>
    <col min="5" max="5" width="14.28515625" customWidth="1"/>
  </cols>
  <sheetData>
    <row r="2" spans="1:5">
      <c r="A2" t="s">
        <v>226</v>
      </c>
      <c r="B2" t="s">
        <v>225</v>
      </c>
    </row>
    <row r="3" spans="1:5">
      <c r="A3" s="47" t="s">
        <v>224</v>
      </c>
    </row>
    <row r="4" spans="1:5">
      <c r="B4" s="58" t="s">
        <v>223</v>
      </c>
      <c r="C4" s="58" t="s">
        <v>222</v>
      </c>
      <c r="D4" s="58" t="s">
        <v>221</v>
      </c>
      <c r="E4" s="58" t="s">
        <v>220</v>
      </c>
    </row>
    <row r="5" spans="1:5">
      <c r="A5">
        <v>1</v>
      </c>
      <c r="B5" s="57">
        <v>50000</v>
      </c>
      <c r="C5">
        <v>8</v>
      </c>
      <c r="D5" s="41">
        <v>0.12</v>
      </c>
      <c r="E5" s="57">
        <f>B5*(1+D5)^C5</f>
        <v>123798.15881474054</v>
      </c>
    </row>
    <row r="6" spans="1:5">
      <c r="A6">
        <v>2</v>
      </c>
      <c r="B6" s="56">
        <f>E5</f>
        <v>123798.15881474054</v>
      </c>
      <c r="C6">
        <v>10</v>
      </c>
      <c r="D6" s="41">
        <v>0.08</v>
      </c>
      <c r="E6" s="57">
        <f>B6*(1+D6)^C6</f>
        <v>267270.93968148989</v>
      </c>
    </row>
    <row r="7" spans="1:5">
      <c r="A7">
        <v>3</v>
      </c>
      <c r="B7" s="56">
        <f>E6</f>
        <v>267270.93968148989</v>
      </c>
      <c r="C7">
        <v>7</v>
      </c>
      <c r="D7" s="41">
        <v>0.06</v>
      </c>
      <c r="E7" s="54">
        <f>B7*(1+D7)^C7</f>
        <v>401876.67225414305</v>
      </c>
    </row>
    <row r="9" spans="1:5">
      <c r="B9" s="58" t="s">
        <v>223</v>
      </c>
      <c r="C9" s="58" t="s">
        <v>222</v>
      </c>
      <c r="D9" s="58" t="s">
        <v>221</v>
      </c>
      <c r="E9" s="58" t="s">
        <v>220</v>
      </c>
    </row>
    <row r="10" spans="1:5">
      <c r="A10">
        <v>1</v>
      </c>
      <c r="B10" s="57">
        <v>50000</v>
      </c>
      <c r="C10">
        <v>10</v>
      </c>
      <c r="D10" s="41">
        <v>0.11</v>
      </c>
      <c r="E10" s="57">
        <f>B10*(1+D10)^C10</f>
        <v>141971.04930345091</v>
      </c>
    </row>
    <row r="11" spans="1:5">
      <c r="A11">
        <v>2</v>
      </c>
      <c r="B11" s="56">
        <f>E10</f>
        <v>141971.04930345091</v>
      </c>
      <c r="C11">
        <v>10</v>
      </c>
      <c r="D11" s="41">
        <v>7.0000000000000007E-2</v>
      </c>
      <c r="E11" s="57">
        <f>B11*(1+D11)^C11</f>
        <v>279278.54233310733</v>
      </c>
    </row>
    <row r="12" spans="1:5">
      <c r="A12">
        <v>3</v>
      </c>
      <c r="B12" s="56">
        <f>E11</f>
        <v>279278.54233310733</v>
      </c>
      <c r="C12">
        <v>5</v>
      </c>
      <c r="D12" s="55">
        <v>0.04</v>
      </c>
      <c r="E12" s="54">
        <f>B12*(1+D12)^C12</f>
        <v>339785.04910761642</v>
      </c>
    </row>
    <row r="22" spans="1:6">
      <c r="A22" s="47" t="s">
        <v>215</v>
      </c>
    </row>
    <row r="23" spans="1:6" ht="15.75">
      <c r="A23" s="53" t="s">
        <v>219</v>
      </c>
    </row>
    <row r="25" spans="1:6">
      <c r="B25" t="s">
        <v>218</v>
      </c>
      <c r="C25" s="52"/>
      <c r="E25" s="44">
        <v>20000</v>
      </c>
    </row>
    <row r="26" spans="1:6">
      <c r="B26" t="s">
        <v>217</v>
      </c>
      <c r="C26" s="37"/>
      <c r="D26" s="45"/>
      <c r="E26" s="44">
        <f>E25*F26</f>
        <v>3000</v>
      </c>
      <c r="F26" s="45">
        <v>0.15</v>
      </c>
    </row>
    <row r="27" spans="1:6">
      <c r="B27" t="s">
        <v>216</v>
      </c>
      <c r="C27" s="37"/>
      <c r="E27" s="44">
        <f>E25-E26</f>
        <v>17000</v>
      </c>
    </row>
    <row r="28" spans="1:6">
      <c r="C28" s="37"/>
    </row>
    <row r="29" spans="1:6">
      <c r="B29" t="s">
        <v>210</v>
      </c>
      <c r="C29" s="37"/>
      <c r="E29" s="37">
        <f>E27</f>
        <v>17000</v>
      </c>
    </row>
    <row r="30" spans="1:6">
      <c r="B30" t="s">
        <v>209</v>
      </c>
      <c r="E30">
        <v>0</v>
      </c>
    </row>
    <row r="31" spans="1:6">
      <c r="B31" s="49" t="s">
        <v>208</v>
      </c>
      <c r="C31" s="15"/>
      <c r="E31" s="48">
        <f>PMT(E32,E33,E29,E30)</f>
        <v>-348.78103255987128</v>
      </c>
    </row>
    <row r="32" spans="1:6">
      <c r="B32" t="s">
        <v>207</v>
      </c>
      <c r="C32" s="51"/>
      <c r="D32" s="41"/>
      <c r="E32" s="50">
        <f>F32/12</f>
        <v>7.0833333333333338E-3</v>
      </c>
      <c r="F32" s="41">
        <v>8.5000000000000006E-2</v>
      </c>
    </row>
    <row r="33" spans="1:6">
      <c r="B33" t="s">
        <v>206</v>
      </c>
      <c r="E33">
        <f>F33*12</f>
        <v>60</v>
      </c>
      <c r="F33">
        <v>5</v>
      </c>
    </row>
    <row r="35" spans="1:6">
      <c r="A35" t="s">
        <v>214</v>
      </c>
      <c r="B35" s="49" t="s">
        <v>210</v>
      </c>
      <c r="C35" s="15"/>
      <c r="E35" s="48">
        <f>PV(E38,E39,E37,E36)</f>
        <v>7672.9920624871629</v>
      </c>
    </row>
    <row r="36" spans="1:6">
      <c r="B36" t="s">
        <v>209</v>
      </c>
      <c r="E36">
        <v>0</v>
      </c>
    </row>
    <row r="37" spans="1:6">
      <c r="B37" t="s">
        <v>208</v>
      </c>
      <c r="C37" s="15"/>
      <c r="E37" s="15">
        <f>E31</f>
        <v>-348.78103255987128</v>
      </c>
    </row>
    <row r="38" spans="1:6">
      <c r="B38" t="s">
        <v>207</v>
      </c>
      <c r="C38" s="41"/>
      <c r="E38" s="41">
        <f>E32</f>
        <v>7.0833333333333338E-3</v>
      </c>
    </row>
    <row r="39" spans="1:6">
      <c r="B39" t="s">
        <v>206</v>
      </c>
      <c r="E39">
        <v>24</v>
      </c>
    </row>
    <row r="40" spans="1:6">
      <c r="A40" s="47"/>
    </row>
    <row r="41" spans="1:6">
      <c r="A41" s="46" t="s">
        <v>215</v>
      </c>
    </row>
    <row r="43" spans="1:6">
      <c r="A43" t="s">
        <v>214</v>
      </c>
      <c r="B43" t="s">
        <v>213</v>
      </c>
      <c r="C43" s="44"/>
      <c r="E43" s="44">
        <v>1100000</v>
      </c>
    </row>
    <row r="44" spans="1:6">
      <c r="B44" t="s">
        <v>212</v>
      </c>
      <c r="C44" s="45"/>
      <c r="E44" s="45">
        <v>0.1</v>
      </c>
    </row>
    <row r="45" spans="1:6">
      <c r="B45" t="s">
        <v>211</v>
      </c>
      <c r="C45" s="44"/>
      <c r="E45" s="44">
        <f>E43*(1-E44)</f>
        <v>990000</v>
      </c>
    </row>
    <row r="47" spans="1:6">
      <c r="B47" t="s">
        <v>210</v>
      </c>
      <c r="C47" s="43"/>
      <c r="E47" s="43">
        <f>-E45</f>
        <v>-990000</v>
      </c>
    </row>
    <row r="48" spans="1:6">
      <c r="B48" t="s">
        <v>209</v>
      </c>
      <c r="E48">
        <v>0</v>
      </c>
    </row>
    <row r="49" spans="2:6">
      <c r="B49" s="40" t="s">
        <v>208</v>
      </c>
      <c r="C49" s="39"/>
      <c r="D49" s="40"/>
      <c r="E49" s="39">
        <f>PMT(E50,E51,E47,E48)</f>
        <v>6095.6002842212765</v>
      </c>
    </row>
    <row r="50" spans="2:6">
      <c r="B50" t="s">
        <v>207</v>
      </c>
      <c r="C50" s="42"/>
      <c r="D50" s="41"/>
      <c r="E50" s="42">
        <f>F50/12</f>
        <v>5.208333333333333E-3</v>
      </c>
      <c r="F50" s="41">
        <v>6.25E-2</v>
      </c>
    </row>
    <row r="51" spans="2:6">
      <c r="B51" t="s">
        <v>206</v>
      </c>
      <c r="E51">
        <v>360</v>
      </c>
    </row>
    <row r="53" spans="2:6">
      <c r="B53" t="s">
        <v>205</v>
      </c>
      <c r="C53" s="41"/>
      <c r="E53" s="41">
        <v>0.36</v>
      </c>
    </row>
    <row r="54" spans="2:6">
      <c r="B54" t="s">
        <v>204</v>
      </c>
      <c r="C54" s="15"/>
      <c r="E54" s="15">
        <f>E49/E53</f>
        <v>16932.223011725768</v>
      </c>
    </row>
    <row r="55" spans="2:6">
      <c r="B55" s="40" t="s">
        <v>203</v>
      </c>
      <c r="C55" s="39"/>
      <c r="D55" s="40"/>
      <c r="E55" s="39">
        <f>E54*12</f>
        <v>203186.6761407092</v>
      </c>
    </row>
    <row r="58" spans="2:6">
      <c r="C58" s="38"/>
    </row>
    <row r="59" spans="2:6">
      <c r="B59" s="37"/>
      <c r="C59" s="36"/>
      <c r="D59" s="15"/>
      <c r="E59" s="34"/>
    </row>
    <row r="60" spans="2:6">
      <c r="B60" s="34"/>
      <c r="C60" s="36"/>
      <c r="D60" s="15"/>
      <c r="E60" s="34"/>
    </row>
    <row r="61" spans="2:6">
      <c r="B61" s="34"/>
      <c r="C61" s="36"/>
      <c r="D61" s="15"/>
      <c r="E61" s="34"/>
    </row>
    <row r="62" spans="2:6">
      <c r="B62" s="34"/>
      <c r="C62" s="36"/>
      <c r="D62" s="15"/>
      <c r="E62" s="34"/>
    </row>
    <row r="63" spans="2:6">
      <c r="B63" s="34"/>
      <c r="C63" s="36"/>
      <c r="D63" s="15"/>
      <c r="E63" s="34"/>
    </row>
    <row r="64" spans="2:6">
      <c r="B64" s="34"/>
      <c r="C64" s="36"/>
      <c r="D64" s="15"/>
      <c r="E64" s="34"/>
    </row>
    <row r="65" spans="2:5">
      <c r="B65" s="34"/>
      <c r="C65" s="36"/>
      <c r="D65" s="15"/>
      <c r="E65" s="34"/>
    </row>
    <row r="66" spans="2:5">
      <c r="B66" s="34"/>
      <c r="C66" s="36"/>
      <c r="D66" s="15"/>
      <c r="E66" s="34"/>
    </row>
    <row r="67" spans="2:5">
      <c r="B67" s="34"/>
      <c r="C67" s="36"/>
      <c r="D67" s="15"/>
      <c r="E67" s="34"/>
    </row>
    <row r="68" spans="2:5">
      <c r="B68" s="34"/>
      <c r="C68" s="36"/>
      <c r="D68" s="15"/>
      <c r="E68" s="34"/>
    </row>
    <row r="69" spans="2:5">
      <c r="B69" s="34"/>
      <c r="C69" s="36"/>
      <c r="D69" s="15"/>
      <c r="E69" s="34"/>
    </row>
    <row r="70" spans="2:5">
      <c r="B70" s="34"/>
      <c r="C70" s="36"/>
      <c r="D70" s="15"/>
      <c r="E70" s="34"/>
    </row>
    <row r="71" spans="2:5">
      <c r="B71" s="34"/>
      <c r="C71" s="36"/>
      <c r="D71" s="15"/>
      <c r="E71" s="34"/>
    </row>
    <row r="72" spans="2:5">
      <c r="B72" s="34"/>
      <c r="C72" s="36"/>
      <c r="D72" s="15"/>
      <c r="E72" s="34"/>
    </row>
    <row r="73" spans="2:5">
      <c r="B73" s="34"/>
      <c r="C73" s="36"/>
      <c r="D73" s="15"/>
      <c r="E73" s="34"/>
    </row>
    <row r="74" spans="2:5">
      <c r="B74" s="34"/>
      <c r="C74" s="36"/>
      <c r="D74" s="15"/>
      <c r="E74" s="34"/>
    </row>
    <row r="75" spans="2:5">
      <c r="B75" s="34"/>
      <c r="C75" s="36"/>
      <c r="D75" s="15"/>
      <c r="E75" s="34"/>
    </row>
    <row r="76" spans="2:5">
      <c r="B76" s="34"/>
      <c r="C76" s="36"/>
      <c r="D76" s="15"/>
      <c r="E76" s="34"/>
    </row>
    <row r="77" spans="2:5">
      <c r="B77" s="34"/>
      <c r="C77" s="36"/>
      <c r="D77" s="15"/>
      <c r="E77" s="34"/>
    </row>
    <row r="78" spans="2:5">
      <c r="B78" s="34"/>
      <c r="C78" s="36"/>
      <c r="D78" s="15"/>
      <c r="E78" s="34"/>
    </row>
    <row r="79" spans="2:5">
      <c r="B79" s="34"/>
      <c r="C79" s="36"/>
      <c r="D79" s="15"/>
      <c r="E79" s="34"/>
    </row>
    <row r="80" spans="2:5">
      <c r="B80" s="34"/>
      <c r="C80" s="36"/>
      <c r="D80" s="15"/>
      <c r="E80" s="34"/>
    </row>
    <row r="81" spans="2:5">
      <c r="B81" s="34"/>
      <c r="C81" s="36"/>
      <c r="D81" s="15"/>
      <c r="E81" s="34"/>
    </row>
    <row r="82" spans="2:5">
      <c r="B82" s="34"/>
      <c r="C82" s="36"/>
      <c r="D82" s="15"/>
      <c r="E82" s="34"/>
    </row>
    <row r="83" spans="2:5">
      <c r="B83" s="34"/>
      <c r="C83" s="36"/>
      <c r="D83" s="15"/>
      <c r="E83" s="34"/>
    </row>
    <row r="84" spans="2:5">
      <c r="B84" s="34"/>
      <c r="C84" s="36"/>
      <c r="D84" s="15"/>
      <c r="E84" s="34"/>
    </row>
    <row r="85" spans="2:5">
      <c r="B85" s="34"/>
      <c r="C85" s="36"/>
      <c r="D85" s="15"/>
      <c r="E85" s="34"/>
    </row>
    <row r="86" spans="2:5">
      <c r="B86" s="34"/>
      <c r="C86" s="36"/>
      <c r="D86" s="15"/>
      <c r="E86" s="34"/>
    </row>
    <row r="87" spans="2:5">
      <c r="B87" s="34"/>
      <c r="C87" s="36"/>
      <c r="D87" s="15"/>
      <c r="E87" s="34"/>
    </row>
    <row r="88" spans="2:5">
      <c r="B88" s="34"/>
      <c r="C88" s="36"/>
      <c r="D88" s="15"/>
      <c r="E88" s="34"/>
    </row>
    <row r="89" spans="2:5">
      <c r="B89" s="34"/>
      <c r="C89" s="36"/>
      <c r="D89" s="15"/>
      <c r="E89" s="34"/>
    </row>
    <row r="90" spans="2:5">
      <c r="B90" s="34"/>
      <c r="C90" s="36"/>
      <c r="D90" s="15"/>
      <c r="E90" s="34"/>
    </row>
    <row r="91" spans="2:5">
      <c r="B91" s="34"/>
      <c r="C91" s="36"/>
      <c r="D91" s="15"/>
      <c r="E91" s="34"/>
    </row>
    <row r="92" spans="2:5">
      <c r="B92" s="34"/>
      <c r="C92" s="36"/>
      <c r="D92" s="15"/>
      <c r="E92" s="34"/>
    </row>
    <row r="93" spans="2:5">
      <c r="B93" s="34"/>
      <c r="C93" s="36"/>
      <c r="D93" s="15"/>
      <c r="E93" s="34"/>
    </row>
    <row r="94" spans="2:5">
      <c r="B94" s="34"/>
      <c r="C94" s="36"/>
      <c r="D94" s="15"/>
      <c r="E94" s="34"/>
    </row>
    <row r="95" spans="2:5">
      <c r="B95" s="34"/>
      <c r="C95" s="35"/>
      <c r="D95" s="15"/>
      <c r="E95" s="3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E920-75CB-4637-B17C-29ECE4CC8BFC}">
  <sheetPr>
    <tabColor theme="5" tint="0.79998168889431442"/>
  </sheetPr>
  <dimension ref="A17:R119"/>
  <sheetViews>
    <sheetView topLeftCell="A45" zoomScale="85" zoomScaleNormal="85" workbookViewId="0">
      <selection activeCell="F99" sqref="F99"/>
    </sheetView>
  </sheetViews>
  <sheetFormatPr defaultColWidth="9" defaultRowHeight="14.25"/>
  <cols>
    <col min="1" max="1" width="9" style="59"/>
    <col min="2" max="2" width="10.140625" style="59" customWidth="1"/>
    <col min="3" max="3" width="17.7109375" style="59" customWidth="1"/>
    <col min="4" max="4" width="19.85546875" style="59" customWidth="1"/>
    <col min="5" max="5" width="13.42578125" style="59" customWidth="1"/>
    <col min="6" max="8" width="18.7109375" style="59" customWidth="1"/>
    <col min="9" max="9" width="29.42578125" style="59" customWidth="1"/>
    <col min="10" max="10" width="19.42578125" style="59" customWidth="1"/>
    <col min="11" max="11" width="18.28515625" style="59" customWidth="1"/>
    <col min="12" max="12" width="19.7109375" style="59" customWidth="1"/>
    <col min="13" max="13" width="11.7109375" style="59" customWidth="1"/>
    <col min="14" max="14" width="18.42578125" style="59" customWidth="1"/>
    <col min="15" max="15" width="9" style="59"/>
    <col min="16" max="16" width="20.42578125" style="59" customWidth="1"/>
    <col min="17" max="17" width="19.7109375" style="59" customWidth="1"/>
    <col min="18" max="18" width="14.42578125" style="59" customWidth="1"/>
    <col min="19" max="16384" width="9" style="59"/>
  </cols>
  <sheetData>
    <row r="17" spans="1:18">
      <c r="A17" s="97" t="s">
        <v>277</v>
      </c>
    </row>
    <row r="18" spans="1:18" ht="15">
      <c r="A18" s="59" t="s">
        <v>276</v>
      </c>
      <c r="I18"/>
      <c r="J18"/>
      <c r="K18"/>
      <c r="L18"/>
      <c r="M18"/>
      <c r="N18"/>
    </row>
    <row r="19" spans="1:18" ht="15">
      <c r="A19" s="59" t="s">
        <v>207</v>
      </c>
      <c r="D19" s="77">
        <v>7.0000000000000007E-2</v>
      </c>
      <c r="E19" s="59" t="s">
        <v>274</v>
      </c>
      <c r="I19" s="46"/>
      <c r="J19" s="46"/>
      <c r="K19" s="46"/>
      <c r="L19" s="46"/>
      <c r="M19" s="46"/>
    </row>
    <row r="20" spans="1:18" ht="15">
      <c r="A20" s="59" t="s">
        <v>275</v>
      </c>
      <c r="D20" s="111">
        <v>300000</v>
      </c>
      <c r="E20" s="59" t="s">
        <v>274</v>
      </c>
      <c r="I20"/>
      <c r="J20" s="113"/>
      <c r="K20"/>
      <c r="L20"/>
      <c r="M20"/>
    </row>
    <row r="21" spans="1:18" ht="15">
      <c r="A21" s="59" t="s">
        <v>273</v>
      </c>
      <c r="D21" s="59">
        <v>20</v>
      </c>
      <c r="E21" s="59" t="s">
        <v>266</v>
      </c>
      <c r="I21"/>
      <c r="J21" s="113"/>
      <c r="K21" s="115"/>
      <c r="L21" s="112"/>
      <c r="M21" s="114"/>
    </row>
    <row r="22" spans="1:18" ht="15">
      <c r="A22" s="59" t="s">
        <v>272</v>
      </c>
      <c r="D22" s="111">
        <v>40000</v>
      </c>
      <c r="E22" s="59" t="s">
        <v>271</v>
      </c>
      <c r="I22"/>
      <c r="J22" s="113"/>
      <c r="K22" s="115"/>
      <c r="L22" s="112"/>
      <c r="M22" s="114"/>
    </row>
    <row r="23" spans="1:18" ht="15">
      <c r="A23" s="59" t="s">
        <v>270</v>
      </c>
      <c r="D23" s="59">
        <v>10</v>
      </c>
      <c r="E23" s="59" t="s">
        <v>269</v>
      </c>
      <c r="I23"/>
      <c r="J23" s="113"/>
      <c r="K23"/>
      <c r="L23" s="112"/>
      <c r="M23"/>
    </row>
    <row r="24" spans="1:18">
      <c r="A24" s="59" t="s">
        <v>268</v>
      </c>
      <c r="D24" s="111">
        <v>350000</v>
      </c>
    </row>
    <row r="25" spans="1:18">
      <c r="A25" s="59" t="s">
        <v>267</v>
      </c>
      <c r="C25" s="111"/>
      <c r="D25" s="59">
        <v>20</v>
      </c>
      <c r="E25" s="59" t="s">
        <v>266</v>
      </c>
    </row>
    <row r="26" spans="1:18">
      <c r="C26" s="111"/>
    </row>
    <row r="28" spans="1:18">
      <c r="C28" s="59" t="s">
        <v>207</v>
      </c>
      <c r="D28" s="77">
        <f>D19</f>
        <v>7.0000000000000007E-2</v>
      </c>
    </row>
    <row r="29" spans="1:18">
      <c r="A29" s="97" t="s">
        <v>265</v>
      </c>
      <c r="B29" s="59" t="s">
        <v>264</v>
      </c>
      <c r="E29" s="109" t="s">
        <v>263</v>
      </c>
      <c r="I29" s="110" t="s">
        <v>262</v>
      </c>
      <c r="J29" s="86"/>
      <c r="K29" s="86"/>
      <c r="L29" s="86"/>
      <c r="M29" s="86"/>
      <c r="N29" s="86"/>
      <c r="P29" s="109" t="s">
        <v>261</v>
      </c>
      <c r="Q29" s="109"/>
      <c r="R29" s="109"/>
    </row>
    <row r="30" spans="1:18">
      <c r="C30" s="59" t="s">
        <v>210</v>
      </c>
      <c r="D30" s="92">
        <v>0</v>
      </c>
      <c r="E30" s="103"/>
      <c r="I30" s="86"/>
      <c r="J30" s="86"/>
      <c r="K30" s="86"/>
      <c r="L30" s="86"/>
      <c r="M30" s="86"/>
      <c r="N30" s="86"/>
      <c r="P30" s="109" t="s">
        <v>260</v>
      </c>
      <c r="Q30" s="103"/>
      <c r="R30" s="103"/>
    </row>
    <row r="31" spans="1:18">
      <c r="C31" s="59" t="s">
        <v>209</v>
      </c>
      <c r="D31" s="89">
        <f>FV(D33,D32,D34,D30)</f>
        <v>552657.91845118033</v>
      </c>
      <c r="E31" s="108">
        <f>D31/(1+D33)^10</f>
        <v>280943.26163730409</v>
      </c>
      <c r="I31" s="86" t="s">
        <v>259</v>
      </c>
      <c r="J31" s="86"/>
      <c r="K31" s="86"/>
      <c r="L31" s="86"/>
      <c r="M31" s="86"/>
      <c r="N31" s="86"/>
      <c r="P31" s="103" t="s">
        <v>258</v>
      </c>
      <c r="Q31" s="103"/>
      <c r="R31" s="104">
        <f>-D43/(1+D28)^30</f>
        <v>-417511.53315843444</v>
      </c>
    </row>
    <row r="32" spans="1:18">
      <c r="C32" s="59" t="s">
        <v>206</v>
      </c>
      <c r="D32" s="59">
        <f>D23</f>
        <v>10</v>
      </c>
      <c r="E32" s="103"/>
      <c r="I32" s="86"/>
      <c r="J32" s="86"/>
      <c r="K32" s="86"/>
      <c r="L32" s="86"/>
      <c r="M32" s="86"/>
      <c r="N32" s="86"/>
      <c r="P32" s="103" t="s">
        <v>257</v>
      </c>
      <c r="Q32" s="103"/>
      <c r="R32" s="106">
        <f>E37</f>
        <v>-177922.25224715122</v>
      </c>
    </row>
    <row r="33" spans="1:18">
      <c r="C33" s="59" t="s">
        <v>207</v>
      </c>
      <c r="D33" s="77">
        <f>D28</f>
        <v>7.0000000000000007E-2</v>
      </c>
      <c r="E33" s="103"/>
      <c r="I33" s="86"/>
      <c r="J33" s="86"/>
      <c r="K33" s="86"/>
      <c r="L33" s="86"/>
      <c r="M33" s="86"/>
      <c r="N33" s="86"/>
      <c r="P33" s="103" t="s">
        <v>256</v>
      </c>
      <c r="Q33" s="103"/>
      <c r="R33" s="108">
        <f>E31</f>
        <v>280943.26163730409</v>
      </c>
    </row>
    <row r="34" spans="1:18">
      <c r="C34" s="59" t="s">
        <v>208</v>
      </c>
      <c r="D34" s="92">
        <f>-D22</f>
        <v>-40000</v>
      </c>
      <c r="E34" s="103"/>
      <c r="I34" s="86"/>
      <c r="J34" s="86"/>
      <c r="K34" s="86"/>
      <c r="L34" s="86"/>
      <c r="M34" s="86"/>
      <c r="N34" s="86"/>
      <c r="P34" s="103" t="s">
        <v>255</v>
      </c>
      <c r="Q34" s="103"/>
      <c r="R34" s="106">
        <f>SUM(R31:R33)</f>
        <v>-314490.52376828156</v>
      </c>
    </row>
    <row r="35" spans="1:18">
      <c r="B35" s="59" t="s">
        <v>254</v>
      </c>
      <c r="E35" s="103"/>
      <c r="I35" s="86"/>
      <c r="J35" s="86"/>
      <c r="K35" s="86"/>
      <c r="L35" s="86"/>
      <c r="M35" s="86"/>
      <c r="N35" s="86"/>
      <c r="P35" s="103"/>
      <c r="Q35" s="103"/>
      <c r="R35" s="103"/>
    </row>
    <row r="36" spans="1:18">
      <c r="E36" s="103"/>
      <c r="I36" s="86"/>
      <c r="J36" s="95">
        <f>D22*(((1+0.07)^10-1)/0.07)</f>
        <v>552657.91845118033</v>
      </c>
      <c r="K36" s="86"/>
      <c r="L36" s="86"/>
      <c r="M36" s="86"/>
      <c r="N36" s="86"/>
      <c r="P36" s="103" t="s">
        <v>253</v>
      </c>
      <c r="Q36" s="104">
        <f>R34*(1+Q39)^10</f>
        <v>-618650.46068548143</v>
      </c>
      <c r="R36" s="103"/>
    </row>
    <row r="37" spans="1:18">
      <c r="B37" s="59" t="s">
        <v>252</v>
      </c>
      <c r="D37" s="89">
        <v>-350000</v>
      </c>
      <c r="E37" s="108">
        <f>D37/(1+D33)^10</f>
        <v>-177922.25224715122</v>
      </c>
      <c r="F37" s="89">
        <f>D37*1.2</f>
        <v>-420000</v>
      </c>
      <c r="G37" s="89">
        <f>D37*(1+D33)^20</f>
        <v>-1354389.5618701628</v>
      </c>
      <c r="H37" s="89"/>
      <c r="I37" s="86"/>
      <c r="J37" s="107">
        <f>-D24</f>
        <v>-350000</v>
      </c>
      <c r="K37" s="86"/>
      <c r="L37" s="86"/>
      <c r="M37" s="86"/>
      <c r="N37" s="86"/>
      <c r="P37" s="103" t="s">
        <v>209</v>
      </c>
      <c r="Q37" s="106"/>
      <c r="R37" s="103"/>
    </row>
    <row r="38" spans="1:18">
      <c r="B38" s="59" t="s">
        <v>251</v>
      </c>
      <c r="D38" s="89">
        <f>D31+D37</f>
        <v>202657.91845118033</v>
      </c>
      <c r="F38" s="89">
        <f>D31+F37</f>
        <v>132657.91845118033</v>
      </c>
      <c r="G38" s="89"/>
      <c r="H38" s="89"/>
      <c r="I38" s="86"/>
      <c r="J38" s="94">
        <f>SUM(J36:J37)</f>
        <v>202657.91845118033</v>
      </c>
      <c r="K38" s="86"/>
      <c r="L38" s="86"/>
      <c r="M38" s="86"/>
      <c r="N38" s="86"/>
      <c r="P38" s="103" t="s">
        <v>206</v>
      </c>
      <c r="Q38" s="103">
        <v>20</v>
      </c>
      <c r="R38" s="103"/>
    </row>
    <row r="39" spans="1:18">
      <c r="I39" s="86"/>
      <c r="J39" s="86"/>
      <c r="K39" s="86"/>
      <c r="L39" s="86"/>
      <c r="M39" s="86"/>
      <c r="N39" s="86"/>
      <c r="P39" s="103" t="s">
        <v>207</v>
      </c>
      <c r="Q39" s="105">
        <f>D28</f>
        <v>7.0000000000000007E-2</v>
      </c>
      <c r="R39" s="103"/>
    </row>
    <row r="40" spans="1:18">
      <c r="A40" s="97" t="s">
        <v>250</v>
      </c>
      <c r="B40" s="59" t="s">
        <v>249</v>
      </c>
      <c r="I40" s="86"/>
      <c r="J40" s="86"/>
      <c r="K40" s="86"/>
      <c r="L40" s="86"/>
      <c r="M40" s="86"/>
      <c r="N40" s="86"/>
      <c r="P40" s="103" t="s">
        <v>208</v>
      </c>
      <c r="Q40" s="104">
        <f>PMT(Q39,Q38,Q36,Q37)</f>
        <v>58396.226996515579</v>
      </c>
      <c r="R40" s="103"/>
    </row>
    <row r="41" spans="1:18">
      <c r="B41" s="59" t="s">
        <v>248</v>
      </c>
      <c r="I41" s="86"/>
      <c r="J41" s="86"/>
      <c r="K41" s="102" t="s">
        <v>247</v>
      </c>
      <c r="L41" s="86"/>
      <c r="M41" s="86"/>
      <c r="N41" s="86"/>
    </row>
    <row r="42" spans="1:18">
      <c r="I42" s="86"/>
      <c r="J42" s="86"/>
      <c r="K42" s="86"/>
      <c r="L42" s="86"/>
      <c r="M42" s="86"/>
      <c r="N42" s="86"/>
      <c r="P42" s="59" t="s">
        <v>246</v>
      </c>
    </row>
    <row r="43" spans="1:18">
      <c r="C43" s="59" t="s">
        <v>210</v>
      </c>
      <c r="D43" s="101">
        <f>PV(D46,D45,D47,D44)</f>
        <v>3178204.2736548483</v>
      </c>
      <c r="I43" s="86"/>
      <c r="J43" s="95">
        <f>300000*((1-(1/(1+0.07)^20))/0.07)</f>
        <v>3178204.2736548483</v>
      </c>
      <c r="K43" s="86"/>
      <c r="L43" s="100">
        <f>300000*(1/0.07-(1/(0.07*(1+0.07)^20)))</f>
        <v>3178204.2736548479</v>
      </c>
      <c r="M43" s="86"/>
      <c r="N43" s="86"/>
    </row>
    <row r="44" spans="1:18">
      <c r="C44" s="59" t="s">
        <v>209</v>
      </c>
      <c r="D44" s="99">
        <v>0</v>
      </c>
      <c r="I44" s="86"/>
      <c r="J44" s="86"/>
      <c r="K44" s="86"/>
      <c r="L44" s="86"/>
      <c r="M44" s="86"/>
      <c r="N44" s="86"/>
    </row>
    <row r="45" spans="1:18">
      <c r="C45" s="59" t="s">
        <v>206</v>
      </c>
      <c r="D45" s="59">
        <f>D21</f>
        <v>20</v>
      </c>
      <c r="I45" s="86"/>
      <c r="J45" s="86"/>
      <c r="K45" s="86"/>
      <c r="L45" s="86"/>
      <c r="M45" s="86"/>
      <c r="N45" s="86"/>
      <c r="P45" s="59" t="s">
        <v>208</v>
      </c>
      <c r="Q45" s="98">
        <f>D19*Q36/(1-(1+D19)^(-D25))</f>
        <v>-58396.226996515579</v>
      </c>
    </row>
    <row r="46" spans="1:18">
      <c r="C46" s="59" t="s">
        <v>207</v>
      </c>
      <c r="D46" s="77">
        <f>D19</f>
        <v>7.0000000000000007E-2</v>
      </c>
      <c r="I46" s="86"/>
      <c r="J46" s="86"/>
      <c r="K46" s="86"/>
      <c r="L46" s="86"/>
      <c r="M46" s="86"/>
      <c r="N46" s="86"/>
    </row>
    <row r="47" spans="1:18">
      <c r="C47" s="59" t="s">
        <v>208</v>
      </c>
      <c r="D47" s="90">
        <f>-D20</f>
        <v>-300000</v>
      </c>
      <c r="I47" s="86"/>
      <c r="J47" s="86"/>
      <c r="K47" s="86"/>
      <c r="L47" s="86"/>
      <c r="M47" s="86"/>
      <c r="N47" s="86"/>
    </row>
    <row r="48" spans="1:18">
      <c r="I48" s="86"/>
      <c r="J48" s="86"/>
      <c r="K48" s="86"/>
      <c r="L48" s="86"/>
      <c r="M48" s="86"/>
      <c r="N48" s="86"/>
    </row>
    <row r="49" spans="1:14">
      <c r="I49" s="86"/>
      <c r="J49" s="86"/>
      <c r="K49" s="86"/>
      <c r="L49" s="86"/>
      <c r="M49" s="86"/>
      <c r="N49" s="86"/>
    </row>
    <row r="50" spans="1:14">
      <c r="A50" s="97" t="s">
        <v>245</v>
      </c>
      <c r="B50" s="59" t="s">
        <v>244</v>
      </c>
      <c r="I50" s="86" t="s">
        <v>243</v>
      </c>
      <c r="J50" s="86"/>
      <c r="K50" s="96" t="s">
        <v>242</v>
      </c>
      <c r="L50" s="86"/>
      <c r="M50" s="86"/>
      <c r="N50" s="86"/>
    </row>
    <row r="51" spans="1:14">
      <c r="B51" s="59" t="s">
        <v>241</v>
      </c>
      <c r="I51" s="86"/>
      <c r="J51" s="86"/>
      <c r="K51" s="86"/>
      <c r="L51" s="86"/>
      <c r="M51" s="86"/>
      <c r="N51" s="86"/>
    </row>
    <row r="52" spans="1:14">
      <c r="I52" s="86"/>
      <c r="J52" s="95">
        <f>J38*(1+D28)^20</f>
        <v>784222.19823032373</v>
      </c>
      <c r="K52" s="86" t="s">
        <v>240</v>
      </c>
      <c r="L52" s="86"/>
      <c r="M52" s="86"/>
      <c r="N52" s="86"/>
    </row>
    <row r="53" spans="1:14">
      <c r="C53" s="59" t="s">
        <v>210</v>
      </c>
      <c r="D53" s="92">
        <f>-D38</f>
        <v>-202657.91845118033</v>
      </c>
      <c r="F53" s="92">
        <f>-F38</f>
        <v>-132657.91845118033</v>
      </c>
      <c r="G53" s="92">
        <f>-D31</f>
        <v>-552657.91845118033</v>
      </c>
      <c r="H53" s="92"/>
      <c r="I53" s="86" t="s">
        <v>239</v>
      </c>
      <c r="J53" s="94">
        <f>J43</f>
        <v>3178204.2736548483</v>
      </c>
      <c r="K53" s="86"/>
      <c r="L53" s="86"/>
      <c r="M53" s="86"/>
      <c r="N53" s="86"/>
    </row>
    <row r="54" spans="1:14">
      <c r="C54" s="59" t="s">
        <v>209</v>
      </c>
      <c r="D54" s="90">
        <f>D43</f>
        <v>3178204.2736548483</v>
      </c>
      <c r="F54" s="90">
        <f>D43</f>
        <v>3178204.2736548483</v>
      </c>
      <c r="G54" s="90">
        <f>F54</f>
        <v>3178204.2736548483</v>
      </c>
      <c r="H54" s="90"/>
      <c r="I54" s="86" t="s">
        <v>238</v>
      </c>
      <c r="J54" s="94">
        <f>J53-J52</f>
        <v>2393982.0754245245</v>
      </c>
      <c r="K54" s="86"/>
      <c r="L54" s="86"/>
      <c r="M54" s="86"/>
      <c r="N54" s="86"/>
    </row>
    <row r="55" spans="1:14">
      <c r="C55" s="59" t="s">
        <v>206</v>
      </c>
      <c r="D55" s="59">
        <f>D25</f>
        <v>20</v>
      </c>
      <c r="F55" s="59">
        <f>D25</f>
        <v>20</v>
      </c>
      <c r="G55" s="59">
        <f>F55</f>
        <v>20</v>
      </c>
      <c r="I55" s="86" t="s">
        <v>237</v>
      </c>
      <c r="J55" s="86"/>
      <c r="K55" s="86"/>
      <c r="L55" s="86"/>
      <c r="M55" s="86"/>
      <c r="N55" s="86"/>
    </row>
    <row r="56" spans="1:14">
      <c r="C56" s="59" t="s">
        <v>207</v>
      </c>
      <c r="D56" s="77">
        <f>D19</f>
        <v>7.0000000000000007E-2</v>
      </c>
      <c r="F56" s="77">
        <f>D19</f>
        <v>7.0000000000000007E-2</v>
      </c>
      <c r="G56" s="85">
        <f>F56</f>
        <v>7.0000000000000007E-2</v>
      </c>
      <c r="H56" s="77"/>
      <c r="I56" s="86" t="s">
        <v>236</v>
      </c>
      <c r="J56" s="86"/>
      <c r="K56" s="86"/>
      <c r="L56" s="86"/>
      <c r="M56" s="86"/>
      <c r="N56" s="86"/>
    </row>
    <row r="57" spans="1:14">
      <c r="C57" s="59" t="s">
        <v>208</v>
      </c>
      <c r="D57" s="93">
        <f>PMT(D56,D55,D53,D54)</f>
        <v>-58396.226996515587</v>
      </c>
      <c r="E57" s="92" t="s">
        <v>235</v>
      </c>
      <c r="F57" s="93">
        <f>PMT(F56,F55,F53,F54)</f>
        <v>-65003.731798543457</v>
      </c>
      <c r="G57" s="93">
        <f>PMT(G56,G55,G53,G54)</f>
        <v>-25358.702986376065</v>
      </c>
      <c r="H57" s="93"/>
      <c r="I57" s="86"/>
      <c r="J57" s="86"/>
      <c r="K57" s="86"/>
      <c r="L57" s="86"/>
      <c r="M57" s="86"/>
      <c r="N57" s="86"/>
    </row>
    <row r="58" spans="1:14">
      <c r="D58" s="91"/>
      <c r="E58" s="92"/>
      <c r="F58" s="91"/>
      <c r="G58" s="91"/>
      <c r="H58" s="91"/>
      <c r="I58" s="86"/>
      <c r="J58" s="86"/>
      <c r="K58" s="86"/>
      <c r="L58" s="86"/>
      <c r="M58" s="86"/>
      <c r="N58" s="86"/>
    </row>
    <row r="59" spans="1:14">
      <c r="C59" s="59" t="s">
        <v>210</v>
      </c>
      <c r="D59" s="59">
        <v>0</v>
      </c>
      <c r="E59" s="90"/>
      <c r="F59" s="59">
        <v>0</v>
      </c>
      <c r="I59" s="86"/>
      <c r="J59" s="86"/>
      <c r="K59" s="86"/>
      <c r="L59" s="86"/>
      <c r="M59" s="86"/>
      <c r="N59" s="86"/>
    </row>
    <row r="60" spans="1:14">
      <c r="C60" s="59" t="s">
        <v>209</v>
      </c>
      <c r="D60" s="89">
        <f>FV(D62,D61,D63,D59)</f>
        <v>2393982.075424525</v>
      </c>
      <c r="E60" s="59" t="s">
        <v>234</v>
      </c>
      <c r="F60" s="89">
        <f>FV(F62,F61,F63,F59)</f>
        <v>2664859.9877985562</v>
      </c>
      <c r="G60" s="89"/>
      <c r="H60" s="89"/>
      <c r="I60" s="86"/>
      <c r="J60" s="86"/>
      <c r="K60" s="86"/>
      <c r="L60" s="86"/>
      <c r="M60" s="86"/>
      <c r="N60" s="86"/>
    </row>
    <row r="61" spans="1:14">
      <c r="C61" s="59" t="s">
        <v>206</v>
      </c>
      <c r="D61" s="59">
        <v>20</v>
      </c>
      <c r="F61" s="59">
        <v>20</v>
      </c>
      <c r="I61" s="86"/>
      <c r="J61" s="86"/>
      <c r="K61" s="86"/>
      <c r="L61" s="86"/>
      <c r="M61" s="86"/>
      <c r="N61" s="86"/>
    </row>
    <row r="62" spans="1:14">
      <c r="C62" s="59" t="s">
        <v>207</v>
      </c>
      <c r="D62" s="88">
        <v>7.0000000000000007E-2</v>
      </c>
      <c r="F62" s="88">
        <v>7.0000000000000007E-2</v>
      </c>
      <c r="G62" s="88"/>
      <c r="H62" s="88"/>
      <c r="I62" s="87">
        <f>(J54*D56)/(((1+D56)^20)-1)</f>
        <v>58396.226996515579</v>
      </c>
      <c r="J62" s="86"/>
      <c r="K62" s="86"/>
      <c r="L62" s="86"/>
      <c r="M62" s="86"/>
      <c r="N62" s="86"/>
    </row>
    <row r="63" spans="1:14">
      <c r="C63" s="59" t="s">
        <v>208</v>
      </c>
      <c r="D63" s="74">
        <f>D57</f>
        <v>-58396.226996515587</v>
      </c>
      <c r="F63" s="74">
        <f>F57</f>
        <v>-65003.731798543457</v>
      </c>
      <c r="G63" s="74"/>
      <c r="H63" s="74"/>
      <c r="I63" s="86"/>
      <c r="J63" s="86"/>
      <c r="K63" s="86"/>
      <c r="L63" s="86"/>
      <c r="M63" s="86"/>
      <c r="N63" s="86"/>
    </row>
    <row r="64" spans="1:14">
      <c r="F64" s="85">
        <f>F63/D63-1</f>
        <v>0.11314951567713671</v>
      </c>
      <c r="G64" s="85"/>
      <c r="H64" s="85"/>
    </row>
    <row r="65" spans="2:14">
      <c r="B65" s="84" t="s">
        <v>233</v>
      </c>
    </row>
    <row r="66" spans="2:14">
      <c r="B66" s="59" t="s">
        <v>207</v>
      </c>
      <c r="C66" s="77">
        <f>D19</f>
        <v>7.0000000000000007E-2</v>
      </c>
    </row>
    <row r="68" spans="2:14" ht="30.6" customHeight="1">
      <c r="B68" s="83"/>
      <c r="C68" s="82" t="s">
        <v>232</v>
      </c>
      <c r="D68" s="82" t="s">
        <v>231</v>
      </c>
      <c r="E68" s="82" t="s">
        <v>230</v>
      </c>
      <c r="F68" s="82" t="s">
        <v>229</v>
      </c>
      <c r="G68" s="81"/>
      <c r="H68" s="81"/>
    </row>
    <row r="69" spans="2:14">
      <c r="B69" s="63">
        <v>0</v>
      </c>
      <c r="C69" s="63"/>
      <c r="D69" s="63"/>
      <c r="E69" s="63"/>
      <c r="F69" s="63"/>
    </row>
    <row r="70" spans="2:14">
      <c r="B70" s="63">
        <v>1</v>
      </c>
      <c r="C70" s="80">
        <f>D22/1000</f>
        <v>40</v>
      </c>
      <c r="D70" s="63">
        <v>0</v>
      </c>
      <c r="E70" s="79"/>
      <c r="F70" s="66">
        <f>C70+D70+E70</f>
        <v>40</v>
      </c>
      <c r="G70" s="65"/>
      <c r="H70" s="65"/>
      <c r="K70" s="78" t="s">
        <v>228</v>
      </c>
      <c r="M70" s="77"/>
    </row>
    <row r="71" spans="2:14">
      <c r="B71" s="63">
        <v>2</v>
      </c>
      <c r="C71" s="63">
        <v>40</v>
      </c>
      <c r="D71" s="63">
        <v>0</v>
      </c>
      <c r="E71" s="62">
        <f t="shared" ref="E71:E102" si="0">F70*C$66</f>
        <v>2.8000000000000003</v>
      </c>
      <c r="F71" s="66">
        <f t="shared" ref="F71:F102" si="1">F70+C71+D71+E71</f>
        <v>82.8</v>
      </c>
      <c r="G71" s="65"/>
      <c r="H71" s="65"/>
      <c r="K71" s="76">
        <f>D57</f>
        <v>-58396.226996515587</v>
      </c>
      <c r="M71" s="75"/>
      <c r="N71" s="74"/>
    </row>
    <row r="72" spans="2:14">
      <c r="B72" s="63">
        <v>3</v>
      </c>
      <c r="C72" s="63">
        <v>40</v>
      </c>
      <c r="D72" s="63">
        <v>0</v>
      </c>
      <c r="E72" s="62">
        <f t="shared" si="0"/>
        <v>5.7960000000000003</v>
      </c>
      <c r="F72" s="66">
        <f t="shared" si="1"/>
        <v>128.596</v>
      </c>
      <c r="G72" s="65"/>
      <c r="H72" s="65"/>
      <c r="M72" s="75"/>
      <c r="N72" s="74"/>
    </row>
    <row r="73" spans="2:14">
      <c r="B73" s="63">
        <v>4</v>
      </c>
      <c r="C73" s="63">
        <v>40</v>
      </c>
      <c r="D73" s="63">
        <v>0</v>
      </c>
      <c r="E73" s="62">
        <f t="shared" si="0"/>
        <v>9.0017200000000006</v>
      </c>
      <c r="F73" s="66">
        <f t="shared" si="1"/>
        <v>177.59772000000001</v>
      </c>
      <c r="G73" s="65"/>
      <c r="H73" s="65"/>
      <c r="M73" s="75"/>
      <c r="N73" s="74"/>
    </row>
    <row r="74" spans="2:14">
      <c r="B74" s="63">
        <v>5</v>
      </c>
      <c r="C74" s="63">
        <v>40</v>
      </c>
      <c r="D74" s="63">
        <v>0</v>
      </c>
      <c r="E74" s="62">
        <f t="shared" si="0"/>
        <v>12.431840400000002</v>
      </c>
      <c r="F74" s="66">
        <f t="shared" si="1"/>
        <v>230.02956040000001</v>
      </c>
      <c r="G74" s="65"/>
      <c r="H74" s="65"/>
      <c r="M74" s="73"/>
    </row>
    <row r="75" spans="2:14">
      <c r="B75" s="63">
        <v>6</v>
      </c>
      <c r="C75" s="63">
        <v>40</v>
      </c>
      <c r="D75" s="63">
        <v>0</v>
      </c>
      <c r="E75" s="62">
        <f t="shared" si="0"/>
        <v>16.102069228000001</v>
      </c>
      <c r="F75" s="66">
        <f t="shared" si="1"/>
        <v>286.13162962800004</v>
      </c>
      <c r="G75" s="65"/>
      <c r="H75" s="65"/>
    </row>
    <row r="76" spans="2:14">
      <c r="B76" s="63">
        <v>7</v>
      </c>
      <c r="C76" s="63">
        <v>40</v>
      </c>
      <c r="D76" s="63">
        <v>0</v>
      </c>
      <c r="E76" s="62">
        <f t="shared" si="0"/>
        <v>20.029214073960006</v>
      </c>
      <c r="F76" s="66">
        <f t="shared" si="1"/>
        <v>346.16084370196006</v>
      </c>
      <c r="G76" s="65"/>
      <c r="H76" s="65"/>
    </row>
    <row r="77" spans="2:14">
      <c r="B77" s="63">
        <v>8</v>
      </c>
      <c r="C77" s="63">
        <v>40</v>
      </c>
      <c r="D77" s="63">
        <v>0</v>
      </c>
      <c r="E77" s="62">
        <f t="shared" si="0"/>
        <v>24.231259059137205</v>
      </c>
      <c r="F77" s="66">
        <f t="shared" si="1"/>
        <v>410.39210276109725</v>
      </c>
      <c r="G77" s="65"/>
      <c r="H77" s="65"/>
    </row>
    <row r="78" spans="2:14">
      <c r="B78" s="63">
        <v>9</v>
      </c>
      <c r="C78" s="63">
        <v>40</v>
      </c>
      <c r="D78" s="63">
        <v>0</v>
      </c>
      <c r="E78" s="62">
        <f t="shared" si="0"/>
        <v>28.727447193276809</v>
      </c>
      <c r="F78" s="66">
        <f t="shared" si="1"/>
        <v>479.11954995437407</v>
      </c>
      <c r="G78" s="65"/>
      <c r="H78" s="65"/>
    </row>
    <row r="79" spans="2:14">
      <c r="B79" s="64">
        <v>10</v>
      </c>
      <c r="C79" s="63">
        <v>40</v>
      </c>
      <c r="D79" s="63">
        <v>-350</v>
      </c>
      <c r="E79" s="62">
        <f t="shared" si="0"/>
        <v>33.538368496806186</v>
      </c>
      <c r="F79" s="72">
        <f t="shared" si="1"/>
        <v>202.65791845118025</v>
      </c>
      <c r="G79" s="71"/>
      <c r="H79" s="71"/>
    </row>
    <row r="80" spans="2:14">
      <c r="B80" s="63">
        <v>11</v>
      </c>
      <c r="C80" s="70">
        <v>58.396226996515551</v>
      </c>
      <c r="D80" s="63"/>
      <c r="E80" s="62">
        <f t="shared" si="0"/>
        <v>14.18605429158262</v>
      </c>
      <c r="F80" s="66">
        <f t="shared" si="1"/>
        <v>275.24019973927841</v>
      </c>
      <c r="G80" s="65"/>
      <c r="H80" s="65"/>
      <c r="I80" s="59" t="s">
        <v>227</v>
      </c>
    </row>
    <row r="81" spans="2:8">
      <c r="B81" s="63">
        <v>12</v>
      </c>
      <c r="C81" s="69">
        <f t="shared" ref="C81:C99" si="2">C80</f>
        <v>58.396226996515551</v>
      </c>
      <c r="D81" s="63"/>
      <c r="E81" s="62">
        <f t="shared" si="0"/>
        <v>19.26681398174949</v>
      </c>
      <c r="F81" s="66">
        <f t="shared" si="1"/>
        <v>352.90324071754344</v>
      </c>
      <c r="G81" s="65"/>
      <c r="H81" s="65"/>
    </row>
    <row r="82" spans="2:8">
      <c r="B82" s="63">
        <v>13</v>
      </c>
      <c r="C82" s="69">
        <f t="shared" si="2"/>
        <v>58.396226996515551</v>
      </c>
      <c r="D82" s="63"/>
      <c r="E82" s="62">
        <f t="shared" si="0"/>
        <v>24.703226850228042</v>
      </c>
      <c r="F82" s="66">
        <f t="shared" si="1"/>
        <v>436.00269456428703</v>
      </c>
      <c r="G82" s="65"/>
      <c r="H82" s="65"/>
    </row>
    <row r="83" spans="2:8">
      <c r="B83" s="63">
        <v>14</v>
      </c>
      <c r="C83" s="69">
        <f t="shared" si="2"/>
        <v>58.396226996515551</v>
      </c>
      <c r="D83" s="63"/>
      <c r="E83" s="62">
        <f t="shared" si="0"/>
        <v>30.520188619500093</v>
      </c>
      <c r="F83" s="66">
        <f t="shared" si="1"/>
        <v>524.91911018030271</v>
      </c>
      <c r="G83" s="65"/>
      <c r="H83" s="65"/>
    </row>
    <row r="84" spans="2:8">
      <c r="B84" s="63">
        <v>15</v>
      </c>
      <c r="C84" s="69">
        <f t="shared" si="2"/>
        <v>58.396226996515551</v>
      </c>
      <c r="D84" s="63"/>
      <c r="E84" s="62">
        <f t="shared" si="0"/>
        <v>36.744337712621196</v>
      </c>
      <c r="F84" s="66">
        <f t="shared" si="1"/>
        <v>620.05967488943952</v>
      </c>
      <c r="G84" s="65"/>
      <c r="H84" s="65"/>
    </row>
    <row r="85" spans="2:8">
      <c r="B85" s="63">
        <v>16</v>
      </c>
      <c r="C85" s="69">
        <f t="shared" si="2"/>
        <v>58.396226996515551</v>
      </c>
      <c r="D85" s="63"/>
      <c r="E85" s="62">
        <f t="shared" si="0"/>
        <v>43.404177242260772</v>
      </c>
      <c r="F85" s="66">
        <f t="shared" si="1"/>
        <v>721.86007912821583</v>
      </c>
      <c r="G85" s="65"/>
      <c r="H85" s="65"/>
    </row>
    <row r="86" spans="2:8">
      <c r="B86" s="63">
        <v>17</v>
      </c>
      <c r="C86" s="69">
        <f t="shared" si="2"/>
        <v>58.396226996515551</v>
      </c>
      <c r="D86" s="63"/>
      <c r="E86" s="62">
        <f t="shared" si="0"/>
        <v>50.53020553897511</v>
      </c>
      <c r="F86" s="66">
        <f t="shared" si="1"/>
        <v>830.78651166370651</v>
      </c>
      <c r="G86" s="65"/>
      <c r="H86" s="65"/>
    </row>
    <row r="87" spans="2:8">
      <c r="B87" s="63">
        <v>18</v>
      </c>
      <c r="C87" s="69">
        <f t="shared" si="2"/>
        <v>58.396226996515551</v>
      </c>
      <c r="D87" s="63"/>
      <c r="E87" s="62">
        <f t="shared" si="0"/>
        <v>58.155055816459459</v>
      </c>
      <c r="F87" s="66">
        <f t="shared" si="1"/>
        <v>947.33779447668155</v>
      </c>
      <c r="G87" s="65"/>
      <c r="H87" s="65"/>
    </row>
    <row r="88" spans="2:8">
      <c r="B88" s="63">
        <v>19</v>
      </c>
      <c r="C88" s="69">
        <f t="shared" si="2"/>
        <v>58.396226996515551</v>
      </c>
      <c r="D88" s="63"/>
      <c r="E88" s="62">
        <f t="shared" si="0"/>
        <v>66.313645613367711</v>
      </c>
      <c r="F88" s="66">
        <f t="shared" si="1"/>
        <v>1072.0476670865648</v>
      </c>
      <c r="G88" s="65"/>
      <c r="H88" s="65"/>
    </row>
    <row r="89" spans="2:8">
      <c r="B89" s="63">
        <v>20</v>
      </c>
      <c r="C89" s="69">
        <f t="shared" si="2"/>
        <v>58.396226996515551</v>
      </c>
      <c r="D89" s="63"/>
      <c r="E89" s="62">
        <f t="shared" si="0"/>
        <v>75.043336696059541</v>
      </c>
      <c r="F89" s="66">
        <f t="shared" si="1"/>
        <v>1205.4872307791397</v>
      </c>
      <c r="G89" s="65"/>
      <c r="H89" s="65"/>
    </row>
    <row r="90" spans="2:8">
      <c r="B90" s="63">
        <v>21</v>
      </c>
      <c r="C90" s="69">
        <f t="shared" si="2"/>
        <v>58.396226996515551</v>
      </c>
      <c r="D90" s="63"/>
      <c r="E90" s="62">
        <f t="shared" si="0"/>
        <v>84.384106154539793</v>
      </c>
      <c r="F90" s="66">
        <f t="shared" si="1"/>
        <v>1348.2675639301949</v>
      </c>
      <c r="G90" s="65"/>
      <c r="H90" s="65"/>
    </row>
    <row r="91" spans="2:8">
      <c r="B91" s="63">
        <v>22</v>
      </c>
      <c r="C91" s="69">
        <f t="shared" si="2"/>
        <v>58.396226996515551</v>
      </c>
      <c r="D91" s="63"/>
      <c r="E91" s="62">
        <f t="shared" si="0"/>
        <v>94.378729475113659</v>
      </c>
      <c r="F91" s="66">
        <f t="shared" si="1"/>
        <v>1501.042520401824</v>
      </c>
      <c r="G91" s="65"/>
      <c r="H91" s="65"/>
    </row>
    <row r="92" spans="2:8">
      <c r="B92" s="63">
        <v>23</v>
      </c>
      <c r="C92" s="69">
        <f t="shared" si="2"/>
        <v>58.396226996515551</v>
      </c>
      <c r="D92" s="63"/>
      <c r="E92" s="62">
        <f t="shared" si="0"/>
        <v>105.07297642812769</v>
      </c>
      <c r="F92" s="66">
        <f t="shared" si="1"/>
        <v>1664.5117238264672</v>
      </c>
      <c r="G92" s="65"/>
      <c r="H92" s="65"/>
    </row>
    <row r="93" spans="2:8">
      <c r="B93" s="63">
        <v>24</v>
      </c>
      <c r="C93" s="69">
        <f t="shared" si="2"/>
        <v>58.396226996515551</v>
      </c>
      <c r="D93" s="63"/>
      <c r="E93" s="62">
        <f t="shared" si="0"/>
        <v>116.51582066785272</v>
      </c>
      <c r="F93" s="66">
        <f t="shared" si="1"/>
        <v>1839.4237714908354</v>
      </c>
      <c r="G93" s="65"/>
      <c r="H93" s="65"/>
    </row>
    <row r="94" spans="2:8">
      <c r="B94" s="63">
        <v>25</v>
      </c>
      <c r="C94" s="69">
        <f t="shared" si="2"/>
        <v>58.396226996515551</v>
      </c>
      <c r="D94" s="63"/>
      <c r="E94" s="62">
        <f t="shared" si="0"/>
        <v>128.75966400435848</v>
      </c>
      <c r="F94" s="66">
        <f t="shared" si="1"/>
        <v>2026.5796624917093</v>
      </c>
      <c r="G94" s="65"/>
      <c r="H94" s="65"/>
    </row>
    <row r="95" spans="2:8">
      <c r="B95" s="63">
        <v>26</v>
      </c>
      <c r="C95" s="69">
        <f t="shared" si="2"/>
        <v>58.396226996515551</v>
      </c>
      <c r="D95" s="63"/>
      <c r="E95" s="62">
        <f t="shared" si="0"/>
        <v>141.86057637441968</v>
      </c>
      <c r="F95" s="66">
        <f t="shared" si="1"/>
        <v>2226.8364658626442</v>
      </c>
      <c r="G95" s="65"/>
      <c r="H95" s="65"/>
    </row>
    <row r="96" spans="2:8">
      <c r="B96" s="63">
        <v>27</v>
      </c>
      <c r="C96" s="69">
        <f t="shared" si="2"/>
        <v>58.396226996515551</v>
      </c>
      <c r="D96" s="63"/>
      <c r="E96" s="62">
        <f t="shared" si="0"/>
        <v>155.8785526103851</v>
      </c>
      <c r="F96" s="66">
        <f t="shared" si="1"/>
        <v>2441.1112454695449</v>
      </c>
      <c r="G96" s="65"/>
      <c r="H96" s="65"/>
    </row>
    <row r="97" spans="2:8">
      <c r="B97" s="63">
        <v>28</v>
      </c>
      <c r="C97" s="69">
        <f t="shared" si="2"/>
        <v>58.396226996515551</v>
      </c>
      <c r="D97" s="63"/>
      <c r="E97" s="62">
        <f t="shared" si="0"/>
        <v>170.87778718286816</v>
      </c>
      <c r="F97" s="66">
        <f t="shared" si="1"/>
        <v>2670.3852596489287</v>
      </c>
      <c r="G97" s="65"/>
      <c r="H97" s="65"/>
    </row>
    <row r="98" spans="2:8">
      <c r="B98" s="63">
        <v>29</v>
      </c>
      <c r="C98" s="69">
        <f t="shared" si="2"/>
        <v>58.396226996515551</v>
      </c>
      <c r="D98" s="63"/>
      <c r="E98" s="62">
        <f t="shared" si="0"/>
        <v>186.92696817542503</v>
      </c>
      <c r="F98" s="66">
        <f t="shared" si="1"/>
        <v>2915.7084548208691</v>
      </c>
      <c r="G98" s="65"/>
      <c r="H98" s="65"/>
    </row>
    <row r="99" spans="2:8">
      <c r="B99" s="63">
        <v>30</v>
      </c>
      <c r="C99" s="69">
        <f t="shared" si="2"/>
        <v>58.396226996515551</v>
      </c>
      <c r="D99" s="63"/>
      <c r="E99" s="62">
        <f t="shared" si="0"/>
        <v>204.09959183746085</v>
      </c>
      <c r="F99" s="68">
        <f t="shared" si="1"/>
        <v>3178.2042736548456</v>
      </c>
      <c r="G99" s="67"/>
      <c r="H99" s="67"/>
    </row>
    <row r="100" spans="2:8">
      <c r="B100" s="64">
        <v>31</v>
      </c>
      <c r="C100" s="64"/>
      <c r="D100" s="64">
        <v>-300</v>
      </c>
      <c r="E100" s="62">
        <f t="shared" si="0"/>
        <v>222.47429915583922</v>
      </c>
      <c r="F100" s="66">
        <f t="shared" si="1"/>
        <v>3100.6785728106847</v>
      </c>
      <c r="G100" s="65"/>
      <c r="H100" s="65"/>
    </row>
    <row r="101" spans="2:8">
      <c r="B101" s="63">
        <v>32</v>
      </c>
      <c r="C101" s="63"/>
      <c r="D101" s="63">
        <f t="shared" ref="D101:D119" si="3">D100</f>
        <v>-300</v>
      </c>
      <c r="E101" s="62">
        <f t="shared" si="0"/>
        <v>217.04750009674794</v>
      </c>
      <c r="F101" s="66">
        <f t="shared" si="1"/>
        <v>3017.7260729074328</v>
      </c>
      <c r="G101" s="65"/>
      <c r="H101" s="65"/>
    </row>
    <row r="102" spans="2:8">
      <c r="B102" s="63">
        <v>33</v>
      </c>
      <c r="C102" s="63"/>
      <c r="D102" s="63">
        <f t="shared" si="3"/>
        <v>-300</v>
      </c>
      <c r="E102" s="62">
        <f t="shared" si="0"/>
        <v>211.24082510352031</v>
      </c>
      <c r="F102" s="66">
        <f t="shared" si="1"/>
        <v>2928.9668980109532</v>
      </c>
      <c r="G102" s="65"/>
      <c r="H102" s="65"/>
    </row>
    <row r="103" spans="2:8">
      <c r="B103" s="63">
        <v>34</v>
      </c>
      <c r="C103" s="63"/>
      <c r="D103" s="63">
        <f t="shared" si="3"/>
        <v>-300</v>
      </c>
      <c r="E103" s="62">
        <f t="shared" ref="E103:E119" si="4">F102*C$66</f>
        <v>205.02768286076673</v>
      </c>
      <c r="F103" s="66">
        <f t="shared" ref="F103:F119" si="5">F102+C103+D103+E103</f>
        <v>2833.9945808717198</v>
      </c>
      <c r="G103" s="65"/>
      <c r="H103" s="65"/>
    </row>
    <row r="104" spans="2:8">
      <c r="B104" s="63">
        <v>35</v>
      </c>
      <c r="C104" s="63"/>
      <c r="D104" s="63">
        <f t="shared" si="3"/>
        <v>-300</v>
      </c>
      <c r="E104" s="62">
        <f t="shared" si="4"/>
        <v>198.3796206610204</v>
      </c>
      <c r="F104" s="66">
        <f t="shared" si="5"/>
        <v>2732.3742015327402</v>
      </c>
      <c r="G104" s="65"/>
      <c r="H104" s="65"/>
    </row>
    <row r="105" spans="2:8">
      <c r="B105" s="63">
        <v>36</v>
      </c>
      <c r="C105" s="63"/>
      <c r="D105" s="63">
        <f t="shared" si="3"/>
        <v>-300</v>
      </c>
      <c r="E105" s="62">
        <f t="shared" si="4"/>
        <v>191.26619410729182</v>
      </c>
      <c r="F105" s="66">
        <f t="shared" si="5"/>
        <v>2623.6403956400322</v>
      </c>
      <c r="G105" s="65"/>
      <c r="H105" s="65"/>
    </row>
    <row r="106" spans="2:8">
      <c r="B106" s="63">
        <v>37</v>
      </c>
      <c r="C106" s="63"/>
      <c r="D106" s="63">
        <f t="shared" si="3"/>
        <v>-300</v>
      </c>
      <c r="E106" s="62">
        <f t="shared" si="4"/>
        <v>183.65482769480226</v>
      </c>
      <c r="F106" s="66">
        <f t="shared" si="5"/>
        <v>2507.2952233348346</v>
      </c>
      <c r="G106" s="65"/>
      <c r="H106" s="65"/>
    </row>
    <row r="107" spans="2:8">
      <c r="B107" s="63">
        <v>38</v>
      </c>
      <c r="C107" s="63"/>
      <c r="D107" s="63">
        <f t="shared" si="3"/>
        <v>-300</v>
      </c>
      <c r="E107" s="62">
        <f t="shared" si="4"/>
        <v>175.51066563343844</v>
      </c>
      <c r="F107" s="66">
        <f t="shared" si="5"/>
        <v>2382.8058889682729</v>
      </c>
      <c r="G107" s="65"/>
      <c r="H107" s="65"/>
    </row>
    <row r="108" spans="2:8">
      <c r="B108" s="63">
        <v>39</v>
      </c>
      <c r="C108" s="63"/>
      <c r="D108" s="63">
        <f t="shared" si="3"/>
        <v>-300</v>
      </c>
      <c r="E108" s="62">
        <f t="shared" si="4"/>
        <v>166.79641222777911</v>
      </c>
      <c r="F108" s="66">
        <f t="shared" si="5"/>
        <v>2249.6023011960519</v>
      </c>
      <c r="G108" s="65"/>
      <c r="H108" s="65"/>
    </row>
    <row r="109" spans="2:8">
      <c r="B109" s="63">
        <v>40</v>
      </c>
      <c r="C109" s="63"/>
      <c r="D109" s="63">
        <f t="shared" si="3"/>
        <v>-300</v>
      </c>
      <c r="E109" s="62">
        <f t="shared" si="4"/>
        <v>157.47216108372365</v>
      </c>
      <c r="F109" s="66">
        <f t="shared" si="5"/>
        <v>2107.0744622797756</v>
      </c>
      <c r="G109" s="65"/>
      <c r="H109" s="65"/>
    </row>
    <row r="110" spans="2:8">
      <c r="B110" s="63">
        <v>41</v>
      </c>
      <c r="C110" s="63"/>
      <c r="D110" s="63">
        <f t="shared" si="3"/>
        <v>-300</v>
      </c>
      <c r="E110" s="62">
        <f t="shared" si="4"/>
        <v>147.49521235958431</v>
      </c>
      <c r="F110" s="66">
        <f t="shared" si="5"/>
        <v>1954.5696746393598</v>
      </c>
      <c r="G110" s="65"/>
      <c r="H110" s="65"/>
    </row>
    <row r="111" spans="2:8">
      <c r="B111" s="63">
        <v>42</v>
      </c>
      <c r="C111" s="63"/>
      <c r="D111" s="63">
        <f t="shared" si="3"/>
        <v>-300</v>
      </c>
      <c r="E111" s="62">
        <f t="shared" si="4"/>
        <v>136.8198772247552</v>
      </c>
      <c r="F111" s="66">
        <f t="shared" si="5"/>
        <v>1791.389551864115</v>
      </c>
      <c r="G111" s="65"/>
      <c r="H111" s="65"/>
    </row>
    <row r="112" spans="2:8">
      <c r="B112" s="63">
        <v>43</v>
      </c>
      <c r="C112" s="63"/>
      <c r="D112" s="63">
        <f t="shared" si="3"/>
        <v>-300</v>
      </c>
      <c r="E112" s="62">
        <f t="shared" si="4"/>
        <v>125.39726863048806</v>
      </c>
      <c r="F112" s="66">
        <f t="shared" si="5"/>
        <v>1616.786820494603</v>
      </c>
      <c r="G112" s="65"/>
      <c r="H112" s="65"/>
    </row>
    <row r="113" spans="2:8">
      <c r="B113" s="63">
        <v>44</v>
      </c>
      <c r="C113" s="63"/>
      <c r="D113" s="63">
        <f t="shared" si="3"/>
        <v>-300</v>
      </c>
      <c r="E113" s="62">
        <f t="shared" si="4"/>
        <v>113.17507743462222</v>
      </c>
      <c r="F113" s="66">
        <f t="shared" si="5"/>
        <v>1429.9618979292252</v>
      </c>
      <c r="G113" s="65"/>
      <c r="H113" s="65"/>
    </row>
    <row r="114" spans="2:8">
      <c r="B114" s="63">
        <v>45</v>
      </c>
      <c r="C114" s="63"/>
      <c r="D114" s="63">
        <f t="shared" si="3"/>
        <v>-300</v>
      </c>
      <c r="E114" s="62">
        <f t="shared" si="4"/>
        <v>100.09733285504578</v>
      </c>
      <c r="F114" s="66">
        <f t="shared" si="5"/>
        <v>1230.059230784271</v>
      </c>
      <c r="G114" s="65"/>
      <c r="H114" s="65"/>
    </row>
    <row r="115" spans="2:8">
      <c r="B115" s="63">
        <v>46</v>
      </c>
      <c r="C115" s="63"/>
      <c r="D115" s="63">
        <f t="shared" si="3"/>
        <v>-300</v>
      </c>
      <c r="E115" s="62">
        <f t="shared" si="4"/>
        <v>86.104146154898984</v>
      </c>
      <c r="F115" s="66">
        <f t="shared" si="5"/>
        <v>1016.16337693917</v>
      </c>
      <c r="G115" s="65"/>
      <c r="H115" s="65"/>
    </row>
    <row r="116" spans="2:8">
      <c r="B116" s="63">
        <v>47</v>
      </c>
      <c r="C116" s="63"/>
      <c r="D116" s="63">
        <f t="shared" si="3"/>
        <v>-300</v>
      </c>
      <c r="E116" s="62">
        <f t="shared" si="4"/>
        <v>71.131436385741907</v>
      </c>
      <c r="F116" s="66">
        <f t="shared" si="5"/>
        <v>787.29481332491196</v>
      </c>
      <c r="G116" s="65"/>
      <c r="H116" s="65"/>
    </row>
    <row r="117" spans="2:8">
      <c r="B117" s="63">
        <v>48</v>
      </c>
      <c r="C117" s="63"/>
      <c r="D117" s="63">
        <f t="shared" si="3"/>
        <v>-300</v>
      </c>
      <c r="E117" s="62">
        <f t="shared" si="4"/>
        <v>55.110636932743844</v>
      </c>
      <c r="F117" s="66">
        <f t="shared" si="5"/>
        <v>542.40545025765584</v>
      </c>
      <c r="G117" s="65"/>
      <c r="H117" s="65"/>
    </row>
    <row r="118" spans="2:8">
      <c r="B118" s="63">
        <v>49</v>
      </c>
      <c r="C118" s="63"/>
      <c r="D118" s="63">
        <f t="shared" si="3"/>
        <v>-300</v>
      </c>
      <c r="E118" s="62">
        <f t="shared" si="4"/>
        <v>37.968381518035912</v>
      </c>
      <c r="F118" s="66">
        <f t="shared" si="5"/>
        <v>280.37383177569177</v>
      </c>
      <c r="G118" s="65"/>
      <c r="H118" s="65"/>
    </row>
    <row r="119" spans="2:8">
      <c r="B119" s="64">
        <v>50</v>
      </c>
      <c r="C119" s="64"/>
      <c r="D119" s="63">
        <f t="shared" si="3"/>
        <v>-300</v>
      </c>
      <c r="E119" s="62">
        <f t="shared" si="4"/>
        <v>19.626168224298425</v>
      </c>
      <c r="F119" s="61">
        <f t="shared" si="5"/>
        <v>-9.8054897534893826E-12</v>
      </c>
      <c r="G119" s="60"/>
      <c r="H119" s="60"/>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FF4C-CFD4-40AF-A1BC-2A57D3F06E3A}">
  <sheetPr>
    <tabColor theme="6" tint="0.79998168889431442"/>
  </sheetPr>
  <dimension ref="A6:C16"/>
  <sheetViews>
    <sheetView tabSelected="1" zoomScale="130" zoomScaleNormal="130" workbookViewId="0">
      <selection activeCell="C16" sqref="C16"/>
    </sheetView>
  </sheetViews>
  <sheetFormatPr defaultRowHeight="15"/>
  <cols>
    <col min="2" max="2" width="11.85546875" bestFit="1" customWidth="1"/>
    <col min="3" max="3" width="9.5703125" bestFit="1" customWidth="1"/>
  </cols>
  <sheetData>
    <row r="6" spans="1:3">
      <c r="A6" s="124"/>
      <c r="B6" s="124"/>
    </row>
    <row r="7" spans="1:3">
      <c r="A7" s="123"/>
      <c r="B7" s="122"/>
    </row>
    <row r="8" spans="1:3">
      <c r="A8" s="58"/>
      <c r="B8" s="121"/>
    </row>
    <row r="9" spans="1:3">
      <c r="A9" s="58"/>
      <c r="B9" s="121"/>
      <c r="C9" s="120"/>
    </row>
    <row r="10" spans="1:3">
      <c r="A10" s="58"/>
      <c r="B10" s="121"/>
      <c r="C10" s="120"/>
    </row>
    <row r="11" spans="1:3">
      <c r="A11" s="58"/>
      <c r="B11" s="121"/>
      <c r="C11" s="120"/>
    </row>
    <row r="12" spans="1:3">
      <c r="A12" s="58"/>
      <c r="B12" s="121"/>
      <c r="C12" s="120"/>
    </row>
    <row r="13" spans="1:3">
      <c r="B13">
        <v>2020</v>
      </c>
      <c r="C13" s="119">
        <v>198.2</v>
      </c>
    </row>
    <row r="14" spans="1:3">
      <c r="B14">
        <v>2025</v>
      </c>
      <c r="C14" s="119">
        <v>245.5</v>
      </c>
    </row>
    <row r="15" spans="1:3">
      <c r="A15" s="118"/>
    </row>
    <row r="16" spans="1:3">
      <c r="B16" s="117" t="s">
        <v>278</v>
      </c>
      <c r="C16" s="116">
        <f>(C14/C13)^(1/5)-1</f>
        <v>4.3733370987237841E-2</v>
      </c>
    </row>
  </sheetData>
  <pageMargins left="0.7" right="0.7" top="0.75" bottom="0.75" header="0.3" footer="0.3"/>
  <pageSetup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27DA-73D6-4997-9226-3BF3C5A8CF70}">
  <sheetPr>
    <tabColor theme="6" tint="0.79998168889431442"/>
  </sheetPr>
  <dimension ref="B1:G28"/>
  <sheetViews>
    <sheetView zoomScale="130" zoomScaleNormal="130" workbookViewId="0">
      <selection activeCell="C16" sqref="C16"/>
    </sheetView>
  </sheetViews>
  <sheetFormatPr defaultRowHeight="15"/>
  <cols>
    <col min="2" max="2" width="18.85546875" customWidth="1"/>
    <col min="3" max="3" width="10.140625" bestFit="1" customWidth="1"/>
    <col min="4" max="4" width="10" bestFit="1" customWidth="1"/>
    <col min="5" max="5" width="9.140625" bestFit="1" customWidth="1"/>
  </cols>
  <sheetData>
    <row r="1" spans="2:6" ht="18.75">
      <c r="B1" s="133" t="s">
        <v>287</v>
      </c>
      <c r="C1" s="133"/>
      <c r="D1" s="133"/>
    </row>
    <row r="10" spans="2:6">
      <c r="B10" t="s">
        <v>286</v>
      </c>
      <c r="C10" s="41">
        <v>0.1</v>
      </c>
    </row>
    <row r="11" spans="2:6">
      <c r="B11" t="s">
        <v>285</v>
      </c>
      <c r="C11" s="58">
        <v>0</v>
      </c>
      <c r="D11" s="58">
        <v>1</v>
      </c>
      <c r="E11" s="58">
        <v>2</v>
      </c>
      <c r="F11" s="58">
        <v>3</v>
      </c>
    </row>
    <row r="12" spans="2:6">
      <c r="B12" t="s">
        <v>284</v>
      </c>
      <c r="D12" s="45"/>
      <c r="E12" s="45">
        <v>0.03</v>
      </c>
    </row>
    <row r="13" spans="2:6">
      <c r="B13" t="s">
        <v>283</v>
      </c>
      <c r="C13" s="132">
        <v>0</v>
      </c>
      <c r="D13" s="132">
        <f>C13*(1+D12)</f>
        <v>0</v>
      </c>
      <c r="E13" s="131">
        <v>150</v>
      </c>
      <c r="F13" s="131"/>
    </row>
    <row r="14" spans="2:6">
      <c r="B14" t="s">
        <v>282</v>
      </c>
      <c r="C14" s="132"/>
      <c r="D14" s="57">
        <f>E13/(C10-E12)</f>
        <v>2142.8571428571427</v>
      </c>
      <c r="E14" s="131"/>
    </row>
    <row r="15" spans="2:6">
      <c r="B15" t="s">
        <v>281</v>
      </c>
      <c r="C15" s="132"/>
      <c r="D15" s="57">
        <f>SUM(D13:D14)</f>
        <v>2142.8571428571427</v>
      </c>
      <c r="E15" s="131"/>
    </row>
    <row r="16" spans="2:6">
      <c r="B16" t="s">
        <v>210</v>
      </c>
      <c r="C16" s="56"/>
      <c r="D16" s="57">
        <f>D15/(1+$C10)^D11</f>
        <v>1948.0519480519476</v>
      </c>
      <c r="E16" s="131"/>
    </row>
    <row r="17" spans="2:7">
      <c r="B17" s="130" t="s">
        <v>280</v>
      </c>
      <c r="C17" s="129">
        <f>SUM(D16:E16)</f>
        <v>1948.0519480519476</v>
      </c>
    </row>
    <row r="19" spans="2:7">
      <c r="B19" t="s">
        <v>279</v>
      </c>
    </row>
    <row r="20" spans="2:7">
      <c r="C20" s="15"/>
      <c r="E20" s="45"/>
      <c r="F20" s="45"/>
      <c r="G20" s="45"/>
    </row>
    <row r="21" spans="2:7">
      <c r="C21" s="36"/>
      <c r="E21" s="128"/>
      <c r="F21" s="128"/>
      <c r="G21" s="128"/>
    </row>
    <row r="22" spans="2:7">
      <c r="E22" s="128"/>
      <c r="F22" s="128"/>
      <c r="G22" s="128"/>
    </row>
    <row r="23" spans="2:7">
      <c r="C23" s="41"/>
      <c r="D23" s="128"/>
      <c r="E23" s="128"/>
      <c r="F23" s="128"/>
      <c r="G23" s="128"/>
    </row>
    <row r="24" spans="2:7">
      <c r="C24" s="127"/>
      <c r="D24" s="126"/>
      <c r="E24" s="126"/>
      <c r="F24" s="126"/>
      <c r="G24" s="126"/>
    </row>
    <row r="25" spans="2:7">
      <c r="B25" s="46"/>
      <c r="C25" s="125"/>
      <c r="D25" s="125"/>
      <c r="E25" s="125"/>
      <c r="F25" s="125"/>
      <c r="G25" s="125"/>
    </row>
    <row r="27" spans="2:7">
      <c r="C27" s="56"/>
    </row>
    <row r="28" spans="2:7">
      <c r="C28" s="115"/>
    </row>
  </sheetData>
  <pageMargins left="0.7" right="0.7" top="0.75" bottom="0.75" header="0.3" footer="0.3"/>
  <pageSetup orientation="portrait"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837D9-B0D9-49AA-8B6A-92C0C053DB27}">
  <sheetPr>
    <tabColor theme="6" tint="0.79998168889431442"/>
  </sheetPr>
  <dimension ref="A12:L116"/>
  <sheetViews>
    <sheetView topLeftCell="A10" zoomScale="130" zoomScaleNormal="130" workbookViewId="0">
      <selection activeCell="H17" sqref="H17"/>
    </sheetView>
  </sheetViews>
  <sheetFormatPr defaultRowHeight="15"/>
  <cols>
    <col min="2" max="2" width="13.42578125" customWidth="1"/>
    <col min="3" max="3" width="11.140625" bestFit="1" customWidth="1"/>
    <col min="5" max="5" width="10.5703125" bestFit="1" customWidth="1"/>
    <col min="8" max="8" width="11.140625" bestFit="1" customWidth="1"/>
    <col min="11" max="11" width="28.42578125" customWidth="1"/>
  </cols>
  <sheetData>
    <row r="12" spans="2:12">
      <c r="F12" t="s">
        <v>292</v>
      </c>
      <c r="H12" s="35">
        <v>1000</v>
      </c>
    </row>
    <row r="13" spans="2:12">
      <c r="F13" t="s">
        <v>291</v>
      </c>
      <c r="H13" s="41">
        <v>0.08</v>
      </c>
    </row>
    <row r="14" spans="2:12">
      <c r="B14" t="s">
        <v>210</v>
      </c>
      <c r="C14" s="141">
        <f>-H12*H16</f>
        <v>-1085</v>
      </c>
      <c r="F14" t="s">
        <v>290</v>
      </c>
      <c r="H14" s="34">
        <f>H12*H13</f>
        <v>80</v>
      </c>
      <c r="L14" s="113"/>
    </row>
    <row r="15" spans="2:12">
      <c r="B15" t="s">
        <v>209</v>
      </c>
      <c r="C15" s="34">
        <v>1000</v>
      </c>
      <c r="D15" s="45"/>
      <c r="F15" t="s">
        <v>289</v>
      </c>
      <c r="H15" s="34">
        <f>H14/4</f>
        <v>20</v>
      </c>
      <c r="L15" s="113"/>
    </row>
    <row r="16" spans="2:12">
      <c r="B16" t="s">
        <v>208</v>
      </c>
      <c r="C16" s="34">
        <f>H15</f>
        <v>20</v>
      </c>
      <c r="F16" t="s">
        <v>218</v>
      </c>
      <c r="H16" s="41">
        <v>1.085</v>
      </c>
      <c r="L16" s="113"/>
    </row>
    <row r="17" spans="1:12">
      <c r="B17" t="s">
        <v>207</v>
      </c>
      <c r="C17" s="55">
        <f>RATE(C18,C16,C14,C15)</f>
        <v>1.2335937674294178E-2</v>
      </c>
      <c r="L17" s="113"/>
    </row>
    <row r="18" spans="1:12">
      <c r="B18" t="s">
        <v>206</v>
      </c>
      <c r="C18" s="140">
        <f>D18*4</f>
        <v>12</v>
      </c>
      <c r="D18" s="114">
        <v>3</v>
      </c>
    </row>
    <row r="20" spans="1:12">
      <c r="C20" s="139">
        <f>C17*4</f>
        <v>4.9343750697176711E-2</v>
      </c>
      <c r="D20" s="49" t="s">
        <v>288</v>
      </c>
      <c r="E20" s="49"/>
      <c r="G20" s="138"/>
    </row>
    <row r="21" spans="1:12">
      <c r="C21" s="51"/>
      <c r="D21" s="41"/>
    </row>
    <row r="24" spans="1:12" ht="18.75">
      <c r="A24" s="137"/>
    </row>
    <row r="25" spans="1:12">
      <c r="C25" s="136"/>
      <c r="D25" s="136"/>
      <c r="E25" s="136"/>
    </row>
    <row r="26" spans="1:12">
      <c r="C26" s="34"/>
      <c r="D26" s="15"/>
      <c r="E26" s="34"/>
    </row>
    <row r="27" spans="1:12">
      <c r="B27" s="34"/>
      <c r="C27" s="34"/>
      <c r="D27" s="15"/>
      <c r="E27" s="34"/>
    </row>
    <row r="28" spans="1:12">
      <c r="B28" s="34"/>
      <c r="C28" s="34"/>
      <c r="D28" s="15"/>
      <c r="E28" s="34"/>
    </row>
    <row r="29" spans="1:12">
      <c r="B29" s="34"/>
      <c r="C29" s="34"/>
      <c r="D29" s="15"/>
      <c r="E29" s="34"/>
    </row>
    <row r="30" spans="1:12">
      <c r="B30" s="34"/>
      <c r="C30" s="34"/>
      <c r="D30" s="15"/>
      <c r="E30" s="34"/>
    </row>
    <row r="31" spans="1:12">
      <c r="B31" s="34"/>
      <c r="C31" s="34"/>
      <c r="D31" s="15"/>
      <c r="E31" s="34"/>
    </row>
    <row r="32" spans="1:12">
      <c r="B32" s="34"/>
      <c r="C32" s="34"/>
      <c r="D32" s="15"/>
      <c r="E32" s="34"/>
    </row>
    <row r="33" spans="2:5">
      <c r="B33" s="34"/>
      <c r="C33" s="34"/>
      <c r="D33" s="15"/>
      <c r="E33" s="34"/>
    </row>
    <row r="34" spans="2:5">
      <c r="B34" s="34"/>
      <c r="C34" s="34"/>
      <c r="D34" s="15"/>
      <c r="E34" s="34"/>
    </row>
    <row r="35" spans="2:5">
      <c r="B35" s="34"/>
      <c r="C35" s="34"/>
      <c r="D35" s="15"/>
      <c r="E35" s="34"/>
    </row>
    <row r="36" spans="2:5">
      <c r="B36" s="34"/>
      <c r="C36" s="34"/>
      <c r="D36" s="15"/>
      <c r="E36" s="34"/>
    </row>
    <row r="37" spans="2:5">
      <c r="B37" s="34"/>
      <c r="C37" s="34"/>
      <c r="D37" s="15"/>
      <c r="E37" s="34"/>
    </row>
    <row r="38" spans="2:5">
      <c r="B38" s="34"/>
      <c r="C38" s="34"/>
      <c r="D38" s="15"/>
      <c r="E38" s="34"/>
    </row>
    <row r="39" spans="2:5">
      <c r="B39" s="34"/>
      <c r="C39" s="34"/>
      <c r="D39" s="15"/>
      <c r="E39" s="34"/>
    </row>
    <row r="40" spans="2:5">
      <c r="B40" s="34"/>
      <c r="C40" s="34"/>
      <c r="D40" s="15"/>
      <c r="E40" s="34"/>
    </row>
    <row r="41" spans="2:5">
      <c r="B41" s="34"/>
      <c r="C41" s="34"/>
      <c r="D41" s="15"/>
      <c r="E41" s="34"/>
    </row>
    <row r="42" spans="2:5">
      <c r="B42" s="117" t="s">
        <v>210</v>
      </c>
      <c r="C42" s="135">
        <f>PV(C45,C46,C44,C43)</f>
        <v>-1056.760932203483</v>
      </c>
      <c r="D42" s="15"/>
      <c r="E42" s="34"/>
    </row>
    <row r="43" spans="2:5">
      <c r="B43" t="s">
        <v>209</v>
      </c>
      <c r="C43" s="134">
        <f>H12</f>
        <v>1000</v>
      </c>
      <c r="D43" s="15"/>
      <c r="E43" s="34"/>
    </row>
    <row r="44" spans="2:5">
      <c r="B44" t="s">
        <v>208</v>
      </c>
      <c r="C44" s="34">
        <f>H15</f>
        <v>20</v>
      </c>
      <c r="D44" s="15"/>
      <c r="E44" s="50"/>
    </row>
    <row r="45" spans="2:5">
      <c r="B45" t="s">
        <v>207</v>
      </c>
      <c r="C45" s="50">
        <f>D45/4</f>
        <v>1.2500000000000001E-2</v>
      </c>
      <c r="D45" s="41">
        <v>0.05</v>
      </c>
      <c r="E45" s="34"/>
    </row>
    <row r="46" spans="2:5">
      <c r="B46" t="s">
        <v>206</v>
      </c>
      <c r="C46" s="132">
        <f>D46*4</f>
        <v>8</v>
      </c>
      <c r="D46" s="132">
        <v>2</v>
      </c>
      <c r="E46" s="34"/>
    </row>
    <row r="47" spans="2:5">
      <c r="B47" s="34"/>
      <c r="C47" s="34"/>
      <c r="D47" s="15"/>
      <c r="E47" s="34"/>
    </row>
    <row r="48" spans="2:5">
      <c r="B48" s="34"/>
      <c r="C48" s="34"/>
      <c r="D48" s="15"/>
      <c r="E48" s="34"/>
    </row>
    <row r="49" spans="2:5">
      <c r="B49" s="34"/>
      <c r="C49" s="34"/>
      <c r="D49" s="15"/>
      <c r="E49" s="34"/>
    </row>
    <row r="50" spans="2:5">
      <c r="B50" s="34"/>
      <c r="C50" s="34"/>
      <c r="D50" s="15"/>
      <c r="E50" s="34"/>
    </row>
    <row r="51" spans="2:5">
      <c r="B51" s="34"/>
      <c r="C51" s="34"/>
      <c r="D51" s="15"/>
      <c r="E51" s="34"/>
    </row>
    <row r="52" spans="2:5">
      <c r="B52" s="34"/>
      <c r="C52" s="34"/>
      <c r="D52" s="15"/>
      <c r="E52" s="34"/>
    </row>
    <row r="53" spans="2:5">
      <c r="B53" s="34"/>
      <c r="C53" s="34"/>
      <c r="D53" s="15"/>
      <c r="E53" s="34"/>
    </row>
    <row r="54" spans="2:5">
      <c r="B54" s="34"/>
      <c r="C54" s="34"/>
      <c r="D54" s="15"/>
      <c r="E54" s="34"/>
    </row>
    <row r="55" spans="2:5">
      <c r="B55" s="34"/>
      <c r="C55" s="34"/>
      <c r="D55" s="15"/>
      <c r="E55" s="34"/>
    </row>
    <row r="56" spans="2:5">
      <c r="B56" s="34"/>
      <c r="C56" s="34"/>
      <c r="D56" s="15"/>
      <c r="E56" s="34"/>
    </row>
    <row r="57" spans="2:5">
      <c r="B57" s="34"/>
      <c r="C57" s="34"/>
      <c r="D57" s="15"/>
      <c r="E57" s="34"/>
    </row>
    <row r="58" spans="2:5">
      <c r="B58" s="34"/>
      <c r="C58" s="34"/>
      <c r="D58" s="15"/>
      <c r="E58" s="34"/>
    </row>
    <row r="59" spans="2:5">
      <c r="B59" s="34"/>
      <c r="C59" s="34"/>
      <c r="D59" s="15"/>
      <c r="E59" s="34"/>
    </row>
    <row r="60" spans="2:5">
      <c r="B60" s="34"/>
      <c r="C60" s="34"/>
      <c r="D60" s="15"/>
      <c r="E60" s="34"/>
    </row>
    <row r="61" spans="2:5">
      <c r="B61" s="34"/>
      <c r="C61" s="34"/>
      <c r="D61" s="15"/>
      <c r="E61" s="34"/>
    </row>
    <row r="62" spans="2:5">
      <c r="B62" s="34"/>
      <c r="C62" s="34"/>
      <c r="D62" s="15"/>
      <c r="E62" s="34"/>
    </row>
    <row r="63" spans="2:5">
      <c r="B63" s="34"/>
      <c r="C63" s="34"/>
      <c r="D63" s="15"/>
      <c r="E63" s="34"/>
    </row>
    <row r="64" spans="2:5">
      <c r="B64" s="34"/>
      <c r="C64" s="34"/>
      <c r="D64" s="15"/>
      <c r="E64" s="34"/>
    </row>
    <row r="65" spans="2:5">
      <c r="B65" s="34"/>
      <c r="C65" s="34"/>
      <c r="D65" s="15"/>
      <c r="E65" s="34"/>
    </row>
    <row r="66" spans="2:5">
      <c r="B66" s="34"/>
      <c r="C66" s="34"/>
      <c r="D66" s="15"/>
      <c r="E66" s="34"/>
    </row>
    <row r="67" spans="2:5">
      <c r="B67" s="34"/>
      <c r="C67" s="34"/>
      <c r="D67" s="15"/>
      <c r="E67" s="34"/>
    </row>
    <row r="68" spans="2:5">
      <c r="B68" s="34"/>
      <c r="C68" s="34"/>
      <c r="D68" s="15"/>
      <c r="E68" s="34"/>
    </row>
    <row r="69" spans="2:5">
      <c r="B69" s="34"/>
      <c r="C69" s="34"/>
      <c r="D69" s="15"/>
      <c r="E69" s="34"/>
    </row>
    <row r="70" spans="2:5">
      <c r="B70" s="34"/>
      <c r="C70" s="34"/>
      <c r="D70" s="15"/>
      <c r="E70" s="34"/>
    </row>
    <row r="71" spans="2:5">
      <c r="B71" s="34"/>
      <c r="C71" s="34"/>
      <c r="D71" s="15"/>
      <c r="E71" s="34"/>
    </row>
    <row r="72" spans="2:5">
      <c r="B72" s="34"/>
      <c r="C72" s="34"/>
      <c r="D72" s="15"/>
      <c r="E72" s="34"/>
    </row>
    <row r="73" spans="2:5">
      <c r="B73" s="34"/>
      <c r="C73" s="34"/>
      <c r="D73" s="15"/>
      <c r="E73" s="34"/>
    </row>
    <row r="74" spans="2:5">
      <c r="B74" s="34"/>
      <c r="C74" s="34"/>
      <c r="D74" s="15"/>
      <c r="E74" s="34"/>
    </row>
    <row r="75" spans="2:5">
      <c r="B75" s="34"/>
      <c r="C75" s="34"/>
      <c r="D75" s="15"/>
      <c r="E75" s="34"/>
    </row>
    <row r="76" spans="2:5">
      <c r="B76" s="34"/>
      <c r="C76" s="34"/>
      <c r="D76" s="15"/>
      <c r="E76" s="34"/>
    </row>
    <row r="77" spans="2:5">
      <c r="B77" s="34"/>
      <c r="C77" s="34"/>
      <c r="D77" s="15"/>
      <c r="E77" s="34"/>
    </row>
    <row r="78" spans="2:5">
      <c r="B78" s="34"/>
      <c r="C78" s="34"/>
      <c r="D78" s="15"/>
      <c r="E78" s="34"/>
    </row>
    <row r="79" spans="2:5">
      <c r="B79" s="34"/>
      <c r="C79" s="34"/>
      <c r="D79" s="15"/>
      <c r="E79" s="34"/>
    </row>
    <row r="80" spans="2:5">
      <c r="B80" s="34"/>
      <c r="C80" s="34"/>
      <c r="D80" s="15"/>
      <c r="E80" s="34"/>
    </row>
    <row r="81" spans="2:5">
      <c r="B81" s="34"/>
      <c r="C81" s="34"/>
      <c r="D81" s="15"/>
      <c r="E81" s="34"/>
    </row>
    <row r="82" spans="2:5">
      <c r="B82" s="34"/>
      <c r="C82" s="34"/>
      <c r="D82" s="15"/>
      <c r="E82" s="34"/>
    </row>
    <row r="83" spans="2:5">
      <c r="B83" s="34"/>
      <c r="C83" s="34"/>
      <c r="D83" s="15"/>
      <c r="E83" s="34"/>
    </row>
    <row r="84" spans="2:5">
      <c r="B84" s="34"/>
      <c r="C84" s="34"/>
      <c r="D84" s="15"/>
      <c r="E84" s="34"/>
    </row>
    <row r="85" spans="2:5">
      <c r="B85" s="34"/>
      <c r="C85" s="34"/>
      <c r="D85" s="15"/>
      <c r="E85" s="34"/>
    </row>
    <row r="86" spans="2:5">
      <c r="B86" s="34"/>
      <c r="C86" s="34"/>
      <c r="D86" s="15"/>
      <c r="E86" s="34"/>
    </row>
    <row r="87" spans="2:5">
      <c r="B87" s="34"/>
      <c r="C87" s="34"/>
      <c r="D87" s="15"/>
      <c r="E87" s="34"/>
    </row>
    <row r="88" spans="2:5">
      <c r="B88" s="34"/>
      <c r="C88" s="34"/>
      <c r="D88" s="15"/>
      <c r="E88" s="34"/>
    </row>
    <row r="89" spans="2:5">
      <c r="B89" s="34"/>
      <c r="C89" s="34"/>
      <c r="D89" s="15"/>
      <c r="E89" s="34"/>
    </row>
    <row r="90" spans="2:5">
      <c r="B90" s="34"/>
      <c r="C90" s="34"/>
      <c r="D90" s="15"/>
      <c r="E90" s="34"/>
    </row>
    <row r="91" spans="2:5">
      <c r="B91" s="34"/>
      <c r="C91" s="34"/>
      <c r="D91" s="15"/>
      <c r="E91" s="34"/>
    </row>
    <row r="92" spans="2:5">
      <c r="B92" s="34"/>
      <c r="C92" s="34"/>
      <c r="D92" s="15"/>
      <c r="E92" s="34"/>
    </row>
    <row r="93" spans="2:5">
      <c r="B93" s="34"/>
      <c r="C93" s="34"/>
      <c r="D93" s="15"/>
      <c r="E93" s="34"/>
    </row>
    <row r="94" spans="2:5">
      <c r="B94" s="34"/>
      <c r="C94" s="34"/>
      <c r="D94" s="15"/>
      <c r="E94" s="34"/>
    </row>
    <row r="95" spans="2:5">
      <c r="B95" s="34"/>
      <c r="C95" s="34"/>
      <c r="D95" s="15"/>
      <c r="E95" s="34"/>
    </row>
    <row r="96" spans="2:5">
      <c r="B96" s="34"/>
      <c r="C96" s="34"/>
      <c r="D96" s="15"/>
      <c r="E96" s="34"/>
    </row>
    <row r="97" spans="2:5">
      <c r="B97" s="34"/>
      <c r="C97" s="34"/>
      <c r="D97" s="15"/>
      <c r="E97" s="34"/>
    </row>
    <row r="98" spans="2:5">
      <c r="B98" s="34"/>
      <c r="C98" s="34"/>
      <c r="D98" s="15"/>
      <c r="E98" s="34"/>
    </row>
    <row r="99" spans="2:5">
      <c r="B99" s="34"/>
      <c r="C99" s="34"/>
      <c r="D99" s="15"/>
      <c r="E99" s="34"/>
    </row>
    <row r="100" spans="2:5">
      <c r="B100" s="34"/>
      <c r="C100" s="34"/>
      <c r="D100" s="15"/>
      <c r="E100" s="34"/>
    </row>
    <row r="101" spans="2:5">
      <c r="B101" s="34"/>
      <c r="C101" s="34"/>
      <c r="D101" s="15"/>
      <c r="E101" s="34"/>
    </row>
    <row r="102" spans="2:5">
      <c r="B102" s="34"/>
      <c r="C102" s="34"/>
      <c r="D102" s="15"/>
      <c r="E102" s="34"/>
    </row>
    <row r="103" spans="2:5">
      <c r="B103" s="34"/>
      <c r="C103" s="34"/>
      <c r="D103" s="15"/>
      <c r="E103" s="34"/>
    </row>
    <row r="104" spans="2:5">
      <c r="B104" s="34"/>
      <c r="C104" s="34"/>
      <c r="D104" s="15"/>
      <c r="E104" s="34"/>
    </row>
    <row r="105" spans="2:5">
      <c r="B105" s="34"/>
      <c r="C105" s="34"/>
      <c r="D105" s="15"/>
      <c r="E105" s="34"/>
    </row>
    <row r="106" spans="2:5">
      <c r="B106" s="34"/>
      <c r="C106" s="34"/>
      <c r="D106" s="15"/>
      <c r="E106" s="34"/>
    </row>
    <row r="107" spans="2:5">
      <c r="B107" s="34"/>
      <c r="C107" s="34"/>
      <c r="D107" s="15"/>
      <c r="E107" s="34"/>
    </row>
    <row r="108" spans="2:5">
      <c r="B108" s="34"/>
      <c r="C108" s="34"/>
      <c r="D108" s="15"/>
      <c r="E108" s="34"/>
    </row>
    <row r="109" spans="2:5">
      <c r="B109" s="34"/>
      <c r="C109" s="34"/>
      <c r="D109" s="15"/>
      <c r="E109" s="34"/>
    </row>
    <row r="110" spans="2:5">
      <c r="B110" s="34"/>
      <c r="C110" s="34"/>
      <c r="D110" s="15"/>
      <c r="E110" s="34"/>
    </row>
    <row r="111" spans="2:5">
      <c r="B111" s="34"/>
      <c r="C111" s="34"/>
      <c r="D111" s="15"/>
      <c r="E111" s="34"/>
    </row>
    <row r="112" spans="2:5">
      <c r="B112" s="34"/>
      <c r="C112" s="34"/>
      <c r="D112" s="15"/>
      <c r="E112" s="34"/>
    </row>
    <row r="113" spans="2:5">
      <c r="B113" s="34"/>
      <c r="C113" s="34"/>
      <c r="D113" s="15"/>
      <c r="E113" s="34"/>
    </row>
    <row r="114" spans="2:5">
      <c r="B114" s="34"/>
      <c r="C114" s="34"/>
      <c r="D114" s="15"/>
      <c r="E114" s="34"/>
    </row>
    <row r="115" spans="2:5">
      <c r="B115" s="34"/>
      <c r="C115" s="34"/>
      <c r="D115" s="15"/>
      <c r="E115" s="34"/>
    </row>
    <row r="116" spans="2:5">
      <c r="B116" s="34"/>
      <c r="C116" s="34"/>
      <c r="D116" s="15"/>
      <c r="E116" s="34"/>
    </row>
  </sheetData>
  <pageMargins left="0.7" right="0.7" top="0.75" bottom="0.75" header="0.3" footer="0.3"/>
  <pageSetup orientation="portrait"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443A-F3D4-4B27-A2D6-B5E285DDCB4E}">
  <sheetPr>
    <tabColor theme="6" tint="0.79998168889431442"/>
  </sheetPr>
  <dimension ref="B8:C18"/>
  <sheetViews>
    <sheetView zoomScale="130" zoomScaleNormal="130" workbookViewId="0">
      <selection activeCell="C18" sqref="C18"/>
    </sheetView>
  </sheetViews>
  <sheetFormatPr defaultRowHeight="15"/>
  <cols>
    <col min="2" max="2" width="19.5703125" customWidth="1"/>
    <col min="3" max="3" width="21.42578125" bestFit="1" customWidth="1"/>
  </cols>
  <sheetData>
    <row r="8" spans="2:3">
      <c r="C8" s="41"/>
    </row>
    <row r="9" spans="2:3">
      <c r="C9" s="42"/>
    </row>
    <row r="10" spans="2:3">
      <c r="C10" s="142"/>
    </row>
    <row r="11" spans="2:3">
      <c r="C11" s="142"/>
    </row>
    <row r="13" spans="2:3">
      <c r="B13" t="s">
        <v>295</v>
      </c>
    </row>
    <row r="14" spans="2:3">
      <c r="B14" t="s">
        <v>294</v>
      </c>
      <c r="C14">
        <v>700</v>
      </c>
    </row>
    <row r="15" spans="2:3">
      <c r="B15" t="s">
        <v>293</v>
      </c>
      <c r="C15">
        <v>1000</v>
      </c>
    </row>
    <row r="16" spans="2:3">
      <c r="B16" t="s">
        <v>285</v>
      </c>
      <c r="C16">
        <v>7</v>
      </c>
    </row>
    <row r="18" spans="2:3">
      <c r="B18" s="117" t="s">
        <v>278</v>
      </c>
      <c r="C18" s="116">
        <f>(C15/C14)^(1/C16)-1</f>
        <v>5.227402814136739E-2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E240-376B-4EA0-B6F5-E93A72709975}">
  <sheetPr>
    <tabColor theme="6" tint="0.79998168889431442"/>
  </sheetPr>
  <dimension ref="A21:K58"/>
  <sheetViews>
    <sheetView topLeftCell="A16" zoomScale="130" zoomScaleNormal="130" workbookViewId="0">
      <selection activeCell="C16" sqref="C16"/>
    </sheetView>
  </sheetViews>
  <sheetFormatPr defaultRowHeight="15"/>
  <cols>
    <col min="1" max="1" width="13.42578125" customWidth="1"/>
    <col min="2" max="2" width="23.5703125" customWidth="1"/>
    <col min="3" max="3" width="9.140625" customWidth="1"/>
    <col min="4" max="4" width="10" customWidth="1"/>
    <col min="5" max="5" width="9.85546875" customWidth="1"/>
  </cols>
  <sheetData>
    <row r="21" spans="2:9">
      <c r="C21" s="41">
        <v>0.115</v>
      </c>
    </row>
    <row r="22" spans="2:9">
      <c r="C22" s="41"/>
    </row>
    <row r="23" spans="2:9">
      <c r="B23" t="s">
        <v>328</v>
      </c>
      <c r="C23" s="41"/>
    </row>
    <row r="24" spans="2:9">
      <c r="B24" s="46" t="s">
        <v>285</v>
      </c>
      <c r="C24" s="46"/>
      <c r="D24" s="143">
        <v>0</v>
      </c>
      <c r="E24" s="143">
        <v>1</v>
      </c>
      <c r="F24" s="143">
        <v>2</v>
      </c>
      <c r="G24" s="143">
        <v>3</v>
      </c>
    </row>
    <row r="25" spans="2:9">
      <c r="B25" s="46" t="s">
        <v>284</v>
      </c>
      <c r="C25" s="46"/>
      <c r="D25" s="143"/>
      <c r="E25" s="143"/>
      <c r="F25" s="157"/>
      <c r="G25" s="157"/>
    </row>
    <row r="26" spans="2:9">
      <c r="B26" t="s">
        <v>327</v>
      </c>
      <c r="E26" s="113">
        <v>2000</v>
      </c>
      <c r="F26" s="113">
        <v>2100</v>
      </c>
      <c r="G26" s="113">
        <v>1900</v>
      </c>
    </row>
    <row r="27" spans="2:9">
      <c r="B27" s="155" t="s">
        <v>326</v>
      </c>
      <c r="C27" s="156">
        <v>0.6</v>
      </c>
      <c r="D27" s="155"/>
      <c r="E27" s="154">
        <f>-E26*$C27</f>
        <v>-1200</v>
      </c>
      <c r="F27" s="154">
        <f>-F26*$C27</f>
        <v>-1260</v>
      </c>
      <c r="G27" s="154">
        <f>-G26*$C27</f>
        <v>-1140</v>
      </c>
    </row>
    <row r="28" spans="2:9">
      <c r="B28" t="s">
        <v>325</v>
      </c>
      <c r="C28" s="45"/>
      <c r="E28" s="113">
        <f>SUM(E26:E27)</f>
        <v>800</v>
      </c>
      <c r="F28" s="113">
        <f>SUM(F26:F27)</f>
        <v>840</v>
      </c>
      <c r="G28" s="113">
        <f>SUM(G26:G27)</f>
        <v>760</v>
      </c>
    </row>
    <row r="29" spans="2:9">
      <c r="B29" t="s">
        <v>324</v>
      </c>
      <c r="C29" s="45"/>
      <c r="E29" s="113">
        <v>-80</v>
      </c>
      <c r="F29" s="113">
        <v>-80</v>
      </c>
      <c r="G29" s="113">
        <v>-80</v>
      </c>
    </row>
    <row r="30" spans="2:9">
      <c r="B30" t="s">
        <v>323</v>
      </c>
      <c r="C30" s="45"/>
      <c r="E30" s="113"/>
      <c r="F30" s="113">
        <v>-100</v>
      </c>
      <c r="G30" s="113"/>
    </row>
    <row r="31" spans="2:9">
      <c r="B31" t="s">
        <v>164</v>
      </c>
      <c r="E31" s="113">
        <f>SUM(E28:E30)</f>
        <v>720</v>
      </c>
      <c r="F31" s="113">
        <f>SUM(F28:F30)</f>
        <v>660</v>
      </c>
      <c r="G31" s="113">
        <f>SUM(G28:G30)</f>
        <v>680</v>
      </c>
    </row>
    <row r="32" spans="2:9">
      <c r="B32" s="155" t="s">
        <v>313</v>
      </c>
      <c r="C32" s="155"/>
      <c r="D32" s="155"/>
      <c r="E32" s="154">
        <f>D42/5</f>
        <v>-300</v>
      </c>
      <c r="F32" s="154">
        <f>E32</f>
        <v>-300</v>
      </c>
      <c r="G32" s="154">
        <f>F32</f>
        <v>-300</v>
      </c>
      <c r="I32" s="153" t="s">
        <v>322</v>
      </c>
    </row>
    <row r="33" spans="1:11">
      <c r="B33" s="152" t="s">
        <v>321</v>
      </c>
      <c r="C33" s="152"/>
      <c r="D33" s="152"/>
      <c r="E33" s="151">
        <f>SUM(E31:E32)</f>
        <v>420</v>
      </c>
      <c r="F33" s="151">
        <f>SUM(F31:F32)</f>
        <v>360</v>
      </c>
      <c r="G33" s="151">
        <f>SUM(G31:G32)</f>
        <v>380</v>
      </c>
      <c r="I33" t="s">
        <v>320</v>
      </c>
      <c r="K33" s="131">
        <f>-D42</f>
        <v>1500</v>
      </c>
    </row>
    <row r="34" spans="1:11">
      <c r="E34" s="113"/>
      <c r="F34" s="113"/>
      <c r="G34" s="113"/>
      <c r="I34" t="s">
        <v>319</v>
      </c>
      <c r="K34" s="131">
        <f>SUM(E32:G32)</f>
        <v>-900</v>
      </c>
    </row>
    <row r="35" spans="1:11">
      <c r="I35" t="s">
        <v>157</v>
      </c>
      <c r="K35" s="131">
        <f>SUM(K33:K34)</f>
        <v>600</v>
      </c>
    </row>
    <row r="36" spans="1:11">
      <c r="B36" t="str">
        <f>B33</f>
        <v>EBIT (operating income)</v>
      </c>
      <c r="E36" s="113">
        <f>E33</f>
        <v>420</v>
      </c>
      <c r="F36" s="113">
        <f>F33</f>
        <v>360</v>
      </c>
      <c r="G36" s="113">
        <f>G33</f>
        <v>380</v>
      </c>
      <c r="I36" t="s">
        <v>318</v>
      </c>
      <c r="K36" s="131">
        <v>450</v>
      </c>
    </row>
    <row r="37" spans="1:11">
      <c r="B37" t="s">
        <v>317</v>
      </c>
      <c r="C37" s="45">
        <v>0.21</v>
      </c>
      <c r="E37" s="113">
        <f>-$C37*E36</f>
        <v>-88.2</v>
      </c>
      <c r="F37" s="113">
        <f>-$C37*F36</f>
        <v>-75.599999999999994</v>
      </c>
      <c r="G37" s="113">
        <f>-$C37*G36</f>
        <v>-79.8</v>
      </c>
      <c r="I37" t="s">
        <v>316</v>
      </c>
      <c r="K37" s="131">
        <f>K36-K35</f>
        <v>-150</v>
      </c>
    </row>
    <row r="38" spans="1:11">
      <c r="B38" t="s">
        <v>315</v>
      </c>
      <c r="E38" s="113">
        <f>SUM(E36:E37)</f>
        <v>331.8</v>
      </c>
      <c r="F38" s="113">
        <f>SUM(F36:F37)</f>
        <v>284.39999999999998</v>
      </c>
      <c r="G38" s="113">
        <f>SUM(G36:G37)</f>
        <v>300.2</v>
      </c>
      <c r="I38" t="s">
        <v>314</v>
      </c>
      <c r="K38" s="131">
        <f>K37*C37</f>
        <v>-31.5</v>
      </c>
    </row>
    <row r="39" spans="1:11">
      <c r="B39" t="s">
        <v>313</v>
      </c>
      <c r="E39" s="113">
        <f>-E32</f>
        <v>300</v>
      </c>
      <c r="F39" s="113">
        <f>-F32</f>
        <v>300</v>
      </c>
      <c r="G39" s="113">
        <f>-G32</f>
        <v>300</v>
      </c>
      <c r="I39" t="s">
        <v>312</v>
      </c>
      <c r="K39" s="131">
        <f>K36-K38</f>
        <v>481.5</v>
      </c>
    </row>
    <row r="40" spans="1:11">
      <c r="B40" t="s">
        <v>311</v>
      </c>
      <c r="D40" s="113"/>
      <c r="E40" s="113">
        <f>-E55</f>
        <v>-400</v>
      </c>
      <c r="F40" s="113">
        <f>-F55</f>
        <v>-20</v>
      </c>
      <c r="G40" s="113">
        <f>-G55</f>
        <v>40</v>
      </c>
    </row>
    <row r="41" spans="1:11">
      <c r="B41" t="s">
        <v>310</v>
      </c>
      <c r="D41" s="113"/>
      <c r="E41" s="113"/>
      <c r="F41" s="113"/>
      <c r="G41" s="113">
        <f>G54</f>
        <v>380</v>
      </c>
    </row>
    <row r="42" spans="1:11">
      <c r="B42" t="s">
        <v>309</v>
      </c>
      <c r="D42" s="131">
        <v>-1500</v>
      </c>
    </row>
    <row r="43" spans="1:11">
      <c r="B43" t="s">
        <v>308</v>
      </c>
      <c r="D43" s="113"/>
      <c r="G43">
        <f>K39</f>
        <v>481.5</v>
      </c>
    </row>
    <row r="44" spans="1:11" ht="19.5" thickBot="1">
      <c r="A44" s="137" t="s">
        <v>307</v>
      </c>
      <c r="B44" s="150" t="s">
        <v>306</v>
      </c>
      <c r="C44" s="150"/>
      <c r="D44" s="149">
        <f>SUM(D38:D43)</f>
        <v>-1500</v>
      </c>
      <c r="E44" s="149">
        <f>SUM(E38:E43)</f>
        <v>231.79999999999995</v>
      </c>
      <c r="F44" s="149">
        <f>SUM(F38:F43)</f>
        <v>564.4</v>
      </c>
      <c r="G44" s="149">
        <f>SUM(G38:G43)</f>
        <v>1501.7</v>
      </c>
    </row>
    <row r="45" spans="1:11" ht="18.75">
      <c r="A45" s="137"/>
      <c r="D45" s="126"/>
      <c r="E45" s="126"/>
      <c r="F45" s="126"/>
      <c r="G45" s="126"/>
    </row>
    <row r="46" spans="1:11" ht="19.5" thickBot="1">
      <c r="A46" s="137"/>
      <c r="B46" s="148" t="s">
        <v>305</v>
      </c>
      <c r="C46" s="148"/>
      <c r="D46" s="147">
        <f>D44/(1+$C21)^D24</f>
        <v>-1500</v>
      </c>
      <c r="E46" s="147">
        <f>E44/(1+$C21)^E24</f>
        <v>207.89237668161431</v>
      </c>
      <c r="F46" s="147">
        <f>F44/(1+$C21)^F24</f>
        <v>453.98057471495503</v>
      </c>
      <c r="G46" s="147">
        <f>G44/(1+$C21)^G24</f>
        <v>1083.3245337712465</v>
      </c>
    </row>
    <row r="47" spans="1:11" ht="19.5" thickTop="1">
      <c r="A47" s="137" t="s">
        <v>304</v>
      </c>
      <c r="B47" s="49" t="s">
        <v>303</v>
      </c>
      <c r="C47" s="146">
        <f>SUM(D46:G46)</f>
        <v>245.19748516781578</v>
      </c>
    </row>
    <row r="48" spans="1:11" ht="18.75">
      <c r="A48" s="137" t="s">
        <v>302</v>
      </c>
      <c r="B48" s="49" t="s">
        <v>301</v>
      </c>
      <c r="C48" s="55">
        <f>IRR(D44:G44,0.1)</f>
        <v>0.18500065654869569</v>
      </c>
    </row>
    <row r="49" spans="1:8" ht="18.75">
      <c r="A49" s="137" t="s">
        <v>300</v>
      </c>
      <c r="B49" s="49" t="s">
        <v>299</v>
      </c>
      <c r="C49" s="145">
        <f>F24+G52</f>
        <v>2.4686688419790905</v>
      </c>
    </row>
    <row r="50" spans="1:8" ht="18.75">
      <c r="A50" s="137"/>
      <c r="C50" s="144"/>
      <c r="D50" s="118"/>
    </row>
    <row r="51" spans="1:8">
      <c r="B51" t="s">
        <v>298</v>
      </c>
      <c r="D51" s="131">
        <f>D44</f>
        <v>-1500</v>
      </c>
      <c r="E51" s="131">
        <f>D51+E44</f>
        <v>-1268.2</v>
      </c>
      <c r="F51" s="131">
        <f>E51+F44</f>
        <v>-703.80000000000007</v>
      </c>
      <c r="G51" s="131">
        <f>F51+G44</f>
        <v>797.9</v>
      </c>
    </row>
    <row r="52" spans="1:8">
      <c r="F52" s="126"/>
      <c r="G52" s="131">
        <f>-F51/G44</f>
        <v>0.46866884197909042</v>
      </c>
    </row>
    <row r="53" spans="1:8">
      <c r="B53" s="118"/>
      <c r="D53" s="143"/>
      <c r="E53" s="143"/>
      <c r="F53" s="143"/>
      <c r="G53" s="143"/>
    </row>
    <row r="54" spans="1:8">
      <c r="B54" t="s">
        <v>297</v>
      </c>
      <c r="C54" s="45">
        <v>0.2</v>
      </c>
      <c r="D54" s="113"/>
      <c r="E54" s="113">
        <f>$C54*E26</f>
        <v>400</v>
      </c>
      <c r="F54" s="113">
        <f>$C54*F26</f>
        <v>420</v>
      </c>
      <c r="G54" s="113">
        <f>$C54*G26</f>
        <v>380</v>
      </c>
    </row>
    <row r="55" spans="1:8">
      <c r="B55" t="s">
        <v>296</v>
      </c>
      <c r="D55" s="113">
        <f>D54-0</f>
        <v>0</v>
      </c>
      <c r="E55" s="113">
        <f>E54-D54</f>
        <v>400</v>
      </c>
      <c r="F55" s="113">
        <f>F54-E54</f>
        <v>20</v>
      </c>
      <c r="G55" s="113">
        <f>G54-F54</f>
        <v>-40</v>
      </c>
      <c r="H55" s="113"/>
    </row>
    <row r="56" spans="1:8">
      <c r="D56" s="113"/>
      <c r="E56" s="113"/>
      <c r="F56" s="113"/>
      <c r="G56" s="113"/>
    </row>
    <row r="57" spans="1:8">
      <c r="E57" s="113"/>
      <c r="F57" s="113"/>
      <c r="G57" s="113"/>
    </row>
    <row r="58" spans="1:8">
      <c r="E58" s="113"/>
      <c r="F58" s="113"/>
      <c r="G58" s="113"/>
    </row>
  </sheetData>
  <pageMargins left="0.7" right="0.7" top="0.75" bottom="0.75" header="0.3" footer="0.3"/>
  <pageSetup orientation="portrait" horizontalDpi="4294967293"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09AC-9453-4C7E-BF2A-99B55EFFE34E}">
  <sheetPr>
    <tabColor theme="6" tint="0.79998168889431442"/>
  </sheetPr>
  <dimension ref="A11:K49"/>
  <sheetViews>
    <sheetView zoomScale="120" zoomScaleNormal="120" workbookViewId="0">
      <selection activeCell="E21" sqref="E21"/>
    </sheetView>
  </sheetViews>
  <sheetFormatPr defaultRowHeight="15"/>
  <cols>
    <col min="1" max="1" width="13.42578125" customWidth="1"/>
    <col min="2" max="2" width="23.5703125" customWidth="1"/>
    <col min="3" max="3" width="9.140625" customWidth="1"/>
    <col min="4" max="4" width="10" customWidth="1"/>
    <col min="5" max="5" width="9.85546875" customWidth="1"/>
  </cols>
  <sheetData>
    <row r="11" spans="2:7">
      <c r="C11" s="41">
        <v>0.115</v>
      </c>
    </row>
    <row r="12" spans="2:7">
      <c r="C12" s="41"/>
    </row>
    <row r="13" spans="2:7">
      <c r="B13" t="s">
        <v>328</v>
      </c>
      <c r="C13" s="41"/>
    </row>
    <row r="14" spans="2:7">
      <c r="B14" s="46" t="s">
        <v>285</v>
      </c>
      <c r="C14" s="46"/>
      <c r="D14" s="143">
        <v>0</v>
      </c>
      <c r="E14" s="143">
        <v>1</v>
      </c>
      <c r="F14" s="143">
        <v>2</v>
      </c>
      <c r="G14" s="143">
        <v>3</v>
      </c>
    </row>
    <row r="15" spans="2:7">
      <c r="B15" s="46"/>
      <c r="C15" s="46"/>
      <c r="D15" s="143"/>
      <c r="E15" s="143"/>
      <c r="F15" s="157"/>
      <c r="G15" s="157"/>
    </row>
    <row r="16" spans="2:7">
      <c r="B16" t="s">
        <v>327</v>
      </c>
      <c r="E16" s="113">
        <v>2000</v>
      </c>
      <c r="F16" s="113">
        <v>2100</v>
      </c>
      <c r="G16" s="113">
        <v>1900</v>
      </c>
    </row>
    <row r="17" spans="2:11">
      <c r="B17" s="155" t="s">
        <v>326</v>
      </c>
      <c r="C17" s="156">
        <v>0.6</v>
      </c>
      <c r="D17" s="155"/>
      <c r="E17" s="154">
        <f>-E16*$C17</f>
        <v>-1200</v>
      </c>
      <c r="F17" s="154">
        <f>-F16*$C17</f>
        <v>-1260</v>
      </c>
      <c r="G17" s="154">
        <f>-G16*$C17</f>
        <v>-1140</v>
      </c>
    </row>
    <row r="18" spans="2:11">
      <c r="B18" t="s">
        <v>325</v>
      </c>
      <c r="C18" s="45"/>
      <c r="E18" s="113">
        <f>SUM(E16:E17)</f>
        <v>800</v>
      </c>
      <c r="F18" s="113">
        <f>SUM(F16:F17)</f>
        <v>840</v>
      </c>
      <c r="G18" s="113">
        <f>SUM(G16:G17)</f>
        <v>760</v>
      </c>
    </row>
    <row r="19" spans="2:11">
      <c r="B19" t="s">
        <v>324</v>
      </c>
      <c r="C19" s="45"/>
      <c r="E19" s="113">
        <v>-80</v>
      </c>
      <c r="F19" s="113">
        <v>-80</v>
      </c>
      <c r="G19" s="113">
        <v>-80</v>
      </c>
    </row>
    <row r="20" spans="2:11">
      <c r="B20" t="s">
        <v>330</v>
      </c>
      <c r="C20" s="45"/>
      <c r="E20" s="113"/>
      <c r="F20" s="113">
        <v>-100</v>
      </c>
      <c r="G20" s="113"/>
    </row>
    <row r="21" spans="2:11">
      <c r="B21" s="161" t="s">
        <v>329</v>
      </c>
      <c r="C21" s="161"/>
      <c r="D21" s="161"/>
      <c r="E21" s="160">
        <v>-346.06986830647435</v>
      </c>
      <c r="F21" s="113"/>
      <c r="G21" s="113"/>
    </row>
    <row r="22" spans="2:11">
      <c r="B22" t="s">
        <v>164</v>
      </c>
      <c r="E22" s="113">
        <f>SUM(E18:E21)</f>
        <v>373.93013169352565</v>
      </c>
      <c r="F22" s="113">
        <f>SUM(F18:F21)</f>
        <v>660</v>
      </c>
      <c r="G22" s="113">
        <f>SUM(G18:G21)</f>
        <v>680</v>
      </c>
    </row>
    <row r="23" spans="2:11">
      <c r="B23" s="155" t="s">
        <v>313</v>
      </c>
      <c r="C23" s="155"/>
      <c r="D23" s="155"/>
      <c r="E23" s="154">
        <f>D33/5</f>
        <v>-300</v>
      </c>
      <c r="F23" s="154">
        <f>E23</f>
        <v>-300</v>
      </c>
      <c r="G23" s="154">
        <f>F23</f>
        <v>-300</v>
      </c>
      <c r="I23" s="153" t="s">
        <v>322</v>
      </c>
    </row>
    <row r="24" spans="2:11">
      <c r="B24" s="152" t="s">
        <v>321</v>
      </c>
      <c r="C24" s="152"/>
      <c r="D24" s="152"/>
      <c r="E24" s="151">
        <f>SUM(E22:E23)</f>
        <v>73.930131693525652</v>
      </c>
      <c r="F24" s="151">
        <f>SUM(F22:F23)</f>
        <v>360</v>
      </c>
      <c r="G24" s="151">
        <f>SUM(G22:G23)</f>
        <v>380</v>
      </c>
      <c r="I24" t="s">
        <v>320</v>
      </c>
      <c r="K24" s="131">
        <f>-D33</f>
        <v>1500</v>
      </c>
    </row>
    <row r="25" spans="2:11">
      <c r="E25" s="113"/>
      <c r="F25" s="113"/>
      <c r="G25" s="113"/>
      <c r="I25" t="s">
        <v>319</v>
      </c>
      <c r="K25" s="131">
        <f>SUM(E23:G23)</f>
        <v>-900</v>
      </c>
    </row>
    <row r="26" spans="2:11">
      <c r="I26" t="s">
        <v>157</v>
      </c>
      <c r="K26" s="131">
        <f>SUM(K24:K25)</f>
        <v>600</v>
      </c>
    </row>
    <row r="27" spans="2:11">
      <c r="B27" t="str">
        <f>B24</f>
        <v>EBIT (operating income)</v>
      </c>
      <c r="E27" s="113">
        <f>E24</f>
        <v>73.930131693525652</v>
      </c>
      <c r="F27" s="113">
        <f>F24</f>
        <v>360</v>
      </c>
      <c r="G27" s="113">
        <f>G24</f>
        <v>380</v>
      </c>
      <c r="I27" t="s">
        <v>318</v>
      </c>
      <c r="K27" s="131">
        <v>450</v>
      </c>
    </row>
    <row r="28" spans="2:11">
      <c r="B28" t="s">
        <v>317</v>
      </c>
      <c r="C28" s="45">
        <v>0.21</v>
      </c>
      <c r="E28" s="113">
        <f>-$C28*E27</f>
        <v>-15.525327655640387</v>
      </c>
      <c r="F28" s="113">
        <f>-$C28*F27</f>
        <v>-75.599999999999994</v>
      </c>
      <c r="G28" s="113">
        <f>-$C28*G27</f>
        <v>-79.8</v>
      </c>
      <c r="I28" t="s">
        <v>316</v>
      </c>
      <c r="K28" s="131">
        <f>K27-K26</f>
        <v>-150</v>
      </c>
    </row>
    <row r="29" spans="2:11">
      <c r="B29" t="s">
        <v>315</v>
      </c>
      <c r="E29" s="113">
        <f>SUM(E27:E28)</f>
        <v>58.404804037885263</v>
      </c>
      <c r="F29" s="113">
        <f>SUM(F27:F28)</f>
        <v>284.39999999999998</v>
      </c>
      <c r="G29" s="113">
        <f>SUM(G27:G28)</f>
        <v>300.2</v>
      </c>
      <c r="I29" t="s">
        <v>314</v>
      </c>
      <c r="K29" s="131">
        <f>K28*C28</f>
        <v>-31.5</v>
      </c>
    </row>
    <row r="30" spans="2:11">
      <c r="B30" t="s">
        <v>313</v>
      </c>
      <c r="E30" s="113">
        <f>-E23</f>
        <v>300</v>
      </c>
      <c r="F30" s="113">
        <f>-F23</f>
        <v>300</v>
      </c>
      <c r="G30" s="113">
        <f>-G23</f>
        <v>300</v>
      </c>
      <c r="I30" t="s">
        <v>312</v>
      </c>
      <c r="K30" s="131">
        <f>K27-K29</f>
        <v>481.5</v>
      </c>
    </row>
    <row r="31" spans="2:11">
      <c r="B31" t="s">
        <v>311</v>
      </c>
      <c r="D31" s="113"/>
      <c r="E31" s="113">
        <f>-E46</f>
        <v>-400</v>
      </c>
      <c r="F31" s="113">
        <f>-F46</f>
        <v>-20</v>
      </c>
      <c r="G31" s="113">
        <f>-G46</f>
        <v>40</v>
      </c>
    </row>
    <row r="32" spans="2:11">
      <c r="B32" t="s">
        <v>310</v>
      </c>
      <c r="D32" s="113"/>
      <c r="E32" s="113"/>
      <c r="F32" s="113"/>
      <c r="G32" s="113">
        <f>G45</f>
        <v>380</v>
      </c>
    </row>
    <row r="33" spans="1:8">
      <c r="B33" t="s">
        <v>309</v>
      </c>
      <c r="D33" s="113">
        <v>-1500</v>
      </c>
    </row>
    <row r="34" spans="1:8">
      <c r="B34" t="s">
        <v>308</v>
      </c>
      <c r="D34" s="113"/>
      <c r="G34">
        <f>K30</f>
        <v>481.5</v>
      </c>
    </row>
    <row r="35" spans="1:8" ht="19.5" thickBot="1">
      <c r="A35" s="137" t="s">
        <v>307</v>
      </c>
      <c r="B35" s="159" t="s">
        <v>306</v>
      </c>
      <c r="C35" s="159"/>
      <c r="D35" s="158">
        <f>SUM(D29:D34)</f>
        <v>-1500</v>
      </c>
      <c r="E35" s="158">
        <f>SUM(E29:E34)</f>
        <v>-41.595195962114758</v>
      </c>
      <c r="F35" s="158">
        <f>SUM(F29:F34)</f>
        <v>564.4</v>
      </c>
      <c r="G35" s="158">
        <f>SUM(G29:G34)</f>
        <v>1501.7</v>
      </c>
    </row>
    <row r="36" spans="1:8" ht="18.75">
      <c r="A36" s="137"/>
      <c r="D36" s="126"/>
      <c r="E36" s="126"/>
      <c r="F36" s="126"/>
      <c r="G36" s="126"/>
    </row>
    <row r="37" spans="1:8" ht="19.5" thickBot="1">
      <c r="A37" s="137"/>
      <c r="B37" s="148" t="s">
        <v>305</v>
      </c>
      <c r="C37" s="148"/>
      <c r="D37" s="147">
        <f>D35/(1+$C11)^D14</f>
        <v>-1500</v>
      </c>
      <c r="E37" s="147">
        <f>E35/(1+$C11)^E14</f>
        <v>-37.305108486201576</v>
      </c>
      <c r="F37" s="147">
        <f>F35/(1+$C11)^F14</f>
        <v>453.98057471495503</v>
      </c>
      <c r="G37" s="147">
        <f>G35/(1+$C11)^G14</f>
        <v>1083.3245337712465</v>
      </c>
    </row>
    <row r="38" spans="1:8" ht="19.5" thickTop="1">
      <c r="A38" s="137" t="s">
        <v>304</v>
      </c>
      <c r="B38" s="49" t="s">
        <v>303</v>
      </c>
      <c r="C38" s="146">
        <f>SUM(D37:G37)</f>
        <v>0</v>
      </c>
    </row>
    <row r="39" spans="1:8" ht="18.75">
      <c r="A39" s="137" t="s">
        <v>302</v>
      </c>
      <c r="B39" t="s">
        <v>301</v>
      </c>
      <c r="C39" s="41">
        <f>IRR(D35:G35,0.1)</f>
        <v>0.11499999999999888</v>
      </c>
    </row>
    <row r="40" spans="1:8" ht="18.75">
      <c r="A40" s="137" t="s">
        <v>300</v>
      </c>
      <c r="B40" t="s">
        <v>299</v>
      </c>
      <c r="C40" s="126">
        <f>F14+G43</f>
        <v>2.6507259745369347</v>
      </c>
    </row>
    <row r="41" spans="1:8" ht="18.75">
      <c r="A41" s="137"/>
      <c r="C41" s="144"/>
      <c r="D41" s="118"/>
    </row>
    <row r="42" spans="1:8">
      <c r="B42" t="s">
        <v>298</v>
      </c>
      <c r="D42" s="131">
        <f>D35</f>
        <v>-1500</v>
      </c>
      <c r="E42" s="131">
        <f>D42+E35</f>
        <v>-1541.5951959621148</v>
      </c>
      <c r="F42" s="131">
        <f>E42+F35</f>
        <v>-977.19519596211478</v>
      </c>
      <c r="G42" s="131">
        <f>F42+G35</f>
        <v>524.50480403788526</v>
      </c>
    </row>
    <row r="43" spans="1:8">
      <c r="F43" s="126"/>
      <c r="G43" s="131">
        <f>-F42/G35</f>
        <v>0.65072597453693459</v>
      </c>
    </row>
    <row r="44" spans="1:8">
      <c r="B44" s="118"/>
      <c r="D44" s="143"/>
      <c r="E44" s="143"/>
      <c r="F44" s="143"/>
      <c r="G44" s="143"/>
    </row>
    <row r="45" spans="1:8">
      <c r="B45" t="s">
        <v>297</v>
      </c>
      <c r="C45" s="45">
        <v>0.2</v>
      </c>
      <c r="D45" s="113"/>
      <c r="E45" s="113">
        <f>$C45*E16</f>
        <v>400</v>
      </c>
      <c r="F45" s="113">
        <f>$C45*F16</f>
        <v>420</v>
      </c>
      <c r="G45" s="113">
        <f>$C45*G16</f>
        <v>380</v>
      </c>
    </row>
    <row r="46" spans="1:8">
      <c r="B46" t="s">
        <v>296</v>
      </c>
      <c r="D46" s="113">
        <f>D45-0</f>
        <v>0</v>
      </c>
      <c r="E46" s="113">
        <f>E45-D45</f>
        <v>400</v>
      </c>
      <c r="F46" s="113">
        <f>F45-E45</f>
        <v>20</v>
      </c>
      <c r="G46" s="113">
        <f>G45-F45</f>
        <v>-40</v>
      </c>
      <c r="H46" s="113"/>
    </row>
    <row r="47" spans="1:8">
      <c r="D47" s="113"/>
      <c r="E47" s="113"/>
      <c r="F47" s="113"/>
      <c r="G47" s="113"/>
    </row>
    <row r="48" spans="1:8">
      <c r="E48" s="113"/>
      <c r="F48" s="113"/>
      <c r="G48" s="113"/>
    </row>
    <row r="49" spans="5:7">
      <c r="E49" s="113"/>
      <c r="F49" s="113"/>
      <c r="G49" s="113"/>
    </row>
  </sheetData>
  <pageMargins left="0.7" right="0.7" top="0.75" bottom="0.75" header="0.3" footer="0.3"/>
  <pageSetup orientation="portrait" horizontalDpi="4294967293"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B8E85-8AFA-40CD-9023-1780D71F39F9}">
  <sheetPr>
    <tabColor theme="7" tint="0.79998168889431442"/>
  </sheetPr>
  <dimension ref="A1:AF53"/>
  <sheetViews>
    <sheetView topLeftCell="A12" zoomScaleNormal="100" workbookViewId="0">
      <selection activeCell="Q26" sqref="Q26"/>
    </sheetView>
  </sheetViews>
  <sheetFormatPr defaultRowHeight="15"/>
  <cols>
    <col min="1" max="1" width="20.5703125" customWidth="1"/>
    <col min="2" max="2" width="9.140625" bestFit="1" customWidth="1"/>
    <col min="5" max="8" width="9" bestFit="1" customWidth="1"/>
    <col min="9" max="9" width="9.28515625" bestFit="1" customWidth="1"/>
    <col min="10" max="10" width="8" customWidth="1"/>
    <col min="11" max="11" width="26.85546875" customWidth="1"/>
    <col min="12" max="12" width="11.140625" customWidth="1"/>
    <col min="16" max="16" width="12.140625" customWidth="1"/>
    <col min="17" max="17" width="9.140625" bestFit="1" customWidth="1"/>
    <col min="18" max="18" width="11.85546875" customWidth="1"/>
    <col min="19" max="22" width="11.42578125" customWidth="1"/>
  </cols>
  <sheetData>
    <row r="1" spans="1:32" ht="18.75">
      <c r="A1" s="224" t="s">
        <v>146</v>
      </c>
      <c r="F1" s="196"/>
      <c r="G1" s="196"/>
      <c r="H1" s="196"/>
      <c r="I1" s="196"/>
    </row>
    <row r="2" spans="1:32">
      <c r="B2" t="s">
        <v>445</v>
      </c>
      <c r="D2" s="223">
        <v>0</v>
      </c>
      <c r="E2" s="223">
        <v>1</v>
      </c>
      <c r="F2" s="223">
        <v>2</v>
      </c>
      <c r="G2" s="223">
        <v>3</v>
      </c>
      <c r="H2" s="223">
        <v>4</v>
      </c>
      <c r="I2" s="223">
        <v>5</v>
      </c>
      <c r="J2" s="58"/>
      <c r="P2" s="212" t="s">
        <v>444</v>
      </c>
      <c r="Q2" s="207">
        <f>B21</f>
        <v>97.818908187458874</v>
      </c>
      <c r="AB2" s="218" t="s">
        <v>443</v>
      </c>
      <c r="AC2" s="218"/>
      <c r="AD2" s="218"/>
      <c r="AE2" s="218"/>
      <c r="AF2" s="218"/>
    </row>
    <row r="3" spans="1:32">
      <c r="A3" t="s">
        <v>442</v>
      </c>
      <c r="E3" s="196"/>
      <c r="F3" s="222">
        <v>0.03</v>
      </c>
      <c r="G3" s="222">
        <v>0.05</v>
      </c>
      <c r="H3" s="222">
        <v>7.0000000000000007E-2</v>
      </c>
      <c r="I3" s="222">
        <v>7.0000000000000007E-2</v>
      </c>
      <c r="M3" s="118"/>
      <c r="P3" s="208">
        <v>5.0000000000000001E-3</v>
      </c>
      <c r="Q3" s="207">
        <f t="dataTable" ref="Q3:Q8" dt2D="0" dtr="0" r1="C4" ca="1"/>
        <v>-713.40282100268075</v>
      </c>
      <c r="AB3" s="218" t="s">
        <v>441</v>
      </c>
      <c r="AC3" s="218"/>
      <c r="AD3" s="218"/>
      <c r="AE3" s="218"/>
      <c r="AF3" s="218"/>
    </row>
    <row r="4" spans="1:32">
      <c r="A4" t="s">
        <v>440</v>
      </c>
      <c r="B4" s="132">
        <f>'LMT fiinancials'!G68</f>
        <v>75048</v>
      </c>
      <c r="C4" s="196">
        <v>0.02</v>
      </c>
      <c r="D4" s="132"/>
      <c r="E4" s="132">
        <f>B4*C4</f>
        <v>1500.96</v>
      </c>
      <c r="F4" s="132">
        <f>E4*(1+F3)</f>
        <v>1545.9888000000001</v>
      </c>
      <c r="G4" s="132">
        <f>F4*(1+G3)</f>
        <v>1623.2882400000001</v>
      </c>
      <c r="H4" s="132">
        <f>G4*(1+H3)</f>
        <v>1736.9184168000002</v>
      </c>
      <c r="I4" s="132">
        <f>H4*(1+I3)</f>
        <v>1858.5027059760002</v>
      </c>
      <c r="P4" s="208">
        <v>0.01</v>
      </c>
      <c r="Q4" s="207">
        <v>-442.9955779393008</v>
      </c>
      <c r="AB4" s="218" t="s">
        <v>439</v>
      </c>
      <c r="AC4" s="218"/>
      <c r="AD4" s="218"/>
      <c r="AE4" s="218"/>
      <c r="AF4" s="218"/>
    </row>
    <row r="5" spans="1:32">
      <c r="B5" s="132"/>
      <c r="C5" s="41"/>
      <c r="D5" s="132"/>
      <c r="E5" s="132"/>
      <c r="F5" s="132"/>
      <c r="G5" s="132"/>
      <c r="H5" s="132"/>
      <c r="I5" s="132"/>
      <c r="P5" s="208">
        <v>1.4999999999999999E-2</v>
      </c>
      <c r="Q5" s="207">
        <v>-172.58833487592108</v>
      </c>
      <c r="AB5" s="218" t="s">
        <v>438</v>
      </c>
      <c r="AC5" s="218"/>
      <c r="AD5" s="218"/>
      <c r="AE5" s="218"/>
      <c r="AF5" s="218"/>
    </row>
    <row r="6" spans="1:32">
      <c r="A6" t="s">
        <v>164</v>
      </c>
      <c r="B6" s="132">
        <f>'LMT fiinancials'!G74</f>
        <v>9372</v>
      </c>
      <c r="C6" s="196">
        <f>B6/B4*2</f>
        <v>0.24976015350175887</v>
      </c>
      <c r="D6" s="132"/>
      <c r="E6" s="132">
        <f>$C6*E4</f>
        <v>374.88</v>
      </c>
      <c r="F6" s="132">
        <f>$C6*F4</f>
        <v>386.12639999999999</v>
      </c>
      <c r="G6" s="132">
        <f>$C6*G4</f>
        <v>405.43272000000002</v>
      </c>
      <c r="H6" s="132">
        <f>$C6*H4</f>
        <v>433.81301040000005</v>
      </c>
      <c r="I6" s="132">
        <f>$C6*I4</f>
        <v>464.17992112800005</v>
      </c>
      <c r="P6" s="208">
        <v>0.02</v>
      </c>
      <c r="Q6" s="207">
        <v>97.818908187458874</v>
      </c>
      <c r="AB6" s="218" t="s">
        <v>437</v>
      </c>
      <c r="AC6" s="218"/>
      <c r="AD6" s="218"/>
      <c r="AE6" s="218"/>
      <c r="AF6" s="218"/>
    </row>
    <row r="7" spans="1:32">
      <c r="A7" t="s">
        <v>324</v>
      </c>
      <c r="E7" s="132">
        <v>-35</v>
      </c>
      <c r="F7" s="132">
        <f>E7</f>
        <v>-35</v>
      </c>
      <c r="G7" s="132">
        <f>F7</f>
        <v>-35</v>
      </c>
      <c r="H7" s="132">
        <f>G7</f>
        <v>-35</v>
      </c>
      <c r="P7" s="208">
        <v>2.5000000000000001E-2</v>
      </c>
      <c r="Q7" s="207">
        <v>368.22615125083877</v>
      </c>
      <c r="AB7" s="218" t="s">
        <v>436</v>
      </c>
      <c r="AC7" s="218"/>
      <c r="AD7" s="218"/>
      <c r="AE7" s="218"/>
      <c r="AF7" s="218"/>
    </row>
    <row r="8" spans="1:32">
      <c r="A8" t="s">
        <v>435</v>
      </c>
      <c r="E8" s="132">
        <v>-120</v>
      </c>
      <c r="G8">
        <v>120</v>
      </c>
      <c r="P8" s="208">
        <v>0.03</v>
      </c>
      <c r="Q8" s="207">
        <v>638.63339431421855</v>
      </c>
      <c r="AB8" s="218" t="s">
        <v>434</v>
      </c>
      <c r="AC8" s="218"/>
      <c r="AD8" s="218"/>
      <c r="AE8" s="218"/>
      <c r="AF8" s="218"/>
    </row>
    <row r="9" spans="1:32">
      <c r="A9" t="s">
        <v>313</v>
      </c>
      <c r="B9" s="132"/>
      <c r="D9" s="132"/>
      <c r="E9" s="140">
        <f>-E30</f>
        <v>-177.31799999999998</v>
      </c>
      <c r="F9" s="140">
        <f>-F30</f>
        <v>-177.31799999999998</v>
      </c>
      <c r="G9" s="140">
        <f>-G30</f>
        <v>-177.31799999999998</v>
      </c>
      <c r="H9" s="140">
        <f>-H30</f>
        <v>-212.78159999999997</v>
      </c>
      <c r="I9" s="140">
        <f>-I30</f>
        <v>-212.78159999999997</v>
      </c>
      <c r="P9" s="220"/>
      <c r="Q9" s="219"/>
      <c r="AB9" s="218"/>
      <c r="AC9" s="218"/>
      <c r="AD9" s="218"/>
      <c r="AE9" s="218"/>
      <c r="AF9" s="218"/>
    </row>
    <row r="10" spans="1:32" ht="15.75" thickBot="1">
      <c r="A10" s="148" t="s">
        <v>433</v>
      </c>
      <c r="B10" s="221"/>
      <c r="C10" s="148"/>
      <c r="D10" s="221"/>
      <c r="E10" s="221">
        <f>SUM(E6:E9)</f>
        <v>42.562000000000012</v>
      </c>
      <c r="F10" s="221">
        <f>SUM(F6:F9)</f>
        <v>173.80840000000001</v>
      </c>
      <c r="G10" s="221">
        <f>SUM(G6:G9)</f>
        <v>313.11472000000003</v>
      </c>
      <c r="H10" s="221">
        <f>SUM(H6:H9)</f>
        <v>186.03141040000008</v>
      </c>
      <c r="I10" s="221">
        <f>SUM(I6:I9)</f>
        <v>251.39832112800008</v>
      </c>
      <c r="P10" s="220"/>
      <c r="Q10" s="219"/>
      <c r="AB10" s="218"/>
      <c r="AC10" s="218"/>
      <c r="AD10" s="218"/>
      <c r="AE10" s="218"/>
      <c r="AF10" s="218"/>
    </row>
    <row r="11" spans="1:32" ht="15.75" thickTop="1">
      <c r="A11" t="s">
        <v>317</v>
      </c>
      <c r="B11" s="196">
        <f>B49</f>
        <v>0.15281999324552517</v>
      </c>
      <c r="D11" s="132"/>
      <c r="E11" s="140">
        <f>-E10*$B11</f>
        <v>-6.504324552516044</v>
      </c>
      <c r="F11" s="140">
        <f>-F10*$B11</f>
        <v>-26.561398514015536</v>
      </c>
      <c r="G11" s="140">
        <f>-G10*$B11</f>
        <v>-47.850189395474509</v>
      </c>
      <c r="H11" s="140">
        <f>-H10*$B11</f>
        <v>-28.429318880783534</v>
      </c>
      <c r="I11" s="140">
        <f>-I10*$B11</f>
        <v>-38.41868973671734</v>
      </c>
      <c r="P11" s="220"/>
      <c r="Q11" s="219"/>
      <c r="AB11" s="218" t="s">
        <v>432</v>
      </c>
      <c r="AC11" s="218"/>
      <c r="AD11" s="218"/>
      <c r="AE11" s="218"/>
      <c r="AF11" s="218"/>
    </row>
    <row r="12" spans="1:32">
      <c r="A12" t="s">
        <v>431</v>
      </c>
      <c r="D12" s="132"/>
      <c r="E12" s="140">
        <f>SUM(E10:E11)</f>
        <v>36.057675447483966</v>
      </c>
      <c r="F12" s="140">
        <f>SUM(F10:F11)</f>
        <v>147.24700148598447</v>
      </c>
      <c r="G12" s="140">
        <f>SUM(G10:G11)</f>
        <v>265.26453060452553</v>
      </c>
      <c r="H12" s="140">
        <f>SUM(H10:H11)</f>
        <v>157.60209151921654</v>
      </c>
      <c r="I12" s="140">
        <f>SUM(I10:I11)</f>
        <v>212.97963139128274</v>
      </c>
      <c r="P12" s="157"/>
      <c r="Q12" s="217"/>
    </row>
    <row r="13" spans="1:32">
      <c r="A13" t="s">
        <v>313</v>
      </c>
      <c r="D13" s="132"/>
      <c r="E13" s="140">
        <f>-E9</f>
        <v>177.31799999999998</v>
      </c>
      <c r="F13" s="140">
        <f>-F9</f>
        <v>177.31799999999998</v>
      </c>
      <c r="G13" s="140">
        <f>-G9</f>
        <v>177.31799999999998</v>
      </c>
      <c r="H13" s="140">
        <f>-H9</f>
        <v>212.78159999999997</v>
      </c>
      <c r="I13" s="140">
        <f>-I9</f>
        <v>212.78159999999997</v>
      </c>
      <c r="J13" s="216"/>
      <c r="P13" s="157"/>
      <c r="Q13" s="217"/>
    </row>
    <row r="14" spans="1:32">
      <c r="A14" t="s">
        <v>296</v>
      </c>
      <c r="B14" s="132"/>
      <c r="D14" s="132"/>
      <c r="E14" s="140">
        <f>-E34</f>
        <v>-418.34000000000003</v>
      </c>
      <c r="F14" s="140">
        <f>-F34</f>
        <v>-12.550200000000018</v>
      </c>
      <c r="G14" s="140">
        <f>-G34</f>
        <v>-21.544510000000002</v>
      </c>
      <c r="H14" s="140">
        <f>-H34</f>
        <v>-31.6704297</v>
      </c>
      <c r="I14" s="140">
        <f>-I34</f>
        <v>-33.887359779000064</v>
      </c>
    </row>
    <row r="15" spans="1:32">
      <c r="A15" t="s">
        <v>309</v>
      </c>
      <c r="D15" s="131">
        <f t="shared" ref="D15:I15" si="0">-D29</f>
        <v>-886.58999999999992</v>
      </c>
      <c r="E15" s="216">
        <f t="shared" si="0"/>
        <v>0</v>
      </c>
      <c r="F15" s="216">
        <f t="shared" si="0"/>
        <v>0</v>
      </c>
      <c r="G15" s="216">
        <f t="shared" si="0"/>
        <v>-177.31799999999998</v>
      </c>
      <c r="H15" s="216">
        <f t="shared" si="0"/>
        <v>0</v>
      </c>
      <c r="I15" s="216">
        <f t="shared" si="0"/>
        <v>0</v>
      </c>
    </row>
    <row r="16" spans="1:32">
      <c r="A16" t="s">
        <v>430</v>
      </c>
      <c r="D16" s="132"/>
      <c r="E16" s="140"/>
      <c r="F16" s="140"/>
      <c r="G16" s="140"/>
      <c r="H16" s="140"/>
      <c r="I16" s="140">
        <f>L31</f>
        <v>58.617641675109745</v>
      </c>
    </row>
    <row r="17" spans="1:18">
      <c r="A17" t="s">
        <v>429</v>
      </c>
      <c r="D17" s="132"/>
      <c r="E17" s="140"/>
      <c r="F17" s="140"/>
      <c r="G17" s="140"/>
      <c r="H17" s="140"/>
      <c r="I17" s="140">
        <f>I33</f>
        <v>517.99249947900012</v>
      </c>
    </row>
    <row r="18" spans="1:18" ht="15.75" thickBot="1">
      <c r="A18" s="215" t="s">
        <v>428</v>
      </c>
      <c r="B18" s="148"/>
      <c r="C18" s="148"/>
      <c r="D18" s="214">
        <f t="shared" ref="D18:I18" si="1">SUM(D12:D17)</f>
        <v>-886.58999999999992</v>
      </c>
      <c r="E18" s="214">
        <f t="shared" si="1"/>
        <v>-204.96432455251608</v>
      </c>
      <c r="F18" s="214">
        <f t="shared" si="1"/>
        <v>312.01480148598444</v>
      </c>
      <c r="G18" s="214">
        <f t="shared" si="1"/>
        <v>243.72002060452553</v>
      </c>
      <c r="H18" s="214">
        <f t="shared" si="1"/>
        <v>338.71326181921654</v>
      </c>
      <c r="I18" s="214">
        <f t="shared" si="1"/>
        <v>968.48401276639242</v>
      </c>
    </row>
    <row r="19" spans="1:18" ht="15.75" thickTop="1">
      <c r="A19" t="s">
        <v>427</v>
      </c>
      <c r="D19" s="57">
        <f t="shared" ref="D19:I19" si="2">1/(1+$B24)^D2</f>
        <v>1</v>
      </c>
      <c r="E19" s="57">
        <f t="shared" si="2"/>
        <v>0.88888888888888884</v>
      </c>
      <c r="F19" s="57">
        <f t="shared" si="2"/>
        <v>0.79012345679012341</v>
      </c>
      <c r="G19" s="57">
        <f t="shared" si="2"/>
        <v>0.7023319615912208</v>
      </c>
      <c r="H19" s="57">
        <f t="shared" si="2"/>
        <v>0.62429507696997411</v>
      </c>
      <c r="I19" s="57">
        <f t="shared" si="2"/>
        <v>0.5549289573066436</v>
      </c>
    </row>
    <row r="20" spans="1:18">
      <c r="A20" t="s">
        <v>426</v>
      </c>
      <c r="D20" s="132">
        <f t="shared" ref="D20:I20" si="3">D18*D19</f>
        <v>-886.58999999999992</v>
      </c>
      <c r="E20" s="132">
        <f t="shared" si="3"/>
        <v>-182.19051071334761</v>
      </c>
      <c r="F20" s="132">
        <f t="shared" si="3"/>
        <v>246.53021351979015</v>
      </c>
      <c r="G20" s="132">
        <f t="shared" si="3"/>
        <v>171.17236015022917</v>
      </c>
      <c r="H20" s="132">
        <f t="shared" si="3"/>
        <v>211.45702185817879</v>
      </c>
      <c r="I20" s="132">
        <f t="shared" si="3"/>
        <v>537.4398233726082</v>
      </c>
      <c r="O20" s="204"/>
      <c r="P20" s="204"/>
      <c r="Q20" s="204"/>
      <c r="R20" s="204"/>
    </row>
    <row r="21" spans="1:18">
      <c r="A21" s="40" t="s">
        <v>303</v>
      </c>
      <c r="B21" s="213">
        <f>SUM(D20:I20)</f>
        <v>97.818908187458874</v>
      </c>
      <c r="D21" s="114"/>
    </row>
    <row r="22" spans="1:18">
      <c r="A22" s="40" t="s">
        <v>301</v>
      </c>
      <c r="B22" s="210">
        <f>IRR(D18:I18,0.1)</f>
        <v>0.15190534143522139</v>
      </c>
      <c r="D22" s="56"/>
    </row>
    <row r="23" spans="1:18">
      <c r="A23" s="40"/>
      <c r="B23" s="213"/>
      <c r="P23" s="212" t="s">
        <v>328</v>
      </c>
      <c r="Q23" s="211">
        <f>B21</f>
        <v>97.818908187458874</v>
      </c>
    </row>
    <row r="24" spans="1:18">
      <c r="A24" s="40" t="s">
        <v>425</v>
      </c>
      <c r="B24" s="210">
        <v>0.125</v>
      </c>
      <c r="C24" t="s">
        <v>424</v>
      </c>
      <c r="P24" s="208">
        <v>9.5000000000000001E-2</v>
      </c>
      <c r="Q24" s="207">
        <f t="dataTable" ref="Q24:Q29" dt2D="0" dtr="0" r1="B24"/>
        <v>222.89010325096638</v>
      </c>
    </row>
    <row r="25" spans="1:18">
      <c r="A25" t="s">
        <v>423</v>
      </c>
      <c r="D25" s="114">
        <f>D18</f>
        <v>-886.58999999999992</v>
      </c>
      <c r="E25" s="114">
        <f>D25+E18</f>
        <v>-1091.5543245525159</v>
      </c>
      <c r="F25" s="114">
        <f>E25+F18</f>
        <v>-779.5395230665315</v>
      </c>
      <c r="G25" s="114">
        <f>F25+G18</f>
        <v>-535.81950246200597</v>
      </c>
      <c r="H25" s="114">
        <f>G25+H18</f>
        <v>-197.10624064278943</v>
      </c>
      <c r="I25" s="114">
        <f>H25+I18</f>
        <v>771.37777212360299</v>
      </c>
      <c r="K25" s="209" t="s">
        <v>422</v>
      </c>
      <c r="L25" s="114">
        <f>SUM(D29:I29)</f>
        <v>1063.9079999999999</v>
      </c>
      <c r="P25" s="208">
        <v>0.105</v>
      </c>
      <c r="Q25" s="207">
        <v>179.1495792089712</v>
      </c>
    </row>
    <row r="26" spans="1:18">
      <c r="A26" t="s">
        <v>269</v>
      </c>
      <c r="D26" s="58">
        <v>0</v>
      </c>
      <c r="E26" s="58">
        <v>1</v>
      </c>
      <c r="F26" s="58">
        <v>2</v>
      </c>
      <c r="G26" s="58">
        <v>3</v>
      </c>
      <c r="H26" s="56">
        <f>-G25/H18</f>
        <v>1.5819265522233734</v>
      </c>
      <c r="K26" s="209" t="s">
        <v>421</v>
      </c>
      <c r="L26" s="114">
        <f>SUM(D30:I30)</f>
        <v>957.5172</v>
      </c>
      <c r="P26" s="208">
        <v>0.115</v>
      </c>
      <c r="Q26" s="207">
        <v>137.49896823963127</v>
      </c>
    </row>
    <row r="27" spans="1:18">
      <c r="K27" t="s">
        <v>420</v>
      </c>
      <c r="L27" s="114">
        <f>L25-L26</f>
        <v>106.3907999999999</v>
      </c>
      <c r="P27" s="208">
        <v>0.125</v>
      </c>
      <c r="Q27" s="207">
        <v>97.818908187458874</v>
      </c>
    </row>
    <row r="28" spans="1:18">
      <c r="B28" s="132" t="s">
        <v>419</v>
      </c>
      <c r="E28" s="196"/>
      <c r="F28" s="196"/>
      <c r="G28" s="196">
        <v>0.2</v>
      </c>
      <c r="H28" s="196"/>
      <c r="I28" s="196"/>
      <c r="K28" t="s">
        <v>418</v>
      </c>
      <c r="L28" s="114">
        <v>50</v>
      </c>
      <c r="P28" s="208">
        <v>0.13500000000000001</v>
      </c>
      <c r="Q28" s="207">
        <v>59.997921061646593</v>
      </c>
    </row>
    <row r="29" spans="1:18">
      <c r="A29" t="s">
        <v>417</v>
      </c>
      <c r="B29" s="132">
        <f>'LMT fiinancials'!G23</f>
        <v>9851</v>
      </c>
      <c r="C29" s="196">
        <v>0.09</v>
      </c>
      <c r="D29" s="114">
        <f>B29*C29</f>
        <v>886.58999999999992</v>
      </c>
      <c r="E29" s="131"/>
      <c r="F29" s="131"/>
      <c r="G29" s="131">
        <f>G28*D29</f>
        <v>177.31799999999998</v>
      </c>
      <c r="H29" s="131"/>
      <c r="I29" s="131"/>
      <c r="K29" t="s">
        <v>416</v>
      </c>
      <c r="L29" s="114">
        <f>L28-L27</f>
        <v>-56.390799999999899</v>
      </c>
      <c r="M29" s="114"/>
      <c r="P29" s="208">
        <v>0.14499999999999999</v>
      </c>
      <c r="Q29" s="207">
        <v>23.931824729996663</v>
      </c>
    </row>
    <row r="30" spans="1:18">
      <c r="A30" t="s">
        <v>415</v>
      </c>
      <c r="B30" s="132"/>
      <c r="E30" s="131">
        <f>D29/5</f>
        <v>177.31799999999998</v>
      </c>
      <c r="F30" s="131">
        <f>E30+E29/5</f>
        <v>177.31799999999998</v>
      </c>
      <c r="G30" s="131">
        <f>F30+F29/5</f>
        <v>177.31799999999998</v>
      </c>
      <c r="H30" s="131">
        <f>G30+G29/5</f>
        <v>212.78159999999997</v>
      </c>
      <c r="I30" s="131">
        <f>H30+H29/5</f>
        <v>212.78159999999997</v>
      </c>
      <c r="K30" t="s">
        <v>414</v>
      </c>
      <c r="L30" s="114">
        <f>-L29*B49</f>
        <v>8.6176416751097449</v>
      </c>
      <c r="M30" s="114"/>
    </row>
    <row r="31" spans="1:18">
      <c r="B31" s="132"/>
      <c r="K31" s="46" t="s">
        <v>413</v>
      </c>
      <c r="L31" s="205">
        <f>L28+L30</f>
        <v>58.617641675109745</v>
      </c>
      <c r="M31" s="114"/>
      <c r="Q31" s="114"/>
    </row>
    <row r="32" spans="1:18">
      <c r="B32" s="132"/>
      <c r="K32" s="46"/>
      <c r="L32" s="205"/>
      <c r="M32" s="114"/>
      <c r="Q32" s="114"/>
    </row>
    <row r="33" spans="1:22">
      <c r="A33" t="s">
        <v>412</v>
      </c>
      <c r="B33" s="196">
        <f>B43/B4</f>
        <v>0.2787149557616459</v>
      </c>
      <c r="D33">
        <v>0</v>
      </c>
      <c r="E33" s="132">
        <f>$B33*E4</f>
        <v>418.34000000000003</v>
      </c>
      <c r="F33" s="132">
        <f>$B33*F4</f>
        <v>430.89020000000005</v>
      </c>
      <c r="G33" s="132">
        <f>$B33*G4</f>
        <v>452.43471000000005</v>
      </c>
      <c r="H33" s="132">
        <f>$B33*H4</f>
        <v>484.10513970000005</v>
      </c>
      <c r="I33" s="206">
        <f>$B33*I4</f>
        <v>517.99249947900012</v>
      </c>
      <c r="J33" t="s">
        <v>411</v>
      </c>
      <c r="M33" s="45"/>
      <c r="P33" s="45"/>
    </row>
    <row r="34" spans="1:22">
      <c r="A34" t="s">
        <v>296</v>
      </c>
      <c r="B34" s="132"/>
      <c r="E34" s="132">
        <f>E33-D33</f>
        <v>418.34000000000003</v>
      </c>
      <c r="F34" s="132">
        <f>F33-E33</f>
        <v>12.550200000000018</v>
      </c>
      <c r="G34" s="132">
        <f>G33-F33</f>
        <v>21.544510000000002</v>
      </c>
      <c r="H34" s="132">
        <f>H33-G33</f>
        <v>31.6704297</v>
      </c>
      <c r="I34" s="132">
        <f>I33-H33</f>
        <v>33.887359779000064</v>
      </c>
      <c r="K34" s="46"/>
      <c r="L34" s="205"/>
      <c r="M34" s="45"/>
      <c r="P34" s="45"/>
    </row>
    <row r="35" spans="1:22">
      <c r="B35" s="132"/>
      <c r="K35" s="46"/>
      <c r="L35" s="205"/>
      <c r="M35" s="45"/>
      <c r="P35" s="45"/>
    </row>
    <row r="36" spans="1:22">
      <c r="B36" s="132"/>
      <c r="K36" s="46"/>
      <c r="L36" s="205"/>
      <c r="M36" s="45"/>
      <c r="P36" s="45"/>
    </row>
    <row r="37" spans="1:22">
      <c r="B37" s="132"/>
      <c r="K37" s="46"/>
      <c r="L37" s="205"/>
      <c r="M37" s="45"/>
      <c r="P37" s="45"/>
    </row>
    <row r="38" spans="1:22">
      <c r="A38" s="202" t="s">
        <v>410</v>
      </c>
      <c r="B38" s="132"/>
      <c r="M38" s="114"/>
      <c r="P38" s="45"/>
    </row>
    <row r="39" spans="1:22">
      <c r="A39" t="s">
        <v>409</v>
      </c>
      <c r="B39" s="132">
        <f>'LMT fiinancials'!G12</f>
        <v>4121</v>
      </c>
      <c r="M39" s="114"/>
      <c r="P39" s="45"/>
    </row>
    <row r="40" spans="1:22">
      <c r="A40" t="s">
        <v>408</v>
      </c>
      <c r="B40" s="132">
        <f>'LMT fiinancials'!G13</f>
        <v>16902</v>
      </c>
      <c r="M40" s="114"/>
      <c r="P40" s="45"/>
    </row>
    <row r="41" spans="1:22">
      <c r="A41" t="s">
        <v>407</v>
      </c>
      <c r="B41" s="132">
        <f>'LMT fiinancials'!G14</f>
        <v>3524</v>
      </c>
      <c r="P41" s="45"/>
    </row>
    <row r="42" spans="1:22">
      <c r="A42" t="s">
        <v>406</v>
      </c>
      <c r="B42" s="132">
        <f>'LMT fiinancials'!G34</f>
        <v>3630</v>
      </c>
      <c r="P42" s="45"/>
    </row>
    <row r="43" spans="1:22">
      <c r="A43" t="s">
        <v>405</v>
      </c>
      <c r="B43" s="132">
        <f>B39+B40+B41-B42</f>
        <v>20917</v>
      </c>
      <c r="P43" s="204"/>
      <c r="Q43" s="204"/>
    </row>
    <row r="44" spans="1:22">
      <c r="A44" t="s">
        <v>296</v>
      </c>
      <c r="Q44" t="s">
        <v>404</v>
      </c>
    </row>
    <row r="45" spans="1:22" ht="30">
      <c r="C45" s="192"/>
      <c r="D45" s="192"/>
      <c r="E45" s="283" t="s">
        <v>403</v>
      </c>
      <c r="F45" s="283"/>
      <c r="G45" s="283"/>
      <c r="H45" s="283"/>
      <c r="I45" s="283"/>
      <c r="J45" s="283"/>
      <c r="R45" s="166"/>
      <c r="S45" s="203" t="s">
        <v>303</v>
      </c>
      <c r="T45" s="203" t="s">
        <v>402</v>
      </c>
      <c r="U45" s="203" t="s">
        <v>401</v>
      </c>
      <c r="V45" s="203" t="s">
        <v>286</v>
      </c>
    </row>
    <row r="46" spans="1:22">
      <c r="A46" s="202" t="s">
        <v>343</v>
      </c>
      <c r="C46" s="192"/>
      <c r="D46" s="201">
        <f>B21</f>
        <v>97.818908187458874</v>
      </c>
      <c r="E46" s="200">
        <v>5.0000000000000001E-3</v>
      </c>
      <c r="F46" s="200">
        <v>0.01</v>
      </c>
      <c r="G46" s="200">
        <v>1.4999999999999999E-2</v>
      </c>
      <c r="H46" s="200">
        <v>0.02</v>
      </c>
      <c r="I46" s="200">
        <v>2.5000000000000001E-2</v>
      </c>
      <c r="J46" s="200">
        <v>0.03</v>
      </c>
      <c r="R46" s="166" t="s">
        <v>400</v>
      </c>
      <c r="S46" s="199">
        <v>1188.9175745448347</v>
      </c>
      <c r="T46" s="198">
        <v>0.03</v>
      </c>
      <c r="U46" s="198">
        <v>0.3</v>
      </c>
      <c r="V46" s="197">
        <v>0.1</v>
      </c>
    </row>
    <row r="47" spans="1:22">
      <c r="A47" t="s">
        <v>399</v>
      </c>
      <c r="B47" s="132">
        <f>'LMT fiinancials'!G82</f>
        <v>5922</v>
      </c>
      <c r="C47" s="284" t="s">
        <v>342</v>
      </c>
      <c r="D47" s="191">
        <v>9.5000000000000001E-2</v>
      </c>
      <c r="E47" s="193">
        <f t="dataTable" ref="E47:J53" dt2D="1" dtr="1" r1="C4" r2="B24" ca="1"/>
        <v>-681.96049367325816</v>
      </c>
      <c r="F47" s="193">
        <v>-380.34362803185002</v>
      </c>
      <c r="G47" s="193">
        <v>-78.726762390441706</v>
      </c>
      <c r="H47" s="193">
        <v>222.89010325096638</v>
      </c>
      <c r="I47" s="193">
        <v>524.50696889237474</v>
      </c>
      <c r="J47" s="193">
        <v>826.12383453378311</v>
      </c>
      <c r="R47" s="166" t="s">
        <v>398</v>
      </c>
      <c r="S47" s="199">
        <v>97.818908187458874</v>
      </c>
      <c r="T47" s="198">
        <v>0.02</v>
      </c>
      <c r="U47" s="198">
        <v>0.25</v>
      </c>
      <c r="V47" s="197">
        <v>0.125</v>
      </c>
    </row>
    <row r="48" spans="1:22">
      <c r="A48" t="s">
        <v>317</v>
      </c>
      <c r="B48" s="132">
        <f>'LMT fiinancials'!G83</f>
        <v>905</v>
      </c>
      <c r="C48" s="284"/>
      <c r="D48" s="194">
        <v>0.105</v>
      </c>
      <c r="E48" s="193">
        <v>-693.00166670097576</v>
      </c>
      <c r="F48" s="193">
        <v>-402.2845847309934</v>
      </c>
      <c r="G48" s="193">
        <v>-111.56750276101121</v>
      </c>
      <c r="H48" s="193">
        <v>179.1495792089712</v>
      </c>
      <c r="I48" s="193">
        <v>469.86666117895362</v>
      </c>
      <c r="J48" s="193">
        <v>760.5837431489357</v>
      </c>
      <c r="R48" s="166" t="s">
        <v>397</v>
      </c>
      <c r="S48" s="199">
        <v>-588.93213756881562</v>
      </c>
      <c r="T48" s="198">
        <v>0.01</v>
      </c>
      <c r="U48" s="198">
        <v>0.2</v>
      </c>
      <c r="V48" s="197">
        <v>0.14000000000000001</v>
      </c>
    </row>
    <row r="49" spans="1:26">
      <c r="A49" t="s">
        <v>343</v>
      </c>
      <c r="B49" s="196">
        <f>B48/B47</f>
        <v>0.15281999324552517</v>
      </c>
      <c r="C49" s="284"/>
      <c r="D49" s="191">
        <v>0.115</v>
      </c>
      <c r="E49" s="193">
        <v>-703.47111609178353</v>
      </c>
      <c r="F49" s="193">
        <v>-423.14775464797856</v>
      </c>
      <c r="G49" s="193">
        <v>-142.8243932041737</v>
      </c>
      <c r="H49" s="193">
        <v>137.49896823963127</v>
      </c>
      <c r="I49" s="193">
        <v>417.82232968343652</v>
      </c>
      <c r="J49" s="193">
        <v>698.14569112724143</v>
      </c>
    </row>
    <row r="50" spans="1:26">
      <c r="C50" s="284"/>
      <c r="D50" s="194">
        <v>0.125</v>
      </c>
      <c r="E50" s="193">
        <v>-713.40282100268075</v>
      </c>
      <c r="F50" s="193">
        <v>-442.9955779393008</v>
      </c>
      <c r="G50" s="193">
        <v>-172.58833487592108</v>
      </c>
      <c r="H50" s="195">
        <v>97.818908187458874</v>
      </c>
      <c r="I50" s="193">
        <v>368.22615125083877</v>
      </c>
      <c r="J50" s="193">
        <v>638.63339431421855</v>
      </c>
      <c r="Z50" t="s">
        <v>396</v>
      </c>
    </row>
    <row r="51" spans="1:26">
      <c r="C51" s="284"/>
      <c r="D51" s="191">
        <v>0.13500000000000001</v>
      </c>
      <c r="E51" s="193">
        <v>-722.82846108034028</v>
      </c>
      <c r="F51" s="193">
        <v>-461.886333699678</v>
      </c>
      <c r="G51" s="193">
        <v>-200.94420631901556</v>
      </c>
      <c r="H51" s="193">
        <v>59.997921061646593</v>
      </c>
      <c r="I51" s="193">
        <v>320.94004844230915</v>
      </c>
      <c r="J51" s="193">
        <v>581.88217582297148</v>
      </c>
    </row>
    <row r="52" spans="1:26">
      <c r="C52" s="284"/>
      <c r="D52" s="194">
        <v>0.14499999999999999</v>
      </c>
      <c r="E52" s="193">
        <v>-731.77759087995207</v>
      </c>
      <c r="F52" s="193">
        <v>-479.87445234330238</v>
      </c>
      <c r="G52" s="193">
        <v>-227.97131380665274</v>
      </c>
      <c r="H52" s="193">
        <v>23.931824729996663</v>
      </c>
      <c r="I52" s="193">
        <v>275.83496326664635</v>
      </c>
      <c r="J52" s="193">
        <v>527.73810180329633</v>
      </c>
    </row>
    <row r="53" spans="1:26">
      <c r="C53" s="192"/>
      <c r="D53" s="191">
        <v>0.155</v>
      </c>
      <c r="E53" s="190">
        <v>-740.2777996553632</v>
      </c>
      <c r="F53" s="190">
        <v>-497.0108019777586</v>
      </c>
      <c r="G53" s="190">
        <v>-253.74380430015395</v>
      </c>
      <c r="H53" s="190">
        <v>-10.476806622549418</v>
      </c>
      <c r="I53" s="190">
        <v>232.79019105505529</v>
      </c>
      <c r="J53" s="190">
        <v>476.05718873266011</v>
      </c>
    </row>
  </sheetData>
  <mergeCells count="2">
    <mergeCell ref="E45:J45"/>
    <mergeCell ref="C47:C52"/>
  </mergeCells>
  <pageMargins left="0.7" right="0.7" top="0.75" bottom="0.75" header="0.3" footer="0.3"/>
  <pageSetup orientation="portrait" horizontalDpi="4294967293"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0AB8B-5604-4399-A070-8F754C718389}">
  <sheetPr>
    <tabColor theme="7" tint="0.79998168889431442"/>
  </sheetPr>
  <dimension ref="A1:H175"/>
  <sheetViews>
    <sheetView topLeftCell="A96" zoomScaleNormal="100" workbookViewId="0">
      <selection activeCell="A7" sqref="A7:A8"/>
    </sheetView>
  </sheetViews>
  <sheetFormatPr defaultColWidth="8.85546875" defaultRowHeight="12.75"/>
  <cols>
    <col min="1" max="1" width="27.7109375" style="3" customWidth="1"/>
    <col min="2" max="2" width="2.28515625" style="3" customWidth="1"/>
    <col min="3" max="7" width="15.5703125" style="3" customWidth="1"/>
    <col min="8" max="16384" width="8.85546875" style="3"/>
  </cols>
  <sheetData>
    <row r="1" spans="1:8">
      <c r="A1" s="1" t="s">
        <v>0</v>
      </c>
      <c r="B1" s="2"/>
      <c r="C1" s="282" t="s">
        <v>147</v>
      </c>
      <c r="D1" s="282"/>
      <c r="E1" s="282"/>
      <c r="F1" s="282"/>
      <c r="G1" s="282"/>
    </row>
    <row r="2" spans="1:8">
      <c r="A2" s="1" t="s">
        <v>2</v>
      </c>
      <c r="B2" s="2"/>
      <c r="C2" s="2" t="s">
        <v>146</v>
      </c>
    </row>
    <row r="3" spans="1:8">
      <c r="A3" s="1" t="s">
        <v>4</v>
      </c>
      <c r="B3" s="2"/>
      <c r="C3" s="2" t="s">
        <v>145</v>
      </c>
    </row>
    <row r="4" spans="1:8">
      <c r="A4" s="1" t="s">
        <v>6</v>
      </c>
      <c r="B4" s="2"/>
      <c r="C4" s="2" t="s">
        <v>144</v>
      </c>
      <c r="D4" s="282" t="s">
        <v>143</v>
      </c>
      <c r="E4" s="282"/>
      <c r="F4" s="282"/>
      <c r="G4" s="282"/>
      <c r="H4" s="282"/>
    </row>
    <row r="5" spans="1:8">
      <c r="A5" s="1" t="s">
        <v>9</v>
      </c>
      <c r="B5" s="2"/>
      <c r="C5" s="2" t="s">
        <v>142</v>
      </c>
      <c r="D5" s="282"/>
      <c r="E5" s="282"/>
      <c r="F5" s="282"/>
      <c r="G5" s="282"/>
      <c r="H5" s="282"/>
    </row>
    <row r="7" spans="1:8">
      <c r="A7" s="189" t="s">
        <v>395</v>
      </c>
    </row>
    <row r="8" spans="1:8" ht="25.5">
      <c r="A8" s="4" t="s">
        <v>11</v>
      </c>
    </row>
    <row r="9" spans="1:8">
      <c r="A9" s="1" t="s">
        <v>12</v>
      </c>
      <c r="B9" s="2"/>
      <c r="C9" s="4" t="s">
        <v>13</v>
      </c>
      <c r="D9" s="4" t="s">
        <v>14</v>
      </c>
      <c r="E9" s="4" t="s">
        <v>15</v>
      </c>
      <c r="F9" s="4" t="s">
        <v>16</v>
      </c>
      <c r="G9" s="4" t="s">
        <v>149</v>
      </c>
    </row>
    <row r="10" spans="1:8">
      <c r="A10" s="1" t="s">
        <v>17</v>
      </c>
      <c r="B10" s="2"/>
      <c r="C10" s="5" t="s">
        <v>18</v>
      </c>
      <c r="D10" s="5" t="s">
        <v>19</v>
      </c>
      <c r="E10" s="5" t="s">
        <v>20</v>
      </c>
      <c r="F10" s="5" t="s">
        <v>21</v>
      </c>
      <c r="G10" s="5" t="s">
        <v>148</v>
      </c>
    </row>
    <row r="11" spans="1:8">
      <c r="A11" s="2" t="s">
        <v>22</v>
      </c>
    </row>
    <row r="12" spans="1:8">
      <c r="A12" s="2" t="s">
        <v>23</v>
      </c>
      <c r="B12" s="2"/>
      <c r="C12" s="1">
        <v>3604</v>
      </c>
      <c r="D12" s="1">
        <v>2547</v>
      </c>
      <c r="E12" s="1">
        <v>1442</v>
      </c>
      <c r="F12" s="1">
        <v>2483</v>
      </c>
      <c r="G12" s="1">
        <v>4121</v>
      </c>
    </row>
    <row r="13" spans="1:8" ht="25.5">
      <c r="A13" s="2" t="s">
        <v>24</v>
      </c>
      <c r="B13" s="2"/>
      <c r="C13" s="1">
        <v>12542</v>
      </c>
      <c r="D13" s="1">
        <v>14823</v>
      </c>
      <c r="E13" s="1">
        <v>15315</v>
      </c>
      <c r="F13" s="1">
        <v>15308</v>
      </c>
      <c r="G13" s="1">
        <v>16902</v>
      </c>
    </row>
    <row r="14" spans="1:8">
      <c r="A14" s="2" t="s">
        <v>25</v>
      </c>
      <c r="B14" s="2"/>
      <c r="C14" s="1">
        <v>2981</v>
      </c>
      <c r="D14" s="1">
        <v>3088</v>
      </c>
      <c r="E14" s="1">
        <v>3132</v>
      </c>
      <c r="F14" s="1">
        <v>3474</v>
      </c>
      <c r="G14" s="1">
        <v>3524</v>
      </c>
    </row>
    <row r="15" spans="1:8">
      <c r="A15" s="2" t="s">
        <v>26</v>
      </c>
      <c r="B15" s="2"/>
      <c r="C15" s="1">
        <v>0</v>
      </c>
      <c r="D15" s="1">
        <v>0</v>
      </c>
      <c r="E15" s="1">
        <v>0</v>
      </c>
      <c r="F15" s="1">
        <v>0</v>
      </c>
      <c r="G15" s="1">
        <v>0</v>
      </c>
    </row>
    <row r="16" spans="1:8">
      <c r="A16" s="2" t="s">
        <v>27</v>
      </c>
      <c r="B16" s="2"/>
      <c r="C16" s="1">
        <v>688</v>
      </c>
      <c r="D16" s="1">
        <v>533</v>
      </c>
      <c r="E16" s="1">
        <v>632</v>
      </c>
      <c r="F16" s="1">
        <v>584</v>
      </c>
      <c r="G16" s="1">
        <v>815</v>
      </c>
    </row>
    <row r="18" spans="1:7">
      <c r="A18" s="2" t="s">
        <v>28</v>
      </c>
      <c r="B18" s="2"/>
      <c r="C18" s="1">
        <v>19815</v>
      </c>
      <c r="D18" s="1">
        <v>20991</v>
      </c>
      <c r="E18" s="1">
        <v>20521</v>
      </c>
      <c r="F18" s="1">
        <v>21849</v>
      </c>
      <c r="G18" s="1">
        <v>25362</v>
      </c>
    </row>
    <row r="20" spans="1:7" ht="25.5">
      <c r="A20" s="2" t="s">
        <v>29</v>
      </c>
      <c r="B20" s="2"/>
      <c r="C20" s="1">
        <v>20400</v>
      </c>
      <c r="D20" s="1">
        <v>21238</v>
      </c>
      <c r="E20" s="1">
        <v>22282</v>
      </c>
      <c r="F20" s="1">
        <v>23219</v>
      </c>
      <c r="G20" s="1">
        <v>24079</v>
      </c>
    </row>
    <row r="21" spans="1:7" ht="25.5">
      <c r="A21" s="2" t="s">
        <v>30</v>
      </c>
      <c r="B21" s="2"/>
      <c r="C21" s="1">
        <v>11503</v>
      </c>
      <c r="D21" s="1">
        <v>12163</v>
      </c>
      <c r="E21" s="1">
        <v>12812</v>
      </c>
      <c r="F21" s="1">
        <v>13493</v>
      </c>
      <c r="G21" s="1">
        <v>14228</v>
      </c>
    </row>
    <row r="23" spans="1:7" ht="25.5">
      <c r="A23" s="2" t="s">
        <v>31</v>
      </c>
      <c r="B23" s="2"/>
      <c r="C23" s="1">
        <v>8897</v>
      </c>
      <c r="D23" s="1">
        <v>9075</v>
      </c>
      <c r="E23" s="1">
        <v>9470</v>
      </c>
      <c r="F23" s="1">
        <v>9726</v>
      </c>
      <c r="G23" s="1">
        <v>9851</v>
      </c>
    </row>
    <row r="25" spans="1:7">
      <c r="A25" s="2" t="s">
        <v>32</v>
      </c>
      <c r="B25" s="2"/>
      <c r="C25" s="1">
        <v>689</v>
      </c>
      <c r="D25" s="1">
        <v>685</v>
      </c>
      <c r="E25" s="1">
        <v>701</v>
      </c>
      <c r="F25" s="1">
        <v>654</v>
      </c>
      <c r="G25" s="1">
        <v>653</v>
      </c>
    </row>
    <row r="26" spans="1:7" ht="25.5">
      <c r="A26" s="2" t="s">
        <v>33</v>
      </c>
      <c r="B26" s="2"/>
      <c r="C26" s="1"/>
      <c r="D26" s="1"/>
      <c r="E26" s="1"/>
      <c r="F26" s="1"/>
      <c r="G26" s="1"/>
    </row>
    <row r="27" spans="1:7">
      <c r="A27" s="2" t="s">
        <v>34</v>
      </c>
      <c r="B27" s="2"/>
      <c r="C27" s="1">
        <v>14296</v>
      </c>
      <c r="D27" s="1">
        <v>14158</v>
      </c>
      <c r="E27" s="1">
        <v>14411</v>
      </c>
      <c r="F27" s="1">
        <v>14982</v>
      </c>
      <c r="G27" s="1">
        <v>15618</v>
      </c>
    </row>
    <row r="28" spans="1:7">
      <c r="A28" s="2" t="s">
        <v>35</v>
      </c>
      <c r="B28" s="2"/>
      <c r="C28" s="1"/>
      <c r="D28" s="1"/>
      <c r="E28" s="1">
        <v>0</v>
      </c>
      <c r="F28" s="1">
        <v>0</v>
      </c>
      <c r="G28" s="1">
        <v>0</v>
      </c>
    </row>
    <row r="29" spans="1:7">
      <c r="A29" s="2" t="s">
        <v>36</v>
      </c>
      <c r="B29" s="2"/>
      <c r="C29" s="1">
        <v>7176</v>
      </c>
      <c r="D29" s="1">
        <v>7971</v>
      </c>
      <c r="E29" s="1">
        <v>7353</v>
      </c>
      <c r="F29" s="1">
        <v>8406</v>
      </c>
      <c r="G29" s="1">
        <v>8356</v>
      </c>
    </row>
    <row r="31" spans="1:7">
      <c r="A31" s="2" t="s">
        <v>37</v>
      </c>
      <c r="B31" s="2"/>
      <c r="C31" s="1">
        <v>50873</v>
      </c>
      <c r="D31" s="1">
        <v>52880</v>
      </c>
      <c r="E31" s="1">
        <v>52456</v>
      </c>
      <c r="F31" s="1">
        <v>55617</v>
      </c>
      <c r="G31" s="1">
        <v>59840</v>
      </c>
    </row>
    <row r="33" spans="1:7">
      <c r="A33" s="2" t="s">
        <v>38</v>
      </c>
    </row>
    <row r="34" spans="1:7">
      <c r="A34" s="2" t="s">
        <v>39</v>
      </c>
      <c r="B34" s="2"/>
      <c r="C34" s="1">
        <v>780</v>
      </c>
      <c r="D34" s="1">
        <v>2117</v>
      </c>
      <c r="E34" s="1">
        <v>2312</v>
      </c>
      <c r="F34" s="1">
        <v>2222</v>
      </c>
      <c r="G34" s="1">
        <v>3630</v>
      </c>
    </row>
    <row r="35" spans="1:7">
      <c r="A35" s="2" t="s">
        <v>40</v>
      </c>
      <c r="B35" s="2"/>
      <c r="C35" s="1">
        <v>0</v>
      </c>
      <c r="D35" s="1">
        <v>0</v>
      </c>
      <c r="E35" s="1">
        <v>0</v>
      </c>
      <c r="F35" s="1">
        <v>0</v>
      </c>
      <c r="G35" s="1">
        <v>0</v>
      </c>
    </row>
    <row r="36" spans="1:7">
      <c r="A36" s="2" t="s">
        <v>41</v>
      </c>
      <c r="B36" s="2"/>
      <c r="C36" s="1">
        <v>3108</v>
      </c>
      <c r="D36" s="1">
        <v>3075</v>
      </c>
      <c r="E36" s="1">
        <v>3133</v>
      </c>
      <c r="F36" s="1">
        <v>3125</v>
      </c>
      <c r="G36" s="1">
        <v>3184</v>
      </c>
    </row>
    <row r="37" spans="1:7">
      <c r="A37" s="2" t="s">
        <v>42</v>
      </c>
      <c r="B37" s="2"/>
      <c r="C37" s="1">
        <v>0</v>
      </c>
      <c r="D37" s="1">
        <v>0</v>
      </c>
      <c r="E37" s="1">
        <v>0</v>
      </c>
      <c r="F37" s="1">
        <v>0</v>
      </c>
      <c r="G37" s="1">
        <v>0</v>
      </c>
    </row>
    <row r="38" spans="1:7" ht="25.5">
      <c r="A38" s="2" t="s">
        <v>43</v>
      </c>
      <c r="B38" s="2"/>
      <c r="C38" s="1">
        <v>332</v>
      </c>
      <c r="D38" s="1">
        <v>419</v>
      </c>
      <c r="E38" s="1">
        <v>483</v>
      </c>
      <c r="F38" s="1">
        <v>958</v>
      </c>
      <c r="G38" s="1">
        <v>1414</v>
      </c>
    </row>
    <row r="39" spans="1:7">
      <c r="A39" s="2" t="s">
        <v>44</v>
      </c>
      <c r="B39" s="2"/>
      <c r="C39" s="1">
        <v>9777</v>
      </c>
      <c r="D39" s="1">
        <v>10276</v>
      </c>
      <c r="E39" s="1">
        <v>11009</v>
      </c>
      <c r="F39" s="1">
        <v>13115</v>
      </c>
      <c r="G39" s="1">
        <v>15107</v>
      </c>
    </row>
    <row r="41" spans="1:7">
      <c r="A41" s="2" t="s">
        <v>45</v>
      </c>
      <c r="B41" s="2"/>
      <c r="C41" s="1">
        <v>13997</v>
      </c>
      <c r="D41" s="1">
        <v>15887</v>
      </c>
      <c r="E41" s="1">
        <v>16937</v>
      </c>
      <c r="F41" s="1">
        <v>19420</v>
      </c>
      <c r="G41" s="1">
        <v>23335</v>
      </c>
    </row>
    <row r="43" spans="1:7">
      <c r="A43" s="2" t="s">
        <v>46</v>
      </c>
      <c r="B43" s="2"/>
      <c r="C43" s="1">
        <v>12770</v>
      </c>
      <c r="D43" s="1">
        <v>16345</v>
      </c>
      <c r="E43" s="1">
        <v>18153</v>
      </c>
      <c r="F43" s="1">
        <v>20460</v>
      </c>
      <c r="G43" s="1">
        <v>21357</v>
      </c>
    </row>
    <row r="44" spans="1:7" ht="25.5">
      <c r="A44" s="2" t="s">
        <v>47</v>
      </c>
      <c r="B44" s="2"/>
      <c r="C44" s="1">
        <v>8</v>
      </c>
      <c r="D44" s="1">
        <v>5</v>
      </c>
      <c r="E44" s="1">
        <v>10</v>
      </c>
      <c r="F44" s="1">
        <v>24</v>
      </c>
      <c r="G44" s="1">
        <v>18</v>
      </c>
    </row>
    <row r="45" spans="1:7">
      <c r="A45" s="2" t="s">
        <v>48</v>
      </c>
      <c r="B45" s="2"/>
      <c r="C45" s="1">
        <v>0</v>
      </c>
      <c r="D45" s="1">
        <v>0</v>
      </c>
      <c r="E45" s="1">
        <v>0</v>
      </c>
      <c r="F45" s="1">
        <v>0</v>
      </c>
      <c r="G45" s="1">
        <v>0</v>
      </c>
    </row>
    <row r="46" spans="1:7">
      <c r="A46" s="2" t="s">
        <v>49</v>
      </c>
      <c r="B46" s="2"/>
      <c r="C46" s="1">
        <v>13139</v>
      </c>
      <c r="D46" s="1">
        <v>11377</v>
      </c>
      <c r="E46" s="1">
        <v>10521</v>
      </c>
      <c r="F46" s="1">
        <v>9380</v>
      </c>
      <c r="G46" s="1">
        <v>8409</v>
      </c>
    </row>
    <row r="47" spans="1:7" ht="25.5">
      <c r="A47" s="2" t="s">
        <v>50</v>
      </c>
      <c r="B47" s="2"/>
      <c r="C47" s="1">
        <v>0</v>
      </c>
      <c r="D47" s="1">
        <v>0</v>
      </c>
      <c r="E47" s="1">
        <v>0</v>
      </c>
      <c r="F47" s="1">
        <v>0</v>
      </c>
      <c r="G47" s="1">
        <v>0</v>
      </c>
    </row>
    <row r="49" spans="1:7">
      <c r="A49" s="2" t="s">
        <v>51</v>
      </c>
      <c r="B49" s="2"/>
      <c r="C49" s="1">
        <v>39914</v>
      </c>
      <c r="D49" s="1">
        <v>43614</v>
      </c>
      <c r="E49" s="1">
        <v>45621</v>
      </c>
      <c r="F49" s="1">
        <v>49284</v>
      </c>
      <c r="G49" s="1">
        <v>53119</v>
      </c>
    </row>
    <row r="51" spans="1:7">
      <c r="A51" s="2" t="s">
        <v>52</v>
      </c>
    </row>
    <row r="52" spans="1:7">
      <c r="A52" s="2" t="s">
        <v>53</v>
      </c>
      <c r="B52" s="2"/>
      <c r="C52" s="1">
        <v>0</v>
      </c>
      <c r="D52" s="1">
        <v>0</v>
      </c>
      <c r="E52" s="1">
        <v>0</v>
      </c>
      <c r="F52" s="1">
        <v>0</v>
      </c>
      <c r="G52" s="1">
        <v>0</v>
      </c>
    </row>
    <row r="53" spans="1:7">
      <c r="A53" s="2" t="s">
        <v>54</v>
      </c>
      <c r="B53" s="2"/>
      <c r="C53" s="1">
        <v>271</v>
      </c>
      <c r="D53" s="1">
        <v>254</v>
      </c>
      <c r="E53" s="1">
        <v>240</v>
      </c>
      <c r="F53" s="1">
        <v>234</v>
      </c>
      <c r="G53" s="1">
        <v>229</v>
      </c>
    </row>
    <row r="54" spans="1:7">
      <c r="A54" s="2" t="s">
        <v>55</v>
      </c>
      <c r="B54" s="2"/>
      <c r="C54" s="1">
        <v>94</v>
      </c>
      <c r="D54" s="1">
        <v>92</v>
      </c>
      <c r="E54" s="1">
        <v>0</v>
      </c>
      <c r="F54" s="1">
        <v>0</v>
      </c>
      <c r="G54" s="1">
        <v>0</v>
      </c>
    </row>
    <row r="55" spans="1:7" ht="25.5">
      <c r="A55" s="2" t="s">
        <v>56</v>
      </c>
      <c r="B55" s="2"/>
      <c r="C55" s="1">
        <v>10594</v>
      </c>
      <c r="D55" s="1">
        <v>8920</v>
      </c>
      <c r="E55" s="1">
        <v>6595</v>
      </c>
      <c r="F55" s="1">
        <v>6099</v>
      </c>
      <c r="G55" s="1">
        <v>6492</v>
      </c>
    </row>
    <row r="56" spans="1:7">
      <c r="A56" s="2" t="s">
        <v>57</v>
      </c>
      <c r="B56" s="2"/>
      <c r="C56" s="1">
        <v>0</v>
      </c>
      <c r="D56" s="1">
        <v>0</v>
      </c>
      <c r="E56" s="1">
        <v>0</v>
      </c>
      <c r="F56" s="1">
        <v>0</v>
      </c>
      <c r="G56" s="1">
        <v>0</v>
      </c>
    </row>
    <row r="57" spans="1:7" ht="25.5">
      <c r="A57" s="2" t="s">
        <v>58</v>
      </c>
      <c r="B57" s="2"/>
      <c r="C57" s="1">
        <v>10959</v>
      </c>
      <c r="D57" s="1">
        <v>9266</v>
      </c>
      <c r="E57" s="1">
        <v>6835</v>
      </c>
      <c r="F57" s="1">
        <v>6333</v>
      </c>
      <c r="G57" s="1">
        <v>6721</v>
      </c>
    </row>
    <row r="58" spans="1:7" ht="25.5">
      <c r="A58" s="2" t="s">
        <v>59</v>
      </c>
      <c r="B58" s="2"/>
      <c r="C58" s="1">
        <v>0</v>
      </c>
      <c r="D58" s="1">
        <v>0</v>
      </c>
      <c r="E58" s="1">
        <v>0</v>
      </c>
      <c r="F58" s="1">
        <v>0</v>
      </c>
      <c r="G58" s="1">
        <v>0</v>
      </c>
    </row>
    <row r="60" spans="1:7" ht="25.5">
      <c r="A60" s="2" t="s">
        <v>60</v>
      </c>
      <c r="B60" s="2"/>
      <c r="C60" s="1">
        <v>10959</v>
      </c>
      <c r="D60" s="1">
        <v>9266</v>
      </c>
      <c r="E60" s="1">
        <v>6835</v>
      </c>
      <c r="F60" s="1">
        <v>6333</v>
      </c>
      <c r="G60" s="1">
        <v>6721</v>
      </c>
    </row>
    <row r="62" spans="1:7" ht="25.5">
      <c r="A62" s="2" t="s">
        <v>61</v>
      </c>
      <c r="B62" s="2"/>
      <c r="C62" s="1">
        <v>50873</v>
      </c>
      <c r="D62" s="1">
        <v>52880</v>
      </c>
      <c r="E62" s="1">
        <v>52456</v>
      </c>
      <c r="F62" s="1">
        <v>55617</v>
      </c>
      <c r="G62" s="1">
        <v>59840</v>
      </c>
    </row>
    <row r="65" spans="1:7">
      <c r="A65" s="4" t="s">
        <v>62</v>
      </c>
    </row>
    <row r="66" spans="1:7">
      <c r="A66" s="1" t="s">
        <v>12</v>
      </c>
      <c r="B66" s="2"/>
      <c r="C66" s="4" t="s">
        <v>13</v>
      </c>
      <c r="D66" s="4" t="s">
        <v>14</v>
      </c>
      <c r="E66" s="4" t="s">
        <v>15</v>
      </c>
      <c r="F66" s="4" t="s">
        <v>16</v>
      </c>
      <c r="G66" s="4" t="s">
        <v>149</v>
      </c>
    </row>
    <row r="67" spans="1:7">
      <c r="A67" s="1" t="s">
        <v>17</v>
      </c>
      <c r="B67" s="2"/>
      <c r="C67" s="5" t="s">
        <v>18</v>
      </c>
      <c r="D67" s="5" t="s">
        <v>19</v>
      </c>
      <c r="E67" s="5" t="s">
        <v>20</v>
      </c>
      <c r="F67" s="5" t="s">
        <v>21</v>
      </c>
      <c r="G67" s="5" t="s">
        <v>148</v>
      </c>
    </row>
    <row r="68" spans="1:7">
      <c r="A68" s="2" t="s">
        <v>63</v>
      </c>
      <c r="B68" s="2"/>
      <c r="C68" s="1">
        <v>67044</v>
      </c>
      <c r="D68" s="1">
        <v>65984</v>
      </c>
      <c r="E68" s="1">
        <v>67571</v>
      </c>
      <c r="F68" s="1">
        <v>71043</v>
      </c>
      <c r="G68" s="1">
        <v>75048</v>
      </c>
    </row>
    <row r="69" spans="1:7">
      <c r="A69" s="2" t="s">
        <v>64</v>
      </c>
      <c r="B69" s="2"/>
      <c r="C69" s="1">
        <v>56583</v>
      </c>
      <c r="D69" s="1">
        <v>56193</v>
      </c>
      <c r="E69" s="1">
        <v>57570</v>
      </c>
      <c r="F69" s="1">
        <v>62467</v>
      </c>
      <c r="G69" s="1">
        <v>65676</v>
      </c>
    </row>
    <row r="71" spans="1:7">
      <c r="A71" s="2" t="s">
        <v>65</v>
      </c>
      <c r="B71" s="2"/>
      <c r="C71" s="1">
        <v>10461</v>
      </c>
      <c r="D71" s="1">
        <v>9791</v>
      </c>
      <c r="E71" s="1">
        <v>10001</v>
      </c>
      <c r="F71" s="1">
        <v>8576</v>
      </c>
      <c r="G71" s="1">
        <v>9372</v>
      </c>
    </row>
    <row r="72" spans="1:7" ht="25.5">
      <c r="A72" s="2" t="s">
        <v>66</v>
      </c>
      <c r="B72" s="2"/>
      <c r="C72" s="1"/>
      <c r="D72" s="1"/>
      <c r="E72" s="1"/>
      <c r="F72" s="1"/>
      <c r="G72" s="1"/>
    </row>
    <row r="74" spans="1:7" ht="25.5">
      <c r="A74" s="2" t="s">
        <v>67</v>
      </c>
      <c r="B74" s="2"/>
      <c r="C74" s="1">
        <v>10461</v>
      </c>
      <c r="D74" s="1">
        <v>9791</v>
      </c>
      <c r="E74" s="1">
        <v>10001</v>
      </c>
      <c r="F74" s="1">
        <v>8576</v>
      </c>
      <c r="G74" s="1">
        <v>9372</v>
      </c>
    </row>
    <row r="75" spans="1:7" ht="25.5">
      <c r="A75" s="2" t="s">
        <v>68</v>
      </c>
      <c r="B75" s="2"/>
      <c r="C75" s="1">
        <v>1364</v>
      </c>
      <c r="D75" s="1">
        <v>1404</v>
      </c>
      <c r="E75" s="1">
        <v>1430</v>
      </c>
      <c r="F75" s="1">
        <v>1559</v>
      </c>
      <c r="G75" s="1">
        <v>1687</v>
      </c>
    </row>
    <row r="77" spans="1:7" ht="25.5">
      <c r="A77" s="2" t="s">
        <v>69</v>
      </c>
      <c r="B77" s="2"/>
      <c r="C77" s="1">
        <v>9097</v>
      </c>
      <c r="D77" s="1">
        <v>8387</v>
      </c>
      <c r="E77" s="1">
        <v>8571</v>
      </c>
      <c r="F77" s="1">
        <v>7017</v>
      </c>
      <c r="G77" s="1">
        <v>7685</v>
      </c>
    </row>
    <row r="78" spans="1:7">
      <c r="A78" s="2" t="s">
        <v>70</v>
      </c>
      <c r="B78" s="2"/>
      <c r="C78" s="1">
        <v>569</v>
      </c>
      <c r="D78" s="1">
        <v>623</v>
      </c>
      <c r="E78" s="1">
        <v>916</v>
      </c>
      <c r="F78" s="1">
        <v>1036</v>
      </c>
      <c r="G78" s="1">
        <v>1118</v>
      </c>
    </row>
    <row r="79" spans="1:7" ht="25.5">
      <c r="A79" s="2" t="s">
        <v>71</v>
      </c>
      <c r="B79" s="2"/>
      <c r="C79" s="1">
        <v>723</v>
      </c>
      <c r="D79" s="1">
        <v>520</v>
      </c>
      <c r="E79" s="1">
        <v>535</v>
      </c>
      <c r="F79" s="1">
        <v>326</v>
      </c>
      <c r="G79" s="1">
        <v>-100</v>
      </c>
    </row>
    <row r="80" spans="1:7">
      <c r="A80" s="2" t="s">
        <v>72</v>
      </c>
      <c r="B80" s="2"/>
      <c r="C80" s="1">
        <v>-1701</v>
      </c>
      <c r="D80" s="1">
        <v>-1604</v>
      </c>
      <c r="E80" s="1">
        <v>-92</v>
      </c>
      <c r="F80" s="1">
        <v>-87</v>
      </c>
      <c r="G80" s="1">
        <v>-545</v>
      </c>
    </row>
    <row r="82" spans="1:7">
      <c r="A82" s="2" t="s">
        <v>73</v>
      </c>
      <c r="B82" s="2"/>
      <c r="C82" s="1">
        <v>7550</v>
      </c>
      <c r="D82" s="1">
        <v>6680</v>
      </c>
      <c r="E82" s="1">
        <v>8098</v>
      </c>
      <c r="F82" s="1">
        <v>6220</v>
      </c>
      <c r="G82" s="1">
        <v>5922</v>
      </c>
    </row>
    <row r="83" spans="1:7">
      <c r="A83" s="2" t="s">
        <v>74</v>
      </c>
      <c r="B83" s="2"/>
      <c r="C83" s="1">
        <v>1235</v>
      </c>
      <c r="D83" s="1">
        <v>948</v>
      </c>
      <c r="E83" s="1">
        <v>1178</v>
      </c>
      <c r="F83" s="1">
        <v>884</v>
      </c>
      <c r="G83" s="1">
        <v>905</v>
      </c>
    </row>
    <row r="84" spans="1:7">
      <c r="A84" s="2" t="s">
        <v>75</v>
      </c>
      <c r="B84" s="2"/>
      <c r="C84" s="1"/>
      <c r="D84" s="1">
        <v>0</v>
      </c>
      <c r="E84" s="1">
        <v>0</v>
      </c>
      <c r="F84" s="1">
        <v>0</v>
      </c>
      <c r="G84" s="1">
        <v>0</v>
      </c>
    </row>
    <row r="85" spans="1:7">
      <c r="A85" s="2" t="s">
        <v>76</v>
      </c>
      <c r="B85" s="2"/>
      <c r="C85" s="1">
        <v>6315</v>
      </c>
      <c r="D85" s="1">
        <v>5732</v>
      </c>
      <c r="E85" s="1">
        <v>6920</v>
      </c>
      <c r="F85" s="1">
        <v>5336</v>
      </c>
      <c r="G85" s="1">
        <v>5017</v>
      </c>
    </row>
    <row r="86" spans="1:7">
      <c r="A86" s="2" t="s">
        <v>77</v>
      </c>
      <c r="B86" s="2"/>
      <c r="C86" s="1">
        <v>0</v>
      </c>
      <c r="D86" s="1">
        <v>0</v>
      </c>
      <c r="E86" s="1">
        <v>0</v>
      </c>
      <c r="F86" s="1">
        <v>0</v>
      </c>
      <c r="G86" s="1">
        <v>0</v>
      </c>
    </row>
    <row r="87" spans="1:7">
      <c r="A87" s="2" t="s">
        <v>78</v>
      </c>
      <c r="B87" s="2"/>
      <c r="C87" s="1">
        <v>0</v>
      </c>
      <c r="D87" s="1">
        <v>0</v>
      </c>
      <c r="E87" s="1">
        <v>0</v>
      </c>
      <c r="F87" s="1">
        <v>0</v>
      </c>
      <c r="G87" s="1">
        <v>0</v>
      </c>
    </row>
    <row r="89" spans="1:7">
      <c r="A89" s="2" t="s">
        <v>79</v>
      </c>
      <c r="B89" s="2"/>
      <c r="C89" s="1">
        <v>6315</v>
      </c>
      <c r="D89" s="1">
        <v>5732</v>
      </c>
      <c r="E89" s="1">
        <v>6920</v>
      </c>
      <c r="F89" s="1">
        <v>5336</v>
      </c>
      <c r="G89" s="1">
        <v>5017</v>
      </c>
    </row>
    <row r="90" spans="1:7">
      <c r="A90" s="2" t="s">
        <v>76</v>
      </c>
      <c r="B90" s="2"/>
      <c r="C90" s="1">
        <v>6315</v>
      </c>
      <c r="D90" s="1">
        <v>5732</v>
      </c>
      <c r="E90" s="1">
        <v>6920</v>
      </c>
      <c r="F90" s="1">
        <v>5336</v>
      </c>
      <c r="G90" s="1">
        <v>5017</v>
      </c>
    </row>
    <row r="91" spans="1:7">
      <c r="A91" s="2" t="s">
        <v>80</v>
      </c>
      <c r="B91" s="2"/>
      <c r="C91" s="1">
        <v>0</v>
      </c>
      <c r="D91" s="1">
        <v>0</v>
      </c>
      <c r="E91" s="1">
        <v>0</v>
      </c>
      <c r="F91" s="1">
        <v>0</v>
      </c>
      <c r="G91" s="1">
        <v>0</v>
      </c>
    </row>
    <row r="93" spans="1:7" ht="25.5">
      <c r="A93" s="2" t="s">
        <v>81</v>
      </c>
      <c r="B93" s="2"/>
      <c r="C93" s="1">
        <v>6315</v>
      </c>
      <c r="D93" s="1">
        <v>5732</v>
      </c>
      <c r="E93" s="1">
        <v>6920</v>
      </c>
      <c r="F93" s="1">
        <v>5336</v>
      </c>
      <c r="G93" s="1">
        <v>5017</v>
      </c>
    </row>
    <row r="94" spans="1:7" ht="25.5">
      <c r="A94" s="2" t="s">
        <v>82</v>
      </c>
      <c r="B94" s="2"/>
      <c r="C94" s="1">
        <v>0</v>
      </c>
      <c r="D94" s="1">
        <v>0</v>
      </c>
      <c r="E94" s="1">
        <v>0</v>
      </c>
      <c r="F94" s="1">
        <v>0</v>
      </c>
      <c r="G94" s="1">
        <v>0</v>
      </c>
    </row>
    <row r="96" spans="1:7" ht="25.5">
      <c r="A96" s="2" t="s">
        <v>83</v>
      </c>
      <c r="B96" s="2"/>
      <c r="C96" s="1">
        <v>6315</v>
      </c>
      <c r="D96" s="1">
        <v>5732</v>
      </c>
      <c r="E96" s="1">
        <v>6920</v>
      </c>
      <c r="F96" s="1">
        <v>5336</v>
      </c>
      <c r="G96" s="1">
        <v>5017</v>
      </c>
    </row>
    <row r="98" spans="1:7">
      <c r="A98" s="2" t="s">
        <v>84</v>
      </c>
    </row>
    <row r="99" spans="1:7" ht="25.5">
      <c r="A99" s="2" t="s">
        <v>85</v>
      </c>
      <c r="B99" s="2"/>
      <c r="C99" s="1">
        <v>22.85</v>
      </c>
      <c r="D99" s="1">
        <v>21.74</v>
      </c>
      <c r="E99" s="1">
        <v>27.65</v>
      </c>
      <c r="F99" s="1">
        <v>22.39</v>
      </c>
      <c r="G99" s="1">
        <v>21.56</v>
      </c>
    </row>
    <row r="100" spans="1:7" ht="25.5">
      <c r="A100" s="2" t="s">
        <v>86</v>
      </c>
      <c r="B100" s="2"/>
      <c r="C100" s="1">
        <v>22.85</v>
      </c>
      <c r="D100" s="1">
        <v>21.74</v>
      </c>
      <c r="E100" s="1">
        <v>27.65</v>
      </c>
      <c r="F100" s="1">
        <v>22.39</v>
      </c>
      <c r="G100" s="1">
        <v>21.56</v>
      </c>
    </row>
    <row r="101" spans="1:7" ht="25.5">
      <c r="A101" s="2" t="s">
        <v>87</v>
      </c>
      <c r="B101" s="2"/>
      <c r="C101" s="1">
        <v>22.76</v>
      </c>
      <c r="D101" s="1">
        <v>21.66</v>
      </c>
      <c r="E101" s="1">
        <v>27.55</v>
      </c>
      <c r="F101" s="1">
        <v>22.31</v>
      </c>
      <c r="G101" s="1">
        <v>21.49</v>
      </c>
    </row>
    <row r="102" spans="1:7" ht="25.5">
      <c r="A102" s="2" t="s">
        <v>88</v>
      </c>
      <c r="B102" s="2"/>
      <c r="C102" s="1">
        <v>22.76</v>
      </c>
      <c r="D102" s="1">
        <v>21.66</v>
      </c>
      <c r="E102" s="1">
        <v>27.55</v>
      </c>
      <c r="F102" s="1">
        <v>22.31</v>
      </c>
      <c r="G102" s="1">
        <v>21.49</v>
      </c>
    </row>
    <row r="103" spans="1:7">
      <c r="A103" s="2" t="s">
        <v>89</v>
      </c>
    </row>
    <row r="104" spans="1:7" ht="25.5">
      <c r="A104" s="2" t="s">
        <v>90</v>
      </c>
      <c r="B104" s="2"/>
      <c r="C104" s="1">
        <v>276.39999999999998</v>
      </c>
      <c r="D104" s="1">
        <v>263.7</v>
      </c>
      <c r="E104" s="1">
        <v>250.3</v>
      </c>
      <c r="F104" s="1">
        <v>238.3</v>
      </c>
      <c r="G104" s="1">
        <v>232.7</v>
      </c>
    </row>
    <row r="105" spans="1:7" ht="25.5">
      <c r="A105" s="2" t="s">
        <v>91</v>
      </c>
      <c r="B105" s="2"/>
      <c r="C105" s="1">
        <v>277.39999999999998</v>
      </c>
      <c r="D105" s="1">
        <v>264.60000000000002</v>
      </c>
      <c r="E105" s="1">
        <v>251.2</v>
      </c>
      <c r="F105" s="1">
        <v>239.2</v>
      </c>
      <c r="G105" s="1">
        <v>233.5</v>
      </c>
    </row>
    <row r="106" spans="1:7" ht="38.25">
      <c r="A106" s="2" t="s">
        <v>92</v>
      </c>
      <c r="B106" s="2"/>
      <c r="C106" s="1">
        <v>271</v>
      </c>
      <c r="D106" s="1">
        <v>254</v>
      </c>
      <c r="E106" s="1">
        <v>240</v>
      </c>
      <c r="F106" s="1">
        <v>234</v>
      </c>
      <c r="G106" s="1">
        <v>229</v>
      </c>
    </row>
    <row r="109" spans="1:7" ht="25.5">
      <c r="A109" s="4" t="s">
        <v>93</v>
      </c>
    </row>
    <row r="110" spans="1:7">
      <c r="A110" s="1" t="s">
        <v>12</v>
      </c>
      <c r="B110" s="2"/>
      <c r="C110" s="4" t="s">
        <v>13</v>
      </c>
      <c r="D110" s="4" t="s">
        <v>14</v>
      </c>
      <c r="E110" s="4" t="s">
        <v>15</v>
      </c>
      <c r="F110" s="4" t="s">
        <v>16</v>
      </c>
      <c r="G110" s="4" t="s">
        <v>149</v>
      </c>
    </row>
    <row r="111" spans="1:7">
      <c r="A111" s="1" t="s">
        <v>17</v>
      </c>
      <c r="B111" s="2"/>
      <c r="C111" s="5" t="s">
        <v>18</v>
      </c>
      <c r="D111" s="5" t="s">
        <v>19</v>
      </c>
      <c r="E111" s="5" t="s">
        <v>20</v>
      </c>
      <c r="F111" s="5" t="s">
        <v>21</v>
      </c>
      <c r="G111" s="5" t="s">
        <v>148</v>
      </c>
    </row>
    <row r="112" spans="1:7" ht="25.5">
      <c r="A112" s="2" t="s">
        <v>94</v>
      </c>
      <c r="B112" s="2"/>
      <c r="C112" s="1">
        <v>5515</v>
      </c>
      <c r="D112" s="1">
        <v>10594</v>
      </c>
      <c r="E112" s="1">
        <v>8920</v>
      </c>
      <c r="F112" s="1">
        <v>6595</v>
      </c>
      <c r="G112" s="1">
        <v>6099</v>
      </c>
    </row>
    <row r="113" spans="1:7">
      <c r="A113" s="2" t="s">
        <v>95</v>
      </c>
      <c r="B113" s="2"/>
      <c r="C113" s="1">
        <v>6315</v>
      </c>
      <c r="D113" s="1">
        <v>5732</v>
      </c>
      <c r="E113" s="1">
        <v>6920</v>
      </c>
      <c r="F113" s="1">
        <v>5336</v>
      </c>
      <c r="G113" s="1">
        <v>5017</v>
      </c>
    </row>
    <row r="114" spans="1:7">
      <c r="A114" s="2" t="s">
        <v>96</v>
      </c>
      <c r="B114" s="2"/>
      <c r="C114" s="1">
        <v>2940</v>
      </c>
      <c r="D114" s="1">
        <v>3016</v>
      </c>
      <c r="E114" s="1">
        <v>3056</v>
      </c>
      <c r="F114" s="1">
        <v>3059</v>
      </c>
      <c r="G114" s="1">
        <v>3131</v>
      </c>
    </row>
    <row r="116" spans="1:7" ht="25.5">
      <c r="A116" s="2" t="s">
        <v>97</v>
      </c>
      <c r="B116" s="2"/>
      <c r="C116" s="1">
        <v>8890</v>
      </c>
      <c r="D116" s="1">
        <v>13310</v>
      </c>
      <c r="E116" s="1">
        <v>12784</v>
      </c>
      <c r="F116" s="1">
        <v>8872</v>
      </c>
      <c r="G116" s="1">
        <v>7985</v>
      </c>
    </row>
    <row r="117" spans="1:7" ht="25.5">
      <c r="A117" s="2" t="s">
        <v>98</v>
      </c>
      <c r="B117" s="2"/>
      <c r="C117" s="1"/>
      <c r="D117" s="1"/>
      <c r="E117" s="1"/>
      <c r="F117" s="1"/>
      <c r="G117" s="1"/>
    </row>
    <row r="118" spans="1:7" ht="25.5">
      <c r="A118" s="2" t="s">
        <v>99</v>
      </c>
      <c r="B118" s="2"/>
      <c r="C118" s="1"/>
      <c r="D118" s="1"/>
      <c r="E118" s="1"/>
      <c r="F118" s="1"/>
      <c r="G118" s="1"/>
    </row>
    <row r="119" spans="1:7" ht="25.5">
      <c r="A119" s="2" t="s">
        <v>100</v>
      </c>
      <c r="B119" s="2"/>
      <c r="C119" s="1">
        <v>-11006</v>
      </c>
      <c r="D119" s="1">
        <v>-8023</v>
      </c>
      <c r="E119" s="1">
        <v>-8803</v>
      </c>
      <c r="F119" s="1">
        <v>-8452</v>
      </c>
      <c r="G119" s="1">
        <v>-7542</v>
      </c>
    </row>
    <row r="120" spans="1:7" ht="38.25">
      <c r="A120" s="2" t="s">
        <v>101</v>
      </c>
      <c r="B120" s="2"/>
      <c r="C120" s="1">
        <v>12710</v>
      </c>
      <c r="D120" s="1">
        <v>3633</v>
      </c>
      <c r="E120" s="1">
        <v>2614</v>
      </c>
      <c r="F120" s="1">
        <v>5679</v>
      </c>
      <c r="G120" s="1">
        <v>6049</v>
      </c>
    </row>
    <row r="122" spans="1:7" ht="25.5">
      <c r="A122" s="2" t="s">
        <v>102</v>
      </c>
      <c r="B122" s="2"/>
      <c r="C122" s="1">
        <v>10594</v>
      </c>
      <c r="D122" s="1">
        <v>8920</v>
      </c>
      <c r="E122" s="1">
        <v>6595</v>
      </c>
      <c r="F122" s="1">
        <v>6099</v>
      </c>
      <c r="G122" s="1">
        <v>6492</v>
      </c>
    </row>
    <row r="123" spans="1:7" ht="25.5">
      <c r="A123" s="2" t="s">
        <v>103</v>
      </c>
      <c r="B123" s="2"/>
      <c r="C123" s="1">
        <v>0</v>
      </c>
      <c r="D123" s="1">
        <v>0</v>
      </c>
      <c r="E123" s="1">
        <v>0</v>
      </c>
      <c r="F123" s="1">
        <v>0</v>
      </c>
      <c r="G123" s="1">
        <v>0</v>
      </c>
    </row>
    <row r="125" spans="1:7" ht="25.5">
      <c r="A125" s="2" t="s">
        <v>104</v>
      </c>
      <c r="B125" s="2"/>
      <c r="C125" s="1">
        <v>10594</v>
      </c>
      <c r="D125" s="1">
        <v>8920</v>
      </c>
      <c r="E125" s="1">
        <v>6595</v>
      </c>
      <c r="F125" s="1">
        <v>6099</v>
      </c>
      <c r="G125" s="1">
        <v>6492</v>
      </c>
    </row>
    <row r="128" spans="1:7" ht="25.5">
      <c r="A128" s="4" t="s">
        <v>105</v>
      </c>
    </row>
    <row r="129" spans="1:7">
      <c r="A129" s="1" t="s">
        <v>12</v>
      </c>
      <c r="B129" s="2"/>
      <c r="C129" s="4" t="s">
        <v>13</v>
      </c>
      <c r="D129" s="4" t="s">
        <v>14</v>
      </c>
      <c r="E129" s="4" t="s">
        <v>15</v>
      </c>
      <c r="F129" s="4" t="s">
        <v>16</v>
      </c>
      <c r="G129" s="4" t="s">
        <v>149</v>
      </c>
    </row>
    <row r="130" spans="1:7">
      <c r="A130" s="1" t="s">
        <v>17</v>
      </c>
      <c r="B130" s="2"/>
      <c r="C130" s="5" t="s">
        <v>18</v>
      </c>
      <c r="D130" s="5" t="s">
        <v>19</v>
      </c>
      <c r="E130" s="5" t="s">
        <v>20</v>
      </c>
      <c r="F130" s="5" t="s">
        <v>21</v>
      </c>
      <c r="G130" s="5" t="s">
        <v>148</v>
      </c>
    </row>
    <row r="131" spans="1:7" ht="25.5">
      <c r="A131" s="2" t="s">
        <v>106</v>
      </c>
    </row>
    <row r="132" spans="1:7" ht="25.5">
      <c r="A132" s="2" t="s">
        <v>107</v>
      </c>
      <c r="B132" s="2"/>
      <c r="C132" s="1">
        <v>6315</v>
      </c>
      <c r="D132" s="1">
        <v>5732</v>
      </c>
      <c r="E132" s="1">
        <v>6920</v>
      </c>
      <c r="F132" s="1">
        <v>5336</v>
      </c>
      <c r="G132" s="1">
        <v>5017</v>
      </c>
    </row>
    <row r="133" spans="1:7" ht="25.5">
      <c r="A133" s="2" t="s">
        <v>108</v>
      </c>
      <c r="B133" s="2"/>
      <c r="C133" s="1">
        <v>1364</v>
      </c>
      <c r="D133" s="1">
        <v>1404</v>
      </c>
      <c r="E133" s="1">
        <v>1430</v>
      </c>
      <c r="F133" s="1">
        <v>1559</v>
      </c>
      <c r="G133" s="1">
        <v>1687</v>
      </c>
    </row>
    <row r="134" spans="1:7" ht="25.5">
      <c r="A134" s="2" t="s">
        <v>109</v>
      </c>
      <c r="B134" s="2"/>
      <c r="C134" s="1">
        <v>0</v>
      </c>
      <c r="D134" s="1">
        <v>0</v>
      </c>
      <c r="E134" s="1">
        <v>0</v>
      </c>
      <c r="F134" s="1">
        <v>0</v>
      </c>
      <c r="G134" s="1">
        <v>0</v>
      </c>
    </row>
    <row r="135" spans="1:7">
      <c r="A135" s="2" t="s">
        <v>110</v>
      </c>
      <c r="B135" s="2"/>
      <c r="C135" s="1">
        <v>-183</v>
      </c>
      <c r="D135" s="1">
        <v>-757</v>
      </c>
      <c r="E135" s="1">
        <v>-498</v>
      </c>
      <c r="F135" s="1">
        <v>-588</v>
      </c>
      <c r="G135" s="1">
        <v>372</v>
      </c>
    </row>
    <row r="136" spans="1:7" ht="25.5">
      <c r="A136" s="2" t="s">
        <v>111</v>
      </c>
      <c r="B136" s="2"/>
      <c r="C136" s="1"/>
      <c r="D136" s="1"/>
      <c r="E136" s="1"/>
      <c r="F136" s="1"/>
      <c r="G136" s="1"/>
    </row>
    <row r="137" spans="1:7" ht="25.5">
      <c r="A137" s="2" t="s">
        <v>112</v>
      </c>
      <c r="B137" s="2"/>
      <c r="C137" s="1">
        <v>0</v>
      </c>
      <c r="D137" s="1">
        <v>0</v>
      </c>
      <c r="E137" s="1">
        <v>0</v>
      </c>
      <c r="F137" s="1">
        <v>0</v>
      </c>
      <c r="G137" s="1">
        <v>0</v>
      </c>
    </row>
    <row r="138" spans="1:7" ht="25.5">
      <c r="A138" s="2" t="s">
        <v>113</v>
      </c>
      <c r="B138" s="2"/>
      <c r="C138" s="1">
        <v>1938</v>
      </c>
      <c r="D138" s="1">
        <v>2008</v>
      </c>
      <c r="E138" s="1">
        <v>-116</v>
      </c>
      <c r="F138" s="1">
        <v>828</v>
      </c>
      <c r="G138" s="1">
        <v>1295</v>
      </c>
    </row>
    <row r="139" spans="1:7" ht="25.5">
      <c r="A139" s="2" t="s">
        <v>114</v>
      </c>
      <c r="B139" s="2"/>
      <c r="C139" s="1">
        <v>-1019</v>
      </c>
      <c r="D139" s="1">
        <v>-2281</v>
      </c>
      <c r="E139" s="1">
        <v>-492</v>
      </c>
      <c r="F139" s="1">
        <v>-328</v>
      </c>
      <c r="G139" s="1">
        <v>-1833</v>
      </c>
    </row>
    <row r="140" spans="1:7" ht="25.5">
      <c r="A140" s="2" t="s">
        <v>115</v>
      </c>
      <c r="B140" s="2"/>
      <c r="C140" s="1">
        <v>564</v>
      </c>
      <c r="D140" s="1">
        <v>-107</v>
      </c>
      <c r="E140" s="1">
        <v>-44</v>
      </c>
      <c r="F140" s="1">
        <v>-478</v>
      </c>
      <c r="G140" s="1">
        <v>-286</v>
      </c>
    </row>
    <row r="141" spans="1:7" ht="25.5">
      <c r="A141" s="2" t="s">
        <v>116</v>
      </c>
      <c r="B141" s="2"/>
      <c r="C141" s="1">
        <v>-365</v>
      </c>
      <c r="D141" s="1">
        <v>1274</v>
      </c>
      <c r="E141" s="1">
        <v>151</v>
      </c>
      <c r="F141" s="1">
        <v>-93</v>
      </c>
      <c r="G141" s="1">
        <v>1341</v>
      </c>
    </row>
    <row r="142" spans="1:7" ht="25.5">
      <c r="A142" s="2" t="s">
        <v>117</v>
      </c>
      <c r="B142" s="2"/>
      <c r="C142" s="1"/>
      <c r="D142" s="1"/>
      <c r="E142" s="1"/>
      <c r="F142" s="1"/>
      <c r="G142" s="1"/>
    </row>
    <row r="143" spans="1:7" ht="25.5">
      <c r="A143" s="2" t="s">
        <v>118</v>
      </c>
      <c r="B143" s="2"/>
      <c r="C143" s="1">
        <v>607</v>
      </c>
      <c r="D143" s="1">
        <v>529</v>
      </c>
      <c r="E143" s="1">
        <v>569</v>
      </c>
      <c r="F143" s="1">
        <v>736</v>
      </c>
      <c r="G143" s="1">
        <v>964</v>
      </c>
    </row>
    <row r="145" spans="1:7" ht="25.5">
      <c r="A145" s="2" t="s">
        <v>119</v>
      </c>
      <c r="B145" s="2"/>
      <c r="C145" s="1">
        <v>9221</v>
      </c>
      <c r="D145" s="1">
        <v>7802</v>
      </c>
      <c r="E145" s="1">
        <v>7920</v>
      </c>
      <c r="F145" s="1">
        <v>6972</v>
      </c>
      <c r="G145" s="1">
        <v>8557</v>
      </c>
    </row>
    <row r="147" spans="1:7">
      <c r="A147" s="2" t="s">
        <v>120</v>
      </c>
    </row>
    <row r="148" spans="1:7">
      <c r="A148" s="2" t="s">
        <v>121</v>
      </c>
      <c r="B148" s="2"/>
      <c r="C148" s="1">
        <v>0</v>
      </c>
      <c r="D148" s="1">
        <v>0</v>
      </c>
      <c r="E148" s="1">
        <v>0</v>
      </c>
      <c r="F148" s="1">
        <v>0</v>
      </c>
      <c r="G148" s="1">
        <v>0</v>
      </c>
    </row>
    <row r="149" spans="1:7">
      <c r="A149" s="2" t="s">
        <v>122</v>
      </c>
      <c r="B149" s="2"/>
      <c r="C149" s="1">
        <v>0</v>
      </c>
      <c r="D149" s="1">
        <v>0</v>
      </c>
      <c r="E149" s="1">
        <v>0</v>
      </c>
      <c r="F149" s="1">
        <v>0</v>
      </c>
      <c r="G149" s="1">
        <v>0</v>
      </c>
    </row>
    <row r="150" spans="1:7" ht="25.5">
      <c r="A150" s="2" t="s">
        <v>123</v>
      </c>
      <c r="B150" s="2"/>
      <c r="C150" s="1">
        <v>0</v>
      </c>
      <c r="D150" s="1">
        <v>0</v>
      </c>
      <c r="E150" s="1">
        <v>0</v>
      </c>
      <c r="F150" s="1">
        <v>0</v>
      </c>
      <c r="G150" s="1">
        <v>0</v>
      </c>
    </row>
    <row r="151" spans="1:7">
      <c r="A151" s="2" t="s">
        <v>124</v>
      </c>
      <c r="B151" s="2"/>
      <c r="C151" s="1">
        <v>1522</v>
      </c>
      <c r="D151" s="1">
        <v>1670</v>
      </c>
      <c r="E151" s="1">
        <v>1691</v>
      </c>
      <c r="F151" s="1">
        <v>1685</v>
      </c>
      <c r="G151" s="1">
        <v>1649</v>
      </c>
    </row>
    <row r="152" spans="1:7" ht="25.5">
      <c r="A152" s="2" t="s">
        <v>125</v>
      </c>
      <c r="B152" s="2"/>
      <c r="C152" s="1">
        <v>0</v>
      </c>
      <c r="D152" s="1">
        <v>0</v>
      </c>
      <c r="E152" s="1">
        <v>0</v>
      </c>
      <c r="F152" s="1">
        <v>0</v>
      </c>
      <c r="G152" s="1">
        <v>0</v>
      </c>
    </row>
    <row r="153" spans="1:7">
      <c r="A153" s="2" t="s">
        <v>126</v>
      </c>
      <c r="B153" s="2"/>
      <c r="C153" s="1">
        <v>0</v>
      </c>
      <c r="D153" s="1">
        <v>0</v>
      </c>
      <c r="E153" s="1">
        <v>0</v>
      </c>
      <c r="F153" s="1">
        <v>0</v>
      </c>
      <c r="G153" s="1">
        <v>0</v>
      </c>
    </row>
    <row r="154" spans="1:7">
      <c r="A154" s="2" t="s">
        <v>127</v>
      </c>
      <c r="B154" s="2"/>
      <c r="C154" s="1">
        <v>361</v>
      </c>
      <c r="D154" s="1">
        <v>-119</v>
      </c>
      <c r="E154" s="1">
        <v>-3</v>
      </c>
      <c r="F154" s="1">
        <v>-107</v>
      </c>
      <c r="G154" s="1">
        <v>-328</v>
      </c>
    </row>
    <row r="156" spans="1:7" ht="25.5">
      <c r="A156" s="2" t="s">
        <v>128</v>
      </c>
      <c r="B156" s="2"/>
      <c r="C156" s="1">
        <v>-1161</v>
      </c>
      <c r="D156" s="1">
        <v>-1789</v>
      </c>
      <c r="E156" s="1">
        <v>-1694</v>
      </c>
      <c r="F156" s="1">
        <v>-1792</v>
      </c>
      <c r="G156" s="1">
        <v>-1977</v>
      </c>
    </row>
    <row r="158" spans="1:7">
      <c r="A158" s="2" t="s">
        <v>129</v>
      </c>
    </row>
    <row r="159" spans="1:7" ht="25.5">
      <c r="A159" s="2" t="s">
        <v>130</v>
      </c>
      <c r="B159" s="2"/>
      <c r="C159" s="1">
        <v>0</v>
      </c>
      <c r="D159" s="1">
        <v>0</v>
      </c>
      <c r="E159" s="1">
        <v>0</v>
      </c>
      <c r="F159" s="1">
        <v>0</v>
      </c>
      <c r="G159" s="1">
        <v>0</v>
      </c>
    </row>
    <row r="160" spans="1:7" ht="25.5">
      <c r="A160" s="2" t="s">
        <v>131</v>
      </c>
      <c r="B160" s="2"/>
      <c r="C160" s="1">
        <v>4087</v>
      </c>
      <c r="D160" s="1">
        <v>7900</v>
      </c>
      <c r="E160" s="1">
        <v>6000</v>
      </c>
      <c r="F160" s="1">
        <v>3700</v>
      </c>
      <c r="G160" s="1">
        <v>3000</v>
      </c>
    </row>
    <row r="161" spans="1:7">
      <c r="A161" s="2" t="s">
        <v>96</v>
      </c>
      <c r="B161" s="2"/>
      <c r="C161" s="1">
        <v>2940</v>
      </c>
      <c r="D161" s="1">
        <v>3016</v>
      </c>
      <c r="E161" s="1">
        <v>3056</v>
      </c>
      <c r="F161" s="1">
        <v>3059</v>
      </c>
      <c r="G161" s="1">
        <v>3131</v>
      </c>
    </row>
    <row r="162" spans="1:7">
      <c r="A162" s="2" t="s">
        <v>132</v>
      </c>
      <c r="B162" s="2"/>
      <c r="C162" s="1">
        <v>0</v>
      </c>
      <c r="D162" s="1">
        <v>6211</v>
      </c>
      <c r="E162" s="1">
        <v>1975</v>
      </c>
      <c r="F162" s="1">
        <v>2970</v>
      </c>
      <c r="G162" s="1">
        <v>1985</v>
      </c>
    </row>
    <row r="163" spans="1:7" ht="25.5">
      <c r="A163" s="2" t="s">
        <v>133</v>
      </c>
      <c r="B163" s="2"/>
      <c r="C163" s="1">
        <v>500</v>
      </c>
      <c r="D163" s="1">
        <v>2250</v>
      </c>
      <c r="E163" s="1">
        <v>115</v>
      </c>
      <c r="F163" s="1">
        <v>168</v>
      </c>
      <c r="G163" s="1">
        <v>642</v>
      </c>
    </row>
    <row r="164" spans="1:7">
      <c r="A164" s="2" t="s">
        <v>134</v>
      </c>
      <c r="B164" s="2"/>
      <c r="C164" s="1"/>
      <c r="D164" s="1"/>
      <c r="E164" s="1"/>
      <c r="F164" s="1"/>
      <c r="G164" s="1"/>
    </row>
    <row r="165" spans="1:7">
      <c r="A165" s="2" t="s">
        <v>135</v>
      </c>
      <c r="B165" s="2"/>
      <c r="C165" s="1">
        <v>-89</v>
      </c>
      <c r="D165" s="1">
        <v>-115</v>
      </c>
      <c r="E165" s="1">
        <v>-135</v>
      </c>
      <c r="F165" s="1">
        <v>-182</v>
      </c>
      <c r="G165" s="1">
        <v>-154</v>
      </c>
    </row>
    <row r="167" spans="1:7" ht="25.5">
      <c r="A167" s="2" t="s">
        <v>136</v>
      </c>
      <c r="B167" s="2"/>
      <c r="C167" s="1">
        <v>-7616</v>
      </c>
      <c r="D167" s="1">
        <v>-7070</v>
      </c>
      <c r="E167" s="1">
        <v>-7331</v>
      </c>
      <c r="F167" s="1">
        <v>-4139</v>
      </c>
      <c r="G167" s="1">
        <v>-4942</v>
      </c>
    </row>
    <row r="169" spans="1:7">
      <c r="A169" s="2" t="s">
        <v>137</v>
      </c>
      <c r="B169" s="2"/>
      <c r="C169" s="1">
        <v>0</v>
      </c>
      <c r="D169" s="1">
        <v>0</v>
      </c>
      <c r="E169" s="1">
        <v>0</v>
      </c>
      <c r="F169" s="1">
        <v>0</v>
      </c>
      <c r="G169" s="1">
        <v>0</v>
      </c>
    </row>
    <row r="171" spans="1:7" ht="25.5">
      <c r="A171" s="2" t="s">
        <v>138</v>
      </c>
      <c r="B171" s="2"/>
      <c r="C171" s="1">
        <v>444</v>
      </c>
      <c r="D171" s="1">
        <v>-1057</v>
      </c>
      <c r="E171" s="1">
        <v>-1105</v>
      </c>
      <c r="F171" s="1">
        <v>1041</v>
      </c>
      <c r="G171" s="1">
        <v>1638</v>
      </c>
    </row>
    <row r="173" spans="1:7">
      <c r="A173" s="2" t="s">
        <v>139</v>
      </c>
    </row>
    <row r="174" spans="1:7">
      <c r="A174" s="2" t="s">
        <v>140</v>
      </c>
      <c r="B174" s="2"/>
      <c r="C174" s="1">
        <v>543</v>
      </c>
      <c r="D174" s="1">
        <v>573</v>
      </c>
      <c r="E174" s="1">
        <v>832</v>
      </c>
      <c r="F174" s="1">
        <v>950</v>
      </c>
      <c r="G174" s="1">
        <v>1000</v>
      </c>
    </row>
    <row r="175" spans="1:7">
      <c r="A175" s="2" t="s">
        <v>141</v>
      </c>
      <c r="B175" s="2"/>
      <c r="C175" s="1">
        <v>1400</v>
      </c>
      <c r="D175" s="1">
        <v>1600</v>
      </c>
      <c r="E175" s="1">
        <v>1800</v>
      </c>
      <c r="F175" s="1">
        <v>1300</v>
      </c>
      <c r="G175" s="1">
        <v>788</v>
      </c>
    </row>
  </sheetData>
  <mergeCells count="3">
    <mergeCell ref="C1:G1"/>
    <mergeCell ref="D4:H4"/>
    <mergeCell ref="D5:H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5EF5E-9AB1-41A8-816B-64EC303134B9}">
  <sheetPr>
    <tabColor theme="7" tint="0.79998168889431442"/>
  </sheetPr>
  <dimension ref="A2:J106"/>
  <sheetViews>
    <sheetView topLeftCell="A82" zoomScale="125" workbookViewId="0">
      <selection activeCell="A7" sqref="A7:A8"/>
    </sheetView>
  </sheetViews>
  <sheetFormatPr defaultColWidth="10.7109375" defaultRowHeight="13.5"/>
  <cols>
    <col min="1" max="1" width="15.5703125" style="182" bestFit="1" customWidth="1"/>
    <col min="2" max="2" width="12.28515625" style="182" customWidth="1"/>
    <col min="3" max="3" width="10.85546875" style="182" customWidth="1"/>
    <col min="4" max="4" width="12.42578125" style="182" customWidth="1"/>
    <col min="5" max="5" width="13.7109375" style="182" customWidth="1"/>
    <col min="6" max="7" width="12.85546875" style="182" customWidth="1"/>
    <col min="8" max="16384" width="10.7109375" style="182"/>
  </cols>
  <sheetData>
    <row r="2" spans="1:9">
      <c r="B2" s="285" t="s">
        <v>394</v>
      </c>
      <c r="C2" s="285"/>
      <c r="D2" s="285"/>
      <c r="E2" s="285"/>
      <c r="F2" s="285"/>
      <c r="G2" s="285"/>
    </row>
    <row r="3" spans="1:9" s="187" customFormat="1" ht="40.5">
      <c r="A3" s="188" t="s">
        <v>393</v>
      </c>
      <c r="B3" s="188" t="s">
        <v>392</v>
      </c>
      <c r="C3" s="188" t="s">
        <v>391</v>
      </c>
      <c r="D3" s="188" t="s">
        <v>390</v>
      </c>
      <c r="E3" s="188" t="s">
        <v>389</v>
      </c>
      <c r="F3" s="188" t="s">
        <v>388</v>
      </c>
      <c r="G3" s="188" t="s">
        <v>387</v>
      </c>
    </row>
    <row r="4" spans="1:9">
      <c r="A4" s="186">
        <v>1928</v>
      </c>
      <c r="B4" s="185">
        <v>0.43811155152887893</v>
      </c>
      <c r="C4" s="185">
        <v>0.62149999999999994</v>
      </c>
      <c r="D4" s="185">
        <v>3.0800000000000001E-2</v>
      </c>
      <c r="E4" s="185">
        <v>8.354708589799302E-3</v>
      </c>
      <c r="F4" s="185">
        <v>3.2195514702324381E-2</v>
      </c>
      <c r="G4" s="185">
        <v>1.491053677932408E-2</v>
      </c>
      <c r="I4" s="184">
        <f>Table134[[#This Row],[S&amp;P 500 (includes dividends)]]-Table134[[#This Row],[US T. Bond (10-year)]]</f>
        <v>0.42975684293907962</v>
      </c>
    </row>
    <row r="5" spans="1:9">
      <c r="A5" s="186">
        <v>1929</v>
      </c>
      <c r="B5" s="185">
        <v>-8.2979466119096595E-2</v>
      </c>
      <c r="C5" s="185">
        <v>-0.46079999999999999</v>
      </c>
      <c r="D5" s="185">
        <v>3.1600000000000003E-2</v>
      </c>
      <c r="E5" s="185">
        <v>4.2038041563204259E-2</v>
      </c>
      <c r="F5" s="185">
        <v>3.0178562399040432E-2</v>
      </c>
      <c r="G5" s="185">
        <v>-2.0568070519098924E-2</v>
      </c>
      <c r="I5" s="184">
        <f>Table134[[#This Row],[S&amp;P 500 (includes dividends)]]-Table134[[#This Row],[US T. Bond (10-year)]]</f>
        <v>-0.12501750768230085</v>
      </c>
    </row>
    <row r="6" spans="1:9">
      <c r="A6" s="186">
        <v>1930</v>
      </c>
      <c r="B6" s="185">
        <v>-0.25123636363636365</v>
      </c>
      <c r="C6" s="185">
        <v>-0.48350000000000004</v>
      </c>
      <c r="D6" s="185">
        <v>4.5499999999999999E-2</v>
      </c>
      <c r="E6" s="185">
        <v>4.5409314348970366E-2</v>
      </c>
      <c r="F6" s="185">
        <v>5.3978094648238287E-3</v>
      </c>
      <c r="G6" s="185">
        <v>-4.2999999999999927E-2</v>
      </c>
      <c r="I6" s="184">
        <f>Table134[[#This Row],[S&amp;P 500 (includes dividends)]]-Table134[[#This Row],[US T. Bond (10-year)]]</f>
        <v>-0.29664567798533403</v>
      </c>
    </row>
    <row r="7" spans="1:9">
      <c r="A7" s="186">
        <v>1931</v>
      </c>
      <c r="B7" s="185">
        <v>-0.43837548891786188</v>
      </c>
      <c r="C7" s="185">
        <v>-0.43619999999999998</v>
      </c>
      <c r="D7" s="185">
        <v>2.3099999999999999E-2</v>
      </c>
      <c r="E7" s="185">
        <v>-2.5588559619422531E-2</v>
      </c>
      <c r="F7" s="185">
        <v>-0.15680775082667592</v>
      </c>
      <c r="G7" s="185">
        <v>-8.1504702194357348E-2</v>
      </c>
      <c r="I7" s="184">
        <f>Table134[[#This Row],[S&amp;P 500 (includes dividends)]]-Table134[[#This Row],[US T. Bond (10-year)]]</f>
        <v>-0.41278692929843935</v>
      </c>
    </row>
    <row r="8" spans="1:9">
      <c r="A8" s="186">
        <v>1932</v>
      </c>
      <c r="B8" s="185">
        <v>-8.642364532019696E-2</v>
      </c>
      <c r="C8" s="185">
        <v>0.28649999999999998</v>
      </c>
      <c r="D8" s="185">
        <v>1.0699999999999999E-2</v>
      </c>
      <c r="E8" s="185">
        <v>8.7903069904773257E-2</v>
      </c>
      <c r="F8" s="185">
        <v>0.23589601675740196</v>
      </c>
      <c r="G8" s="185">
        <v>-0.10466439135381123</v>
      </c>
      <c r="I8" s="184">
        <f>Table134[[#This Row],[S&amp;P 500 (includes dividends)]]-Table134[[#This Row],[US T. Bond (10-year)]]</f>
        <v>-0.17432671522497023</v>
      </c>
    </row>
    <row r="9" spans="1:9">
      <c r="A9" s="186">
        <v>1933</v>
      </c>
      <c r="B9" s="185">
        <v>0.49982225433526023</v>
      </c>
      <c r="C9" s="185">
        <v>1.466</v>
      </c>
      <c r="D9" s="185">
        <v>9.5999999999999992E-3</v>
      </c>
      <c r="E9" s="185">
        <v>1.8552720891857361E-2</v>
      </c>
      <c r="F9" s="185">
        <v>0.1296689369754826</v>
      </c>
      <c r="G9" s="185">
        <v>-3.811944091486652E-2</v>
      </c>
      <c r="I9" s="184">
        <f>Table134[[#This Row],[S&amp;P 500 (includes dividends)]]-Table134[[#This Row],[US T. Bond (10-year)]]</f>
        <v>0.48126953344340284</v>
      </c>
    </row>
    <row r="10" spans="1:9">
      <c r="A10" s="186">
        <v>1934</v>
      </c>
      <c r="B10" s="185">
        <v>-1.1885656970912803E-2</v>
      </c>
      <c r="C10" s="185">
        <v>0.23070000000000002</v>
      </c>
      <c r="D10" s="185">
        <v>2.7833333333333334E-3</v>
      </c>
      <c r="E10" s="185">
        <v>7.9634426179656104E-2</v>
      </c>
      <c r="F10" s="185">
        <v>0.18816429268482648</v>
      </c>
      <c r="G10" s="185">
        <v>2.9062087186261465E-2</v>
      </c>
      <c r="I10" s="184">
        <f>Table134[[#This Row],[S&amp;P 500 (includes dividends)]]-Table134[[#This Row],[US T. Bond (10-year)]]</f>
        <v>-9.1520083150568907E-2</v>
      </c>
    </row>
    <row r="11" spans="1:9">
      <c r="A11" s="186">
        <v>1935</v>
      </c>
      <c r="B11" s="185">
        <v>0.46740421052631581</v>
      </c>
      <c r="C11" s="185">
        <v>0.54899999999999993</v>
      </c>
      <c r="D11" s="185">
        <v>1.6750000000000001E-3</v>
      </c>
      <c r="E11" s="185">
        <v>4.4720477296566127E-2</v>
      </c>
      <c r="F11" s="185">
        <v>0.1330773186567917</v>
      </c>
      <c r="G11" s="185">
        <v>9.7658337262297445E-2</v>
      </c>
      <c r="I11" s="184">
        <f>Table134[[#This Row],[S&amp;P 500 (includes dividends)]]-Table134[[#This Row],[US T. Bond (10-year)]]</f>
        <v>0.42268373322974967</v>
      </c>
    </row>
    <row r="12" spans="1:9">
      <c r="A12" s="186">
        <v>1936</v>
      </c>
      <c r="B12" s="185">
        <v>0.31943410275502609</v>
      </c>
      <c r="C12" s="185">
        <v>0.96409999999999996</v>
      </c>
      <c r="D12" s="185">
        <v>1.725E-3</v>
      </c>
      <c r="E12" s="185">
        <v>5.0178754045450601E-2</v>
      </c>
      <c r="F12" s="185">
        <v>0.11383815871922703</v>
      </c>
      <c r="G12" s="185">
        <v>3.2186014546704111E-2</v>
      </c>
      <c r="I12" s="184">
        <f>Table134[[#This Row],[S&amp;P 500 (includes dividends)]]-Table134[[#This Row],[US T. Bond (10-year)]]</f>
        <v>0.26925534870957551</v>
      </c>
    </row>
    <row r="13" spans="1:9">
      <c r="A13" s="186">
        <v>1937</v>
      </c>
      <c r="B13" s="185">
        <v>-0.35336728754365537</v>
      </c>
      <c r="C13" s="185">
        <v>-0.53939999999999999</v>
      </c>
      <c r="D13" s="185">
        <v>2.7583333333333331E-3</v>
      </c>
      <c r="E13" s="185">
        <v>1.379146059646038E-2</v>
      </c>
      <c r="F13" s="185">
        <v>-4.4161916839982614E-2</v>
      </c>
      <c r="G13" s="185">
        <v>2.5633912223270494E-2</v>
      </c>
      <c r="I13" s="184">
        <f>Table134[[#This Row],[S&amp;P 500 (includes dividends)]]-Table134[[#This Row],[US T. Bond (10-year)]]</f>
        <v>-0.36715874814011573</v>
      </c>
    </row>
    <row r="14" spans="1:9">
      <c r="A14" s="186">
        <v>1938</v>
      </c>
      <c r="B14" s="185">
        <v>0.29282654028436017</v>
      </c>
      <c r="C14" s="185">
        <v>5.16E-2</v>
      </c>
      <c r="D14" s="185">
        <v>6.4999999999999997E-4</v>
      </c>
      <c r="E14" s="185">
        <v>4.2132485322046068E-2</v>
      </c>
      <c r="F14" s="185">
        <v>9.2358817136874202E-2</v>
      </c>
      <c r="G14" s="185">
        <v>-8.7368136326751999E-3</v>
      </c>
      <c r="I14" s="184">
        <f>Table134[[#This Row],[S&amp;P 500 (includes dividends)]]-Table134[[#This Row],[US T. Bond (10-year)]]</f>
        <v>0.25069405496231412</v>
      </c>
    </row>
    <row r="15" spans="1:9">
      <c r="A15" s="186">
        <v>1939</v>
      </c>
      <c r="B15" s="185">
        <v>-1.0975646879756443E-2</v>
      </c>
      <c r="C15" s="185">
        <v>-4.8600000000000004E-2</v>
      </c>
      <c r="D15" s="185">
        <v>4.5833333333333332E-4</v>
      </c>
      <c r="E15" s="185">
        <v>4.4122613942060671E-2</v>
      </c>
      <c r="F15" s="185">
        <v>7.9831377653461405E-2</v>
      </c>
      <c r="G15" s="185">
        <v>-1.3016072256937905E-2</v>
      </c>
      <c r="I15" s="184">
        <f>Table134[[#This Row],[S&amp;P 500 (includes dividends)]]-Table134[[#This Row],[US T. Bond (10-year)]]</f>
        <v>-5.509826082181711E-2</v>
      </c>
    </row>
    <row r="16" spans="1:9">
      <c r="A16" s="186">
        <v>1940</v>
      </c>
      <c r="B16" s="185">
        <v>-0.10672873194221515</v>
      </c>
      <c r="C16" s="185">
        <v>-0.32880000000000004</v>
      </c>
      <c r="D16" s="185">
        <v>3.5833333333333333E-4</v>
      </c>
      <c r="E16" s="185">
        <v>5.4024815962845509E-2</v>
      </c>
      <c r="F16" s="185">
        <v>8.6481371775829569E-2</v>
      </c>
      <c r="G16" s="185">
        <v>3.306607685927565E-2</v>
      </c>
      <c r="I16" s="184">
        <f>Table134[[#This Row],[S&amp;P 500 (includes dividends)]]-Table134[[#This Row],[US T. Bond (10-year)]]</f>
        <v>-0.16075354790506066</v>
      </c>
    </row>
    <row r="17" spans="1:9">
      <c r="A17" s="186">
        <v>1941</v>
      </c>
      <c r="B17" s="185">
        <v>-0.12771455576559551</v>
      </c>
      <c r="C17" s="185">
        <v>-6.7500000000000004E-2</v>
      </c>
      <c r="D17" s="185">
        <v>1.2916666666666669E-3</v>
      </c>
      <c r="E17" s="185">
        <v>-2.0221975848580105E-2</v>
      </c>
      <c r="F17" s="185">
        <v>5.0071728572759232E-2</v>
      </c>
      <c r="G17" s="185">
        <v>-8.384627736444894E-2</v>
      </c>
      <c r="I17" s="184">
        <f>Table134[[#This Row],[S&amp;P 500 (includes dividends)]]-Table134[[#This Row],[US T. Bond (10-year)]]</f>
        <v>-0.10749257991701541</v>
      </c>
    </row>
    <row r="18" spans="1:9">
      <c r="A18" s="186">
        <v>1942</v>
      </c>
      <c r="B18" s="185">
        <v>0.19173762945914843</v>
      </c>
      <c r="C18" s="185">
        <v>0.63009999999999999</v>
      </c>
      <c r="D18" s="185">
        <v>3.4250000000000001E-3</v>
      </c>
      <c r="E18" s="185">
        <v>2.2948682374484164E-2</v>
      </c>
      <c r="F18" s="185">
        <v>5.1799010426587015E-2</v>
      </c>
      <c r="G18" s="185">
        <v>3.3330412175386348E-2</v>
      </c>
      <c r="I18" s="184">
        <f>Table134[[#This Row],[S&amp;P 500 (includes dividends)]]-Table134[[#This Row],[US T. Bond (10-year)]]</f>
        <v>0.16878894708466427</v>
      </c>
    </row>
    <row r="19" spans="1:9">
      <c r="A19" s="186">
        <v>1943</v>
      </c>
      <c r="B19" s="185">
        <v>0.25061310133060394</v>
      </c>
      <c r="C19" s="185">
        <v>1.4302000000000001</v>
      </c>
      <c r="D19" s="185">
        <v>3.8E-3</v>
      </c>
      <c r="E19" s="185">
        <v>2.4899999999999999E-2</v>
      </c>
      <c r="F19" s="185">
        <v>8.044670060105924E-2</v>
      </c>
      <c r="G19" s="185">
        <v>0.11446259964945993</v>
      </c>
      <c r="I19" s="184">
        <f>Table134[[#This Row],[S&amp;P 500 (includes dividends)]]-Table134[[#This Row],[US T. Bond (10-year)]]</f>
        <v>0.22571310133060393</v>
      </c>
    </row>
    <row r="20" spans="1:9">
      <c r="A20" s="186">
        <v>1944</v>
      </c>
      <c r="B20" s="185">
        <v>0.19030676949443009</v>
      </c>
      <c r="C20" s="185">
        <v>0.71150000000000002</v>
      </c>
      <c r="D20" s="185">
        <v>3.8E-3</v>
      </c>
      <c r="E20" s="185">
        <v>2.5776111579070303E-2</v>
      </c>
      <c r="F20" s="185">
        <v>6.5658635882561697E-2</v>
      </c>
      <c r="G20" s="185">
        <v>0.16584227481419478</v>
      </c>
      <c r="I20" s="184">
        <f>Table134[[#This Row],[S&amp;P 500 (includes dividends)]]-Table134[[#This Row],[US T. Bond (10-year)]]</f>
        <v>0.16453065791535978</v>
      </c>
    </row>
    <row r="21" spans="1:9">
      <c r="A21" s="186">
        <v>1945</v>
      </c>
      <c r="B21" s="185">
        <v>0.35821084337349401</v>
      </c>
      <c r="C21" s="185">
        <v>0.94409999999999994</v>
      </c>
      <c r="D21" s="185">
        <v>3.8E-3</v>
      </c>
      <c r="E21" s="185">
        <v>3.8044173419237229E-2</v>
      </c>
      <c r="F21" s="185">
        <v>6.799865477817886E-2</v>
      </c>
      <c r="G21" s="185">
        <v>0.11777376471356127</v>
      </c>
      <c r="I21" s="184">
        <f>Table134[[#This Row],[S&amp;P 500 (includes dividends)]]-Table134[[#This Row],[US T. Bond (10-year)]]</f>
        <v>0.3201666699542568</v>
      </c>
    </row>
    <row r="22" spans="1:9">
      <c r="A22" s="186">
        <v>1946</v>
      </c>
      <c r="B22" s="185">
        <v>-8.4291474654377807E-2</v>
      </c>
      <c r="C22" s="185">
        <v>-0.13730000000000001</v>
      </c>
      <c r="D22" s="185">
        <v>3.8E-3</v>
      </c>
      <c r="E22" s="185">
        <v>3.1283745375695685E-2</v>
      </c>
      <c r="F22" s="185">
        <v>2.5080329773195936E-2</v>
      </c>
      <c r="G22" s="185">
        <v>0.24101685677580131</v>
      </c>
      <c r="I22" s="184">
        <f>Table134[[#This Row],[S&amp;P 500 (includes dividends)]]-Table134[[#This Row],[US T. Bond (10-year)]]</f>
        <v>-0.11557522003007349</v>
      </c>
    </row>
    <row r="23" spans="1:9">
      <c r="A23" s="186">
        <v>1947</v>
      </c>
      <c r="B23" s="185">
        <v>5.1999999999999998E-2</v>
      </c>
      <c r="C23" s="185">
        <v>-1.7399999999999999E-2</v>
      </c>
      <c r="D23" s="185">
        <v>6.0083333333333334E-3</v>
      </c>
      <c r="E23" s="185">
        <v>9.1969680628322358E-3</v>
      </c>
      <c r="F23" s="185">
        <v>2.6212022665691934E-3</v>
      </c>
      <c r="G23" s="185">
        <v>0.2126388104648973</v>
      </c>
      <c r="I23" s="184">
        <f>Table134[[#This Row],[S&amp;P 500 (includes dividends)]]-Table134[[#This Row],[US T. Bond (10-year)]]</f>
        <v>4.2803031937167765E-2</v>
      </c>
    </row>
    <row r="24" spans="1:9">
      <c r="A24" s="186">
        <v>1948</v>
      </c>
      <c r="B24" s="185">
        <v>5.7045751633986834E-2</v>
      </c>
      <c r="C24" s="185">
        <v>-1E-4</v>
      </c>
      <c r="D24" s="185">
        <v>1.0449999999999999E-2</v>
      </c>
      <c r="E24" s="185">
        <v>1.9510369413175046E-2</v>
      </c>
      <c r="F24" s="185">
        <v>3.4369595605103213E-2</v>
      </c>
      <c r="G24" s="185">
        <v>2.0585153855108507E-2</v>
      </c>
      <c r="I24" s="184">
        <f>Table134[[#This Row],[S&amp;P 500 (includes dividends)]]-Table134[[#This Row],[US T. Bond (10-year)]]</f>
        <v>3.7535382220811792E-2</v>
      </c>
    </row>
    <row r="25" spans="1:9">
      <c r="A25" s="186">
        <v>1949</v>
      </c>
      <c r="B25" s="185">
        <v>0.18303223684210526</v>
      </c>
      <c r="C25" s="185">
        <v>0.27600000000000002</v>
      </c>
      <c r="D25" s="185">
        <v>1.115E-2</v>
      </c>
      <c r="E25" s="185">
        <v>4.6634851827973139E-2</v>
      </c>
      <c r="F25" s="185">
        <v>5.3773011179658936E-2</v>
      </c>
      <c r="G25" s="185">
        <v>8.9348516244314169E-4</v>
      </c>
      <c r="I25" s="184">
        <f>Table134[[#This Row],[S&amp;P 500 (includes dividends)]]-Table134[[#This Row],[US T. Bond (10-year)]]</f>
        <v>0.13639738501413212</v>
      </c>
    </row>
    <row r="26" spans="1:9">
      <c r="A26" s="186">
        <v>1950</v>
      </c>
      <c r="B26" s="185">
        <v>0.30805539011316263</v>
      </c>
      <c r="C26" s="185">
        <v>0.52810000000000001</v>
      </c>
      <c r="D26" s="185">
        <v>1.2033333333333333E-2</v>
      </c>
      <c r="E26" s="185">
        <v>4.2959574171096103E-3</v>
      </c>
      <c r="F26" s="185">
        <v>4.2388173056720914E-2</v>
      </c>
      <c r="G26" s="185">
        <v>3.6403925292814332E-2</v>
      </c>
      <c r="I26" s="184">
        <f>Table134[[#This Row],[S&amp;P 500 (includes dividends)]]-Table134[[#This Row],[US T. Bond (10-year)]]</f>
        <v>0.30375943269605304</v>
      </c>
    </row>
    <row r="27" spans="1:9">
      <c r="A27" s="186">
        <v>1951</v>
      </c>
      <c r="B27" s="185">
        <v>0.23678463044542339</v>
      </c>
      <c r="C27" s="185">
        <v>3.8699999999999998E-2</v>
      </c>
      <c r="D27" s="185">
        <v>1.5175000000000001E-2</v>
      </c>
      <c r="E27" s="185">
        <v>-2.9531392208319886E-3</v>
      </c>
      <c r="F27" s="185">
        <v>-1.9098091301369691E-3</v>
      </c>
      <c r="G27" s="185">
        <v>6.0476481368356705E-2</v>
      </c>
      <c r="I27" s="184">
        <f>Table134[[#This Row],[S&amp;P 500 (includes dividends)]]-Table134[[#This Row],[US T. Bond (10-year)]]</f>
        <v>0.23973776966625537</v>
      </c>
    </row>
    <row r="28" spans="1:9">
      <c r="A28" s="186">
        <v>1952</v>
      </c>
      <c r="B28" s="185">
        <v>0.18150988641144306</v>
      </c>
      <c r="C28" s="185">
        <v>1.0200000000000001E-2</v>
      </c>
      <c r="D28" s="185">
        <v>1.7225000000000001E-2</v>
      </c>
      <c r="E28" s="185">
        <v>2.2679961918305656E-2</v>
      </c>
      <c r="F28" s="185">
        <v>4.4412415047400768E-2</v>
      </c>
      <c r="G28" s="185">
        <v>4.4066820276497776E-2</v>
      </c>
      <c r="I28" s="184">
        <f>Table134[[#This Row],[S&amp;P 500 (includes dividends)]]-Table134[[#This Row],[US T. Bond (10-year)]]</f>
        <v>0.1588299244931374</v>
      </c>
    </row>
    <row r="29" spans="1:9">
      <c r="A29" s="186">
        <v>1953</v>
      </c>
      <c r="B29" s="185">
        <v>-1.2082047421904465E-2</v>
      </c>
      <c r="C29" s="185">
        <v>-5.9699999999999996E-2</v>
      </c>
      <c r="D29" s="185">
        <v>1.8908333333333333E-2</v>
      </c>
      <c r="E29" s="185">
        <v>4.1438402589088513E-2</v>
      </c>
      <c r="F29" s="185">
        <v>1.6201123818443276E-2</v>
      </c>
      <c r="G29" s="185">
        <v>0.11516568544995809</v>
      </c>
      <c r="I29" s="184">
        <f>Table134[[#This Row],[S&amp;P 500 (includes dividends)]]-Table134[[#This Row],[US T. Bond (10-year)]]</f>
        <v>-5.3520450010992981E-2</v>
      </c>
    </row>
    <row r="30" spans="1:9">
      <c r="A30" s="186">
        <v>1954</v>
      </c>
      <c r="B30" s="185">
        <v>0.52563321241434902</v>
      </c>
      <c r="C30" s="185">
        <v>0.64969999999999994</v>
      </c>
      <c r="D30" s="185">
        <v>9.3752000000000002E-3</v>
      </c>
      <c r="E30" s="185">
        <v>3.2898034558095555E-2</v>
      </c>
      <c r="F30" s="185">
        <v>6.1579051817707856E-2</v>
      </c>
      <c r="G30" s="185">
        <v>9.2272202998846531E-3</v>
      </c>
      <c r="I30" s="184">
        <f>Table134[[#This Row],[S&amp;P 500 (includes dividends)]]-Table134[[#This Row],[US T. Bond (10-year)]]</f>
        <v>0.49273517785625348</v>
      </c>
    </row>
    <row r="31" spans="1:9">
      <c r="A31" s="186">
        <v>1955</v>
      </c>
      <c r="B31" s="185">
        <v>0.32597331851028349</v>
      </c>
      <c r="C31" s="185">
        <v>0.26719999999999999</v>
      </c>
      <c r="D31" s="185">
        <v>1.7243426294820716E-2</v>
      </c>
      <c r="E31" s="185">
        <v>-1.3364391288618781E-2</v>
      </c>
      <c r="F31" s="185">
        <v>2.044690004344954E-2</v>
      </c>
      <c r="G31" s="185">
        <v>0</v>
      </c>
      <c r="I31" s="184">
        <f>Table134[[#This Row],[S&amp;P 500 (includes dividends)]]-Table134[[#This Row],[US T. Bond (10-year)]]</f>
        <v>0.33933770979890227</v>
      </c>
    </row>
    <row r="32" spans="1:9">
      <c r="A32" s="186">
        <v>1956</v>
      </c>
      <c r="B32" s="185">
        <v>7.4395118733509347E-2</v>
      </c>
      <c r="C32" s="185">
        <v>-8.8999999999999999E-3</v>
      </c>
      <c r="D32" s="185">
        <v>2.6213888888888887E-2</v>
      </c>
      <c r="E32" s="185">
        <v>-2.2557738173154165E-2</v>
      </c>
      <c r="F32" s="185">
        <v>-2.3526541979620903E-2</v>
      </c>
      <c r="G32" s="185">
        <v>9.1428571428571193E-3</v>
      </c>
      <c r="I32" s="184">
        <f>Table134[[#This Row],[S&amp;P 500 (includes dividends)]]-Table134[[#This Row],[US T. Bond (10-year)]]</f>
        <v>9.6952856906663512E-2</v>
      </c>
    </row>
    <row r="33" spans="1:9">
      <c r="A33" s="186">
        <v>1957</v>
      </c>
      <c r="B33" s="185">
        <v>-0.1045736018855796</v>
      </c>
      <c r="C33" s="185">
        <v>-0.15190000000000001</v>
      </c>
      <c r="D33" s="185">
        <v>3.2245669291338583E-2</v>
      </c>
      <c r="E33" s="185">
        <v>6.7970128466249904E-2</v>
      </c>
      <c r="F33" s="185">
        <v>-7.1892844025423647E-3</v>
      </c>
      <c r="G33" s="185">
        <v>2.7180067950169917E-2</v>
      </c>
      <c r="I33" s="184">
        <f>Table134[[#This Row],[S&amp;P 500 (includes dividends)]]-Table134[[#This Row],[US T. Bond (10-year)]]</f>
        <v>-0.17254373035182952</v>
      </c>
    </row>
    <row r="34" spans="1:9">
      <c r="A34" s="186">
        <v>1958</v>
      </c>
      <c r="B34" s="185">
        <v>0.43719954988747184</v>
      </c>
      <c r="C34" s="185">
        <v>0.68799999999999994</v>
      </c>
      <c r="D34" s="185">
        <v>1.7665461847389558E-2</v>
      </c>
      <c r="E34" s="185">
        <v>-2.0990181755274694E-2</v>
      </c>
      <c r="F34" s="185">
        <v>6.4300928973360261E-2</v>
      </c>
      <c r="G34" s="185">
        <v>6.6152149944873617E-3</v>
      </c>
      <c r="I34" s="184">
        <f>Table134[[#This Row],[S&amp;P 500 (includes dividends)]]-Table134[[#This Row],[US T. Bond (10-year)]]</f>
        <v>0.45818973164274651</v>
      </c>
    </row>
    <row r="35" spans="1:9">
      <c r="A35" s="186">
        <v>1959</v>
      </c>
      <c r="B35" s="185">
        <v>0.12056457163557326</v>
      </c>
      <c r="C35" s="185">
        <v>0.127</v>
      </c>
      <c r="D35" s="185">
        <v>3.3860159362549803E-2</v>
      </c>
      <c r="E35" s="185">
        <v>-2.6466312591385065E-2</v>
      </c>
      <c r="F35" s="185">
        <v>1.5743430895022732E-2</v>
      </c>
      <c r="G35" s="185">
        <v>1.0952902519167917E-3</v>
      </c>
      <c r="I35" s="184">
        <f>Table134[[#This Row],[S&amp;P 500 (includes dividends)]]-Table134[[#This Row],[US T. Bond (10-year)]]</f>
        <v>0.14703088422695831</v>
      </c>
    </row>
    <row r="36" spans="1:9">
      <c r="A36" s="186">
        <v>1960</v>
      </c>
      <c r="B36" s="185">
        <v>3.36535314743695E-3</v>
      </c>
      <c r="C36" s="185">
        <v>-3.5699999999999996E-2</v>
      </c>
      <c r="D36" s="185">
        <v>2.8729718875502006E-2</v>
      </c>
      <c r="E36" s="185">
        <v>0.11639503690963365</v>
      </c>
      <c r="F36" s="185">
        <v>6.6631871633034342E-2</v>
      </c>
      <c r="G36" s="185">
        <v>7.6586433260392717E-3</v>
      </c>
      <c r="I36" s="184">
        <f>Table134[[#This Row],[S&amp;P 500 (includes dividends)]]-Table134[[#This Row],[US T. Bond (10-year)]]</f>
        <v>-0.1130296837621967</v>
      </c>
    </row>
    <row r="37" spans="1:9">
      <c r="A37" s="186">
        <v>1961</v>
      </c>
      <c r="B37" s="185">
        <v>0.26637712958182752</v>
      </c>
      <c r="C37" s="185">
        <v>0.29449999999999998</v>
      </c>
      <c r="D37" s="185">
        <v>2.3524899598393576E-2</v>
      </c>
      <c r="E37" s="185">
        <v>2.0609208076323167E-2</v>
      </c>
      <c r="F37" s="185">
        <v>5.0999999999999997E-2</v>
      </c>
      <c r="G37" s="185">
        <v>9.7719869706840434E-3</v>
      </c>
      <c r="I37" s="184">
        <f>Table134[[#This Row],[S&amp;P 500 (includes dividends)]]-Table134[[#This Row],[US T. Bond (10-year)]]</f>
        <v>0.24576792150550436</v>
      </c>
    </row>
    <row r="38" spans="1:9">
      <c r="A38" s="186">
        <v>1962</v>
      </c>
      <c r="B38" s="185">
        <v>-8.8114605171208879E-2</v>
      </c>
      <c r="C38" s="185">
        <v>-9.7799999999999998E-2</v>
      </c>
      <c r="D38" s="185">
        <v>2.7723694779116466E-2</v>
      </c>
      <c r="E38" s="185">
        <v>5.693544054008462E-2</v>
      </c>
      <c r="F38" s="185">
        <v>6.4953279936065755E-2</v>
      </c>
      <c r="G38" s="185">
        <v>3.2258064516126339E-3</v>
      </c>
      <c r="I38" s="184">
        <f>Table134[[#This Row],[S&amp;P 500 (includes dividends)]]-Table134[[#This Row],[US T. Bond (10-year)]]</f>
        <v>-0.14505004571129348</v>
      </c>
    </row>
    <row r="39" spans="1:9">
      <c r="A39" s="186">
        <v>1963</v>
      </c>
      <c r="B39" s="185">
        <v>0.22611927099841514</v>
      </c>
      <c r="C39" s="185">
        <v>0.19649999999999998</v>
      </c>
      <c r="D39" s="185">
        <v>3.1560240963855422E-2</v>
      </c>
      <c r="E39" s="185">
        <v>1.6841620739546127E-2</v>
      </c>
      <c r="F39" s="185">
        <v>5.4644805711862345E-2</v>
      </c>
      <c r="G39" s="185">
        <v>2.143622722400873E-2</v>
      </c>
      <c r="I39" s="184">
        <f>Table134[[#This Row],[S&amp;P 500 (includes dividends)]]-Table134[[#This Row],[US T. Bond (10-year)]]</f>
        <v>0.20927765025886902</v>
      </c>
    </row>
    <row r="40" spans="1:9">
      <c r="A40" s="186">
        <v>1964</v>
      </c>
      <c r="B40" s="185">
        <v>0.16415455878432425</v>
      </c>
      <c r="C40" s="185">
        <v>0.23250000000000001</v>
      </c>
      <c r="D40" s="185">
        <v>3.5457370517928286E-2</v>
      </c>
      <c r="E40" s="185">
        <v>3.7280648911540815E-2</v>
      </c>
      <c r="F40" s="185">
        <v>5.1617392722850271E-2</v>
      </c>
      <c r="G40" s="185">
        <v>1.2591815320041944E-2</v>
      </c>
      <c r="I40" s="184">
        <f>Table134[[#This Row],[S&amp;P 500 (includes dividends)]]-Table134[[#This Row],[US T. Bond (10-year)]]</f>
        <v>0.12687390987278344</v>
      </c>
    </row>
    <row r="41" spans="1:9">
      <c r="A41" s="186">
        <v>1965</v>
      </c>
      <c r="B41" s="185">
        <v>0.12399242477876114</v>
      </c>
      <c r="C41" s="185">
        <v>0.45240000000000002</v>
      </c>
      <c r="D41" s="185">
        <v>3.9490763052208833E-2</v>
      </c>
      <c r="E41" s="185">
        <v>7.1885509359262342E-3</v>
      </c>
      <c r="F41" s="185">
        <v>3.1900094622538809E-2</v>
      </c>
      <c r="G41" s="185">
        <v>1.6580310880829119E-2</v>
      </c>
      <c r="I41" s="184">
        <f>Table134[[#This Row],[S&amp;P 500 (includes dividends)]]-Table134[[#This Row],[US T. Bond (10-year)]]</f>
        <v>0.11680387384283492</v>
      </c>
    </row>
    <row r="42" spans="1:9">
      <c r="A42" s="186">
        <v>1966</v>
      </c>
      <c r="B42" s="185">
        <v>-9.9709542356377898E-2</v>
      </c>
      <c r="C42" s="185">
        <v>-9.4700000000000006E-2</v>
      </c>
      <c r="D42" s="185">
        <v>4.8557199999999995E-2</v>
      </c>
      <c r="E42" s="185">
        <v>2.9079409324299622E-2</v>
      </c>
      <c r="F42" s="185">
        <v>-3.4453615975776369E-2</v>
      </c>
      <c r="G42" s="185">
        <v>1.2232415902140525E-2</v>
      </c>
      <c r="I42" s="184">
        <f>Table134[[#This Row],[S&amp;P 500 (includes dividends)]]-Table134[[#This Row],[US T. Bond (10-year)]]</f>
        <v>-0.12878895168067753</v>
      </c>
    </row>
    <row r="43" spans="1:9">
      <c r="A43" s="186">
        <v>1967</v>
      </c>
      <c r="B43" s="185">
        <v>0.23802966513133328</v>
      </c>
      <c r="C43" s="185">
        <v>1.1587000000000001</v>
      </c>
      <c r="D43" s="185">
        <v>4.2934538152610439E-2</v>
      </c>
      <c r="E43" s="185">
        <v>-1.5806209932824666E-2</v>
      </c>
      <c r="F43" s="185">
        <v>8.9522661484468247E-3</v>
      </c>
      <c r="G43" s="185">
        <v>2.3162134944612278E-2</v>
      </c>
      <c r="I43" s="184">
        <f>Table134[[#This Row],[S&amp;P 500 (includes dividends)]]-Table134[[#This Row],[US T. Bond (10-year)]]</f>
        <v>0.25383587506415795</v>
      </c>
    </row>
    <row r="44" spans="1:9">
      <c r="A44" s="186">
        <v>1968</v>
      </c>
      <c r="B44" s="185">
        <v>0.10814862651601535</v>
      </c>
      <c r="C44" s="185">
        <v>0.6069</v>
      </c>
      <c r="D44" s="185">
        <v>5.3376E-2</v>
      </c>
      <c r="E44" s="185">
        <v>3.2746196950768365E-2</v>
      </c>
      <c r="F44" s="185">
        <v>4.845146224309746E-2</v>
      </c>
      <c r="G44" s="185">
        <v>4.1338582677165281E-2</v>
      </c>
      <c r="I44" s="184">
        <f>Table134[[#This Row],[S&amp;P 500 (includes dividends)]]-Table134[[#This Row],[US T. Bond (10-year)]]</f>
        <v>7.5402429565246981E-2</v>
      </c>
    </row>
    <row r="45" spans="1:9">
      <c r="A45" s="186">
        <v>1969</v>
      </c>
      <c r="B45" s="185">
        <v>-8.2413710764490639E-2</v>
      </c>
      <c r="C45" s="185">
        <v>-0.32950000000000002</v>
      </c>
      <c r="D45" s="185">
        <v>6.668467741935484E-2</v>
      </c>
      <c r="E45" s="185">
        <v>-5.0140493209926106E-2</v>
      </c>
      <c r="F45" s="185">
        <v>-2.0251642507921469E-2</v>
      </c>
      <c r="G45" s="185">
        <v>6.9943289224952743E-2</v>
      </c>
      <c r="I45" s="184">
        <f>Table134[[#This Row],[S&amp;P 500 (includes dividends)]]-Table134[[#This Row],[US T. Bond (10-year)]]</f>
        <v>-3.2273217554564533E-2</v>
      </c>
    </row>
    <row r="46" spans="1:9">
      <c r="A46" s="186">
        <v>1970</v>
      </c>
      <c r="B46" s="185">
        <v>3.5611449054964189E-2</v>
      </c>
      <c r="C46" s="185">
        <v>-0.18780000000000002</v>
      </c>
      <c r="D46" s="185">
        <v>6.3909999999999995E-2</v>
      </c>
      <c r="E46" s="185">
        <v>0.16754737183412338</v>
      </c>
      <c r="F46" s="185">
        <v>5.6495676569888728E-2</v>
      </c>
      <c r="G46" s="185">
        <v>8.2155477031802038E-2</v>
      </c>
      <c r="I46" s="184">
        <f>Table134[[#This Row],[S&amp;P 500 (includes dividends)]]-Table134[[#This Row],[US T. Bond (10-year)]]</f>
        <v>-0.13193592277915919</v>
      </c>
    </row>
    <row r="47" spans="1:9">
      <c r="A47" s="186">
        <v>1971</v>
      </c>
      <c r="B47" s="185">
        <v>0.14221150298426474</v>
      </c>
      <c r="C47" s="185">
        <v>0.15960000000000002</v>
      </c>
      <c r="D47" s="185">
        <v>4.3342570281124503E-2</v>
      </c>
      <c r="E47" s="185">
        <v>9.7868966197122972E-2</v>
      </c>
      <c r="F47" s="185">
        <v>0.1400146617421994</v>
      </c>
      <c r="G47" s="185">
        <v>4.24489795918368E-2</v>
      </c>
      <c r="I47" s="184">
        <f>Table134[[#This Row],[S&amp;P 500 (includes dividends)]]-Table134[[#This Row],[US T. Bond (10-year)]]</f>
        <v>4.434253678714177E-2</v>
      </c>
    </row>
    <row r="48" spans="1:9">
      <c r="A48" s="186">
        <v>1972</v>
      </c>
      <c r="B48" s="185">
        <v>0.18755362915074925</v>
      </c>
      <c r="C48" s="185">
        <v>1.6000000000000001E-3</v>
      </c>
      <c r="D48" s="185">
        <v>4.0618399999999999E-2</v>
      </c>
      <c r="E48" s="185">
        <v>2.818449050444969E-2</v>
      </c>
      <c r="F48" s="185">
        <v>0.11409093579389698</v>
      </c>
      <c r="G48" s="185">
        <v>2.9757243539545897E-2</v>
      </c>
      <c r="I48" s="184">
        <f>Table134[[#This Row],[S&amp;P 500 (includes dividends)]]-Table134[[#This Row],[US T. Bond (10-year)]]</f>
        <v>0.15936913864629956</v>
      </c>
    </row>
    <row r="49" spans="1:9">
      <c r="A49" s="186">
        <v>1973</v>
      </c>
      <c r="B49" s="185">
        <v>-0.14308047437526472</v>
      </c>
      <c r="C49" s="185">
        <v>-0.38799999999999996</v>
      </c>
      <c r="D49" s="185">
        <v>7.0354435483870964E-2</v>
      </c>
      <c r="E49" s="185">
        <v>3.6586646024150085E-2</v>
      </c>
      <c r="F49" s="185">
        <v>4.3180404854323576E-2</v>
      </c>
      <c r="G49" s="185">
        <v>3.4220532319391594E-2</v>
      </c>
      <c r="I49" s="184">
        <f>Table134[[#This Row],[S&amp;P 500 (includes dividends)]]-Table134[[#This Row],[US T. Bond (10-year)]]</f>
        <v>-0.17966712039941479</v>
      </c>
    </row>
    <row r="50" spans="1:9">
      <c r="A50" s="186">
        <v>1974</v>
      </c>
      <c r="B50" s="185">
        <v>-0.25901785750896972</v>
      </c>
      <c r="C50" s="185">
        <v>-0.26899999999999996</v>
      </c>
      <c r="D50" s="185">
        <v>7.8457831325301208E-2</v>
      </c>
      <c r="E50" s="185">
        <v>1.9886086932378574E-2</v>
      </c>
      <c r="F50" s="185">
        <v>-4.3807197977191667E-2</v>
      </c>
      <c r="G50" s="185">
        <v>0.10073529411764692</v>
      </c>
      <c r="I50" s="184">
        <f>Table134[[#This Row],[S&amp;P 500 (includes dividends)]]-Table134[[#This Row],[US T. Bond (10-year)]]</f>
        <v>-0.27890394444134831</v>
      </c>
    </row>
    <row r="51" spans="1:9">
      <c r="A51" s="186">
        <v>1975</v>
      </c>
      <c r="B51" s="185">
        <v>0.36995137106184356</v>
      </c>
      <c r="C51" s="185">
        <v>0.5968</v>
      </c>
      <c r="D51" s="185">
        <v>5.7863855421686747E-2</v>
      </c>
      <c r="E51" s="185">
        <v>3.6052536026033838E-2</v>
      </c>
      <c r="F51" s="185">
        <v>0.11049964074144952</v>
      </c>
      <c r="G51" s="185">
        <v>6.7737093749264288E-2</v>
      </c>
      <c r="I51" s="184">
        <f>Table134[[#This Row],[S&amp;P 500 (includes dividends)]]-Table134[[#This Row],[US T. Bond (10-year)]]</f>
        <v>0.33389883503580975</v>
      </c>
    </row>
    <row r="52" spans="1:9">
      <c r="A52" s="186">
        <v>1976</v>
      </c>
      <c r="B52" s="185">
        <v>0.23830999002106662</v>
      </c>
      <c r="C52" s="185">
        <v>0.48619999999999997</v>
      </c>
      <c r="D52" s="185">
        <v>4.9766000000000005E-2</v>
      </c>
      <c r="E52" s="185">
        <v>0.1598456074290921</v>
      </c>
      <c r="F52" s="185">
        <v>0.19752813987098014</v>
      </c>
      <c r="G52" s="185">
        <v>8.1778348568406711E-2</v>
      </c>
      <c r="I52" s="184">
        <f>Table134[[#This Row],[S&amp;P 500 (includes dividends)]]-Table134[[#This Row],[US T. Bond (10-year)]]</f>
        <v>7.8464382591974524E-2</v>
      </c>
    </row>
    <row r="53" spans="1:9">
      <c r="A53" s="186">
        <v>1977</v>
      </c>
      <c r="B53" s="185">
        <v>-6.9797040759352322E-2</v>
      </c>
      <c r="C53" s="185">
        <v>0.3029</v>
      </c>
      <c r="D53" s="185">
        <v>5.2609638554216867E-2</v>
      </c>
      <c r="E53" s="185">
        <v>1.2899606071070449E-2</v>
      </c>
      <c r="F53" s="185">
        <v>9.9546628520906386E-2</v>
      </c>
      <c r="G53" s="185">
        <v>0.14654841300324728</v>
      </c>
      <c r="I53" s="184">
        <f>Table134[[#This Row],[S&amp;P 500 (includes dividends)]]-Table134[[#This Row],[US T. Bond (10-year)]]</f>
        <v>-8.2696646830422771E-2</v>
      </c>
    </row>
    <row r="54" spans="1:9">
      <c r="A54" s="186">
        <v>1978</v>
      </c>
      <c r="B54" s="185">
        <v>6.50928391167193E-2</v>
      </c>
      <c r="C54" s="185">
        <v>0.28889999999999999</v>
      </c>
      <c r="D54" s="185">
        <v>7.1783064516129036E-2</v>
      </c>
      <c r="E54" s="185">
        <v>-7.7758069075086478E-3</v>
      </c>
      <c r="F54" s="185">
        <v>3.1375849771690861E-2</v>
      </c>
      <c r="G54" s="185">
        <v>0.15723596053112443</v>
      </c>
      <c r="I54" s="184">
        <f>Table134[[#This Row],[S&amp;P 500 (includes dividends)]]-Table134[[#This Row],[US T. Bond (10-year)]]</f>
        <v>7.2868646024227948E-2</v>
      </c>
    </row>
    <row r="55" spans="1:9">
      <c r="A55" s="186">
        <v>1979</v>
      </c>
      <c r="B55" s="185">
        <v>0.18519490167516386</v>
      </c>
      <c r="C55" s="185">
        <v>0.41689999999999999</v>
      </c>
      <c r="D55" s="185">
        <v>0.10054274193548388</v>
      </c>
      <c r="E55" s="185">
        <v>6.7072031247235459E-3</v>
      </c>
      <c r="F55" s="185">
        <v>-2.0091101436615355E-2</v>
      </c>
      <c r="G55" s="185">
        <v>0.13742466907023854</v>
      </c>
      <c r="I55" s="184">
        <f>Table134[[#This Row],[S&amp;P 500 (includes dividends)]]-Table134[[#This Row],[US T. Bond (10-year)]]</f>
        <v>0.17848769855044033</v>
      </c>
    </row>
    <row r="56" spans="1:9">
      <c r="A56" s="186">
        <v>1980</v>
      </c>
      <c r="B56" s="185">
        <v>0.3173524550676301</v>
      </c>
      <c r="C56" s="185">
        <v>0.41920000000000002</v>
      </c>
      <c r="D56" s="185">
        <v>0.1139188</v>
      </c>
      <c r="E56" s="185">
        <v>-2.989744251999403E-2</v>
      </c>
      <c r="F56" s="185">
        <v>-3.3156783371910456E-2</v>
      </c>
      <c r="G56" s="185">
        <v>7.3968672635987165E-2</v>
      </c>
      <c r="I56" s="184">
        <f>Table134[[#This Row],[S&amp;P 500 (includes dividends)]]-Table134[[#This Row],[US T. Bond (10-year)]]</f>
        <v>0.34724989758762415</v>
      </c>
    </row>
    <row r="57" spans="1:9">
      <c r="A57" s="186">
        <v>1981</v>
      </c>
      <c r="B57" s="185">
        <v>-4.7023902474955762E-2</v>
      </c>
      <c r="C57" s="185">
        <v>-4.2900000000000001E-2</v>
      </c>
      <c r="D57" s="185">
        <v>0.14036184738955823</v>
      </c>
      <c r="E57" s="185">
        <v>8.1992153358923542E-2</v>
      </c>
      <c r="F57" s="185">
        <v>8.4623994808912056E-2</v>
      </c>
      <c r="G57" s="185">
        <v>5.0950062475763724E-2</v>
      </c>
      <c r="I57" s="184">
        <f>Table134[[#This Row],[S&amp;P 500 (includes dividends)]]-Table134[[#This Row],[US T. Bond (10-year)]]</f>
        <v>-0.12901605583387932</v>
      </c>
    </row>
    <row r="58" spans="1:9">
      <c r="A58" s="186">
        <v>1982</v>
      </c>
      <c r="B58" s="185">
        <v>0.20419055079559353</v>
      </c>
      <c r="C58" s="185">
        <v>0.26850000000000002</v>
      </c>
      <c r="D58" s="185">
        <v>0.1109</v>
      </c>
      <c r="E58" s="185">
        <v>0.32814549486295586</v>
      </c>
      <c r="F58" s="185">
        <v>0.2905245565590866</v>
      </c>
      <c r="G58" s="185">
        <v>5.6372096837011831E-3</v>
      </c>
      <c r="I58" s="184">
        <f>Table134[[#This Row],[S&amp;P 500 (includes dividends)]]-Table134[[#This Row],[US T. Bond (10-year)]]</f>
        <v>-0.12395494406736232</v>
      </c>
    </row>
    <row r="59" spans="1:9">
      <c r="A59" s="186">
        <v>1983</v>
      </c>
      <c r="B59" s="185">
        <v>0.22337155858930619</v>
      </c>
      <c r="C59" s="185">
        <v>0.34860000000000002</v>
      </c>
      <c r="D59" s="185">
        <v>8.9499999999999996E-2</v>
      </c>
      <c r="E59" s="185">
        <v>3.2002094451429264E-2</v>
      </c>
      <c r="F59" s="185">
        <v>0.16194289622798366</v>
      </c>
      <c r="G59" s="185">
        <v>4.7494802071017972E-2</v>
      </c>
      <c r="I59" s="184">
        <f>Table134[[#This Row],[S&amp;P 500 (includes dividends)]]-Table134[[#This Row],[US T. Bond (10-year)]]</f>
        <v>0.19136946413787692</v>
      </c>
    </row>
    <row r="60" spans="1:9">
      <c r="A60" s="186">
        <v>1984</v>
      </c>
      <c r="B60" s="185">
        <v>6.14614199963621E-2</v>
      </c>
      <c r="C60" s="185">
        <v>-0.14499999999999999</v>
      </c>
      <c r="D60" s="185">
        <v>9.9199999999999997E-2</v>
      </c>
      <c r="E60" s="185">
        <v>0.13733364344102345</v>
      </c>
      <c r="F60" s="185">
        <v>0.15619207332454216</v>
      </c>
      <c r="G60" s="185">
        <v>4.6781349731454869E-2</v>
      </c>
      <c r="I60" s="184">
        <f>Table134[[#This Row],[S&amp;P 500 (includes dividends)]]-Table134[[#This Row],[US T. Bond (10-year)]]</f>
        <v>-7.5872223444661352E-2</v>
      </c>
    </row>
    <row r="61" spans="1:9">
      <c r="A61" s="186">
        <v>1985</v>
      </c>
      <c r="B61" s="185">
        <v>0.31235149485768948</v>
      </c>
      <c r="C61" s="185">
        <v>0.24510000000000001</v>
      </c>
      <c r="D61" s="185">
        <v>7.7199999999999991E-2</v>
      </c>
      <c r="E61" s="185">
        <v>0.2571248821260641</v>
      </c>
      <c r="F61" s="185">
        <v>0.23862641849916477</v>
      </c>
      <c r="G61" s="185">
        <v>7.4713712076145189E-2</v>
      </c>
      <c r="I61" s="184">
        <f>Table134[[#This Row],[S&amp;P 500 (includes dividends)]]-Table134[[#This Row],[US T. Bond (10-year)]]</f>
        <v>5.522661273162538E-2</v>
      </c>
    </row>
    <row r="62" spans="1:9">
      <c r="A62" s="186">
        <v>1986</v>
      </c>
      <c r="B62" s="185">
        <v>0.18494578758046187</v>
      </c>
      <c r="C62" s="185">
        <v>2.0899999999999998E-2</v>
      </c>
      <c r="D62" s="185">
        <v>6.1500000000000006E-2</v>
      </c>
      <c r="E62" s="185">
        <v>0.24284215141767618</v>
      </c>
      <c r="F62" s="185">
        <v>0.2214614600547623</v>
      </c>
      <c r="G62" s="185">
        <v>9.6123575098164826E-2</v>
      </c>
      <c r="I62" s="184">
        <f>Table134[[#This Row],[S&amp;P 500 (includes dividends)]]-Table134[[#This Row],[US T. Bond (10-year)]]</f>
        <v>-5.7896363837214304E-2</v>
      </c>
    </row>
    <row r="63" spans="1:9">
      <c r="A63" s="186">
        <v>1987</v>
      </c>
      <c r="B63" s="185">
        <v>5.8127216418218712E-2</v>
      </c>
      <c r="C63" s="185">
        <v>-0.14000000000000001</v>
      </c>
      <c r="D63" s="185">
        <v>5.96E-2</v>
      </c>
      <c r="E63" s="185">
        <v>-4.9605089379262279E-2</v>
      </c>
      <c r="F63" s="185">
        <v>1.1171968043818023E-2</v>
      </c>
      <c r="G63" s="185">
        <v>7.8493877035726189E-2</v>
      </c>
      <c r="I63" s="184">
        <f>Table134[[#This Row],[S&amp;P 500 (includes dividends)]]-Table134[[#This Row],[US T. Bond (10-year)]]</f>
        <v>0.107732305797481</v>
      </c>
    </row>
    <row r="64" spans="1:9">
      <c r="A64" s="186">
        <v>1988</v>
      </c>
      <c r="B64" s="185">
        <v>0.16537192812044688</v>
      </c>
      <c r="C64" s="185">
        <v>0.17149999999999999</v>
      </c>
      <c r="D64" s="185">
        <v>6.8900000000000003E-2</v>
      </c>
      <c r="E64" s="185">
        <v>8.2235958434841674E-2</v>
      </c>
      <c r="F64" s="185">
        <v>0.15681384703221346</v>
      </c>
      <c r="G64" s="185">
        <v>7.221035380878682E-2</v>
      </c>
      <c r="I64" s="184">
        <f>Table134[[#This Row],[S&amp;P 500 (includes dividends)]]-Table134[[#This Row],[US T. Bond (10-year)]]</f>
        <v>8.3135969685605202E-2</v>
      </c>
    </row>
    <row r="65" spans="1:9">
      <c r="A65" s="186">
        <v>1989</v>
      </c>
      <c r="B65" s="185">
        <v>0.31475183638196724</v>
      </c>
      <c r="C65" s="185">
        <v>6.9599999999999995E-2</v>
      </c>
      <c r="D65" s="185">
        <v>8.3900000000000002E-2</v>
      </c>
      <c r="E65" s="185">
        <v>0.17693647159446219</v>
      </c>
      <c r="F65" s="185">
        <v>0.16312115752422615</v>
      </c>
      <c r="G65" s="185">
        <v>4.3942847005199459E-2</v>
      </c>
      <c r="I65" s="184">
        <f>Table134[[#This Row],[S&amp;P 500 (includes dividends)]]-Table134[[#This Row],[US T. Bond (10-year)]]</f>
        <v>0.13781536478750506</v>
      </c>
    </row>
    <row r="66" spans="1:9">
      <c r="A66" s="186">
        <v>1990</v>
      </c>
      <c r="B66" s="185">
        <v>-3.0644516129032118E-2</v>
      </c>
      <c r="C66" s="185">
        <v>-0.2777</v>
      </c>
      <c r="D66" s="185">
        <v>7.7499999999999999E-2</v>
      </c>
      <c r="E66" s="185">
        <v>6.2353753335533363E-2</v>
      </c>
      <c r="F66" s="185">
        <v>5.6477750205500804E-2</v>
      </c>
      <c r="G66" s="185">
        <v>-6.8630142358537816E-3</v>
      </c>
      <c r="I66" s="184">
        <f>Table134[[#This Row],[S&amp;P 500 (includes dividends)]]-Table134[[#This Row],[US T. Bond (10-year)]]</f>
        <v>-9.2998269464565478E-2</v>
      </c>
    </row>
    <row r="67" spans="1:9">
      <c r="A67" s="186">
        <v>1991</v>
      </c>
      <c r="B67" s="185">
        <v>0.30234843134879757</v>
      </c>
      <c r="C67" s="185">
        <v>0.4607</v>
      </c>
      <c r="D67" s="185">
        <v>5.5399999999999998E-2</v>
      </c>
      <c r="E67" s="185">
        <v>0.15004510019517303</v>
      </c>
      <c r="F67" s="185">
        <v>0.16400049125760602</v>
      </c>
      <c r="G67" s="185">
        <v>-1.6848312536197341E-3</v>
      </c>
      <c r="I67" s="184">
        <f>Table134[[#This Row],[S&amp;P 500 (includes dividends)]]-Table134[[#This Row],[US T. Bond (10-year)]]</f>
        <v>0.15230333115362454</v>
      </c>
    </row>
    <row r="68" spans="1:9">
      <c r="A68" s="186">
        <v>1992</v>
      </c>
      <c r="B68" s="185">
        <v>7.493727972380064E-2</v>
      </c>
      <c r="C68" s="185">
        <v>0.25340000000000001</v>
      </c>
      <c r="D68" s="185">
        <v>3.5099999999999999E-2</v>
      </c>
      <c r="E68" s="185">
        <v>9.3616373162079422E-2</v>
      </c>
      <c r="F68" s="185">
        <v>0.13682874000406886</v>
      </c>
      <c r="G68" s="185">
        <v>8.1746743315227466E-3</v>
      </c>
      <c r="I68" s="184">
        <f>Table134[[#This Row],[S&amp;P 500 (includes dividends)]]-Table134[[#This Row],[US T. Bond (10-year)]]</f>
        <v>-1.8679093438278782E-2</v>
      </c>
    </row>
    <row r="69" spans="1:9">
      <c r="A69" s="186">
        <v>1993</v>
      </c>
      <c r="B69" s="185">
        <v>9.96705147919488E-2</v>
      </c>
      <c r="C69" s="185">
        <v>0.25559999999999999</v>
      </c>
      <c r="D69" s="185">
        <v>3.0699999999999998E-2</v>
      </c>
      <c r="E69" s="185">
        <v>0.14210957589263107</v>
      </c>
      <c r="F69" s="185">
        <v>0.16444594316692779</v>
      </c>
      <c r="G69" s="185">
        <v>2.15657041222026E-2</v>
      </c>
      <c r="I69" s="184">
        <f>Table134[[#This Row],[S&amp;P 500 (includes dividends)]]-Table134[[#This Row],[US T. Bond (10-year)]]</f>
        <v>-4.2439061100682268E-2</v>
      </c>
    </row>
    <row r="70" spans="1:9">
      <c r="A70" s="186">
        <v>1994</v>
      </c>
      <c r="B70" s="185">
        <v>1.3259206774573897E-2</v>
      </c>
      <c r="C70" s="185">
        <v>-4.7599999999999996E-2</v>
      </c>
      <c r="D70" s="185">
        <v>4.3700000000000003E-2</v>
      </c>
      <c r="E70" s="185">
        <v>-8.0366555509985921E-2</v>
      </c>
      <c r="F70" s="185">
        <v>-1.2313818260180243E-2</v>
      </c>
      <c r="G70" s="185">
        <v>2.515586394070124E-2</v>
      </c>
      <c r="I70" s="184">
        <f>Table134[[#This Row],[S&amp;P 500 (includes dividends)]]-Table134[[#This Row],[US T. Bond (10-year)]]</f>
        <v>9.3625762284559821E-2</v>
      </c>
    </row>
    <row r="71" spans="1:9">
      <c r="A71" s="186">
        <v>1995</v>
      </c>
      <c r="B71" s="185">
        <v>0.37195198902606308</v>
      </c>
      <c r="C71" s="185">
        <v>0.32119999999999999</v>
      </c>
      <c r="D71" s="185">
        <v>5.6600000000000004E-2</v>
      </c>
      <c r="E71" s="185">
        <v>0.23480780112538907</v>
      </c>
      <c r="F71" s="185">
        <v>0.20087516571052572</v>
      </c>
      <c r="G71" s="185">
        <v>1.7920027972726515E-2</v>
      </c>
      <c r="I71" s="184">
        <f>Table134[[#This Row],[S&amp;P 500 (includes dividends)]]-Table134[[#This Row],[US T. Bond (10-year)]]</f>
        <v>0.13714418790067401</v>
      </c>
    </row>
    <row r="72" spans="1:9">
      <c r="A72" s="186">
        <v>1996</v>
      </c>
      <c r="B72" s="185">
        <v>0.22680966018865789</v>
      </c>
      <c r="C72" s="185">
        <v>0.1479</v>
      </c>
      <c r="D72" s="185">
        <v>5.1500000000000004E-2</v>
      </c>
      <c r="E72" s="185">
        <v>1.428607793401844E-2</v>
      </c>
      <c r="F72" s="185">
        <v>5.2796034940021663E-2</v>
      </c>
      <c r="G72" s="185">
        <v>2.4253800007359549E-2</v>
      </c>
      <c r="I72" s="184">
        <f>Table134[[#This Row],[S&amp;P 500 (includes dividends)]]-Table134[[#This Row],[US T. Bond (10-year)]]</f>
        <v>0.21252358225463946</v>
      </c>
    </row>
    <row r="73" spans="1:9">
      <c r="A73" s="186">
        <v>1997</v>
      </c>
      <c r="B73" s="185">
        <v>0.33103653103653097</v>
      </c>
      <c r="C73" s="185">
        <v>0.22059999999999999</v>
      </c>
      <c r="D73" s="185">
        <v>5.2000000000000005E-2</v>
      </c>
      <c r="E73" s="185">
        <v>9.939130272977531E-2</v>
      </c>
      <c r="F73" s="185">
        <v>0.11297255528327496</v>
      </c>
      <c r="G73" s="185">
        <v>4.0220385674931247E-2</v>
      </c>
      <c r="I73" s="184">
        <f>Table134[[#This Row],[S&amp;P 500 (includes dividends)]]-Table134[[#This Row],[US T. Bond (10-year)]]</f>
        <v>0.23164522830675566</v>
      </c>
    </row>
    <row r="74" spans="1:9">
      <c r="A74" s="186">
        <v>1998</v>
      </c>
      <c r="B74" s="185">
        <v>0.28337953278443584</v>
      </c>
      <c r="C74" s="185">
        <v>-0.13470000000000001</v>
      </c>
      <c r="D74" s="185">
        <v>4.9100000000000005E-2</v>
      </c>
      <c r="E74" s="185">
        <v>0.14921431922606215</v>
      </c>
      <c r="F74" s="185">
        <v>8.1044463844197473E-2</v>
      </c>
      <c r="G74" s="185">
        <v>6.4422899778924236E-2</v>
      </c>
      <c r="I74" s="184">
        <f>Table134[[#This Row],[S&amp;P 500 (includes dividends)]]-Table134[[#This Row],[US T. Bond (10-year)]]</f>
        <v>0.13416521355837369</v>
      </c>
    </row>
    <row r="75" spans="1:9">
      <c r="A75" s="186">
        <v>1999</v>
      </c>
      <c r="B75" s="185">
        <v>0.20885350992084475</v>
      </c>
      <c r="C75" s="185">
        <v>0.37709999999999999</v>
      </c>
      <c r="D75" s="185">
        <v>4.7800000000000002E-2</v>
      </c>
      <c r="E75" s="185">
        <v>-8.2542147962685761E-2</v>
      </c>
      <c r="F75" s="185">
        <v>9.7060334129739079E-3</v>
      </c>
      <c r="G75" s="185">
        <v>7.6793267202493576E-2</v>
      </c>
      <c r="I75" s="184">
        <f>Table134[[#This Row],[S&amp;P 500 (includes dividends)]]-Table134[[#This Row],[US T. Bond (10-year)]]</f>
        <v>0.2913956578835305</v>
      </c>
    </row>
    <row r="76" spans="1:9">
      <c r="A76" s="186">
        <v>2000</v>
      </c>
      <c r="B76" s="185">
        <v>-9.0318189552492781E-2</v>
      </c>
      <c r="C76" s="185">
        <v>-9.1300000000000006E-2</v>
      </c>
      <c r="D76" s="185">
        <v>0.06</v>
      </c>
      <c r="E76" s="185">
        <v>0.16655267125397488</v>
      </c>
      <c r="F76" s="185">
        <v>9.3783596232947297E-2</v>
      </c>
      <c r="G76" s="185">
        <v>9.2925599244539914E-2</v>
      </c>
      <c r="I76" s="184">
        <f>Table134[[#This Row],[S&amp;P 500 (includes dividends)]]-Table134[[#This Row],[US T. Bond (10-year)]]</f>
        <v>-0.25687086080646765</v>
      </c>
    </row>
    <row r="77" spans="1:9">
      <c r="A77" s="186">
        <v>2001</v>
      </c>
      <c r="B77" s="185">
        <v>-0.11849759142000185</v>
      </c>
      <c r="C77" s="185">
        <v>0.32140000000000002</v>
      </c>
      <c r="D77" s="185">
        <v>3.4799999999999998E-2</v>
      </c>
      <c r="E77" s="185">
        <v>5.5721811892492555E-2</v>
      </c>
      <c r="F77" s="185">
        <v>8.5966407402972594E-2</v>
      </c>
      <c r="G77" s="185">
        <v>6.6760423560555893E-2</v>
      </c>
      <c r="I77" s="184">
        <f>Table134[[#This Row],[S&amp;P 500 (includes dividends)]]-Table134[[#This Row],[US T. Bond (10-year)]]</f>
        <v>-0.17421940331249441</v>
      </c>
    </row>
    <row r="78" spans="1:9">
      <c r="A78" s="186">
        <v>2002</v>
      </c>
      <c r="B78" s="185">
        <v>-0.21966047957912699</v>
      </c>
      <c r="C78" s="185">
        <v>-3.61E-2</v>
      </c>
      <c r="D78" s="185">
        <v>1.6399999999999998E-2</v>
      </c>
      <c r="E78" s="185">
        <v>0.15116400378109285</v>
      </c>
      <c r="F78" s="185">
        <v>0.12056324507730691</v>
      </c>
      <c r="G78" s="185">
        <v>9.5609840161983595E-2</v>
      </c>
      <c r="I78" s="184">
        <f>Table134[[#This Row],[S&amp;P 500 (includes dividends)]]-Table134[[#This Row],[US T. Bond (10-year)]]</f>
        <v>-0.37082448336021984</v>
      </c>
    </row>
    <row r="79" spans="1:9">
      <c r="A79" s="186">
        <v>2003</v>
      </c>
      <c r="B79" s="185">
        <v>0.28355800050010233</v>
      </c>
      <c r="C79" s="185">
        <v>0.9123</v>
      </c>
      <c r="D79" s="185">
        <v>1.03E-2</v>
      </c>
      <c r="E79" s="185">
        <v>3.7531858817758529E-3</v>
      </c>
      <c r="F79" s="185">
        <v>0.1238264134705485</v>
      </c>
      <c r="G79" s="185">
        <v>9.8135287964704165E-2</v>
      </c>
      <c r="I79" s="184">
        <f>Table134[[#This Row],[S&amp;P 500 (includes dividends)]]-Table134[[#This Row],[US T. Bond (10-year)]]</f>
        <v>0.27980481461832646</v>
      </c>
    </row>
    <row r="80" spans="1:9">
      <c r="A80" s="186">
        <v>2004</v>
      </c>
      <c r="B80" s="185">
        <v>0.10742775944096193</v>
      </c>
      <c r="C80" s="185">
        <v>0.17300000000000001</v>
      </c>
      <c r="D80" s="185">
        <v>1.3999999999999999E-2</v>
      </c>
      <c r="E80" s="185">
        <v>4.490683702274547E-2</v>
      </c>
      <c r="F80" s="185">
        <v>0.1032945825904709</v>
      </c>
      <c r="G80" s="185">
        <v>0.13638284310565951</v>
      </c>
      <c r="I80" s="184">
        <f>Table134[[#This Row],[S&amp;P 500 (includes dividends)]]-Table134[[#This Row],[US T. Bond (10-year)]]</f>
        <v>6.2520922418216468E-2</v>
      </c>
    </row>
    <row r="81" spans="1:9">
      <c r="A81" s="186">
        <v>2005</v>
      </c>
      <c r="B81" s="185">
        <v>4.8344775232688535E-2</v>
      </c>
      <c r="C81" s="185">
        <v>3.78E-2</v>
      </c>
      <c r="D81" s="185">
        <v>3.2199999999999999E-2</v>
      </c>
      <c r="E81" s="185">
        <v>2.8675329597779506E-2</v>
      </c>
      <c r="F81" s="185">
        <v>5.1326366805218779E-2</v>
      </c>
      <c r="G81" s="185">
        <v>0.13509629928406475</v>
      </c>
      <c r="I81" s="184">
        <f>Table134[[#This Row],[S&amp;P 500 (includes dividends)]]-Table134[[#This Row],[US T. Bond (10-year)]]</f>
        <v>1.9669445634909029E-2</v>
      </c>
    </row>
    <row r="82" spans="1:9">
      <c r="A82" s="186">
        <v>2006</v>
      </c>
      <c r="B82" s="185">
        <v>0.15612557979315703</v>
      </c>
      <c r="C82" s="185">
        <v>0.184</v>
      </c>
      <c r="D82" s="185">
        <v>4.8499999999999995E-2</v>
      </c>
      <c r="E82" s="185">
        <v>1.9610012417568386E-2</v>
      </c>
      <c r="F82" s="185">
        <v>5.2684144332519181E-2</v>
      </c>
      <c r="G82" s="185">
        <v>1.7328491793812573E-2</v>
      </c>
      <c r="I82" s="184">
        <f>Table134[[#This Row],[S&amp;P 500 (includes dividends)]]-Table134[[#This Row],[US T. Bond (10-year)]]</f>
        <v>0.13651556737558865</v>
      </c>
    </row>
    <row r="83" spans="1:9">
      <c r="A83" s="186">
        <v>2007</v>
      </c>
      <c r="B83" s="185">
        <v>5.4847352464217694E-2</v>
      </c>
      <c r="C83" s="185">
        <v>-9.11E-2</v>
      </c>
      <c r="D83" s="185">
        <v>4.4800000000000006E-2</v>
      </c>
      <c r="E83" s="185">
        <v>0.10209921930012807</v>
      </c>
      <c r="F83" s="185">
        <v>4.9049214482201883E-2</v>
      </c>
      <c r="G83" s="185">
        <v>-5.3992544848255553E-2</v>
      </c>
      <c r="I83" s="184">
        <f>Table134[[#This Row],[S&amp;P 500 (includes dividends)]]-Table134[[#This Row],[US T. Bond (10-year)]]</f>
        <v>-4.7251866835910372E-2</v>
      </c>
    </row>
    <row r="84" spans="1:9">
      <c r="A84" s="186">
        <v>2008</v>
      </c>
      <c r="B84" s="185">
        <v>-0.36552344111798191</v>
      </c>
      <c r="C84" s="185">
        <v>-0.44679999999999997</v>
      </c>
      <c r="D84" s="185">
        <v>1.3999999999999999E-2</v>
      </c>
      <c r="E84" s="185">
        <v>0.20101279926977011</v>
      </c>
      <c r="F84" s="185">
        <v>-3.4445066435111374E-2</v>
      </c>
      <c r="G84" s="185">
        <v>-0.11995200073845091</v>
      </c>
      <c r="I84" s="184">
        <f>Table134[[#This Row],[S&amp;P 500 (includes dividends)]]-Table134[[#This Row],[US T. Bond (10-year)]]</f>
        <v>-0.56653624038775208</v>
      </c>
    </row>
    <row r="85" spans="1:9">
      <c r="A85" s="186">
        <v>2009</v>
      </c>
      <c r="B85" s="185">
        <v>0.25935233877663982</v>
      </c>
      <c r="C85" s="185">
        <v>0.46939999999999998</v>
      </c>
      <c r="D85" s="185">
        <v>1.5E-3</v>
      </c>
      <c r="E85" s="185">
        <v>-0.11116695313259162</v>
      </c>
      <c r="F85" s="185">
        <v>0.19958466821865592</v>
      </c>
      <c r="G85" s="185">
        <v>-3.853970002097773E-2</v>
      </c>
      <c r="I85" s="184">
        <f>Table134[[#This Row],[S&amp;P 500 (includes dividends)]]-Table134[[#This Row],[US T. Bond (10-year)]]</f>
        <v>0.37051929190923144</v>
      </c>
    </row>
    <row r="86" spans="1:9">
      <c r="A86" s="186">
        <v>2010</v>
      </c>
      <c r="B86" s="185">
        <v>0.14821092278719414</v>
      </c>
      <c r="C86" s="185">
        <v>0.27729999999999999</v>
      </c>
      <c r="D86" s="185">
        <v>1.4000000000000002E-3</v>
      </c>
      <c r="E86" s="185">
        <v>8.4629338803557719E-2</v>
      </c>
      <c r="F86" s="185">
        <v>9.401929364596065E-2</v>
      </c>
      <c r="G86" s="185">
        <v>-4.1175467903037721E-2</v>
      </c>
      <c r="I86" s="184">
        <f>Table134[[#This Row],[S&amp;P 500 (includes dividends)]]-Table134[[#This Row],[US T. Bond (10-year)]]</f>
        <v>6.3581583983636419E-2</v>
      </c>
    </row>
    <row r="87" spans="1:9">
      <c r="A87" s="186">
        <v>2011</v>
      </c>
      <c r="B87" s="185">
        <v>2.09837473362805E-2</v>
      </c>
      <c r="C87" s="185">
        <v>-0.1404</v>
      </c>
      <c r="D87" s="185">
        <v>5.0000000000000001E-4</v>
      </c>
      <c r="E87" s="185">
        <v>0.16035334999461354</v>
      </c>
      <c r="F87" s="185">
        <v>0.12255951527540701</v>
      </c>
      <c r="G87" s="185">
        <v>-3.8854834810063577E-2</v>
      </c>
      <c r="I87" s="184">
        <f>Table134[[#This Row],[S&amp;P 500 (includes dividends)]]-Table134[[#This Row],[US T. Bond (10-year)]]</f>
        <v>-0.13936960265833304</v>
      </c>
    </row>
    <row r="88" spans="1:9">
      <c r="A88" s="186">
        <v>2012</v>
      </c>
      <c r="B88" s="185">
        <v>0.15890585241730293</v>
      </c>
      <c r="C88" s="185">
        <v>0.18960000000000002</v>
      </c>
      <c r="D88" s="185">
        <v>8.9999999999999998E-4</v>
      </c>
      <c r="E88" s="185">
        <v>2.971571978018946E-2</v>
      </c>
      <c r="F88" s="185">
        <v>9.3998518520979416E-2</v>
      </c>
      <c r="G88" s="185">
        <v>6.4359805270704618E-2</v>
      </c>
      <c r="I88" s="184">
        <f>Table134[[#This Row],[S&amp;P 500 (includes dividends)]]-Table134[[#This Row],[US T. Bond (10-year)]]</f>
        <v>0.12919013263711346</v>
      </c>
    </row>
    <row r="89" spans="1:9">
      <c r="A89" s="186">
        <v>2013</v>
      </c>
      <c r="B89" s="185">
        <v>0.32145085858125483</v>
      </c>
      <c r="C89" s="185">
        <v>0.503</v>
      </c>
      <c r="D89" s="185">
        <v>5.9999999999999995E-4</v>
      </c>
      <c r="E89" s="185">
        <v>-9.104568794347262E-2</v>
      </c>
      <c r="F89" s="185">
        <v>-1.1252505764346693E-2</v>
      </c>
      <c r="G89" s="185">
        <v>0.1071867983678767</v>
      </c>
      <c r="I89" s="184">
        <f>Table134[[#This Row],[S&amp;P 500 (includes dividends)]]-Table134[[#This Row],[US T. Bond (10-year)]]</f>
        <v>0.41249654652472745</v>
      </c>
    </row>
    <row r="90" spans="1:9">
      <c r="A90" s="186">
        <v>2014</v>
      </c>
      <c r="B90" s="185">
        <v>0.13524421649462237</v>
      </c>
      <c r="C90" s="185">
        <v>1.5300000000000001E-2</v>
      </c>
      <c r="D90" s="185">
        <v>2.9999999999999997E-4</v>
      </c>
      <c r="E90" s="185">
        <v>0.10746180452004755</v>
      </c>
      <c r="F90" s="185">
        <v>0.10746402616714908</v>
      </c>
      <c r="G90" s="185">
        <v>4.503361982910703E-2</v>
      </c>
      <c r="I90" s="184">
        <f>Table134[[#This Row],[S&amp;P 500 (includes dividends)]]-Table134[[#This Row],[US T. Bond (10-year)]]</f>
        <v>2.7782411974574817E-2</v>
      </c>
    </row>
    <row r="91" spans="1:9">
      <c r="A91" s="186">
        <v>2015</v>
      </c>
      <c r="B91" s="185">
        <v>1.3788916411676138E-2</v>
      </c>
      <c r="C91" s="185">
        <v>-9.1199999999999989E-2</v>
      </c>
      <c r="D91" s="185">
        <v>5.0000000000000001E-4</v>
      </c>
      <c r="E91" s="185">
        <v>1.2842996709792224E-2</v>
      </c>
      <c r="F91" s="185">
        <v>-1.5008531794429583E-2</v>
      </c>
      <c r="G91" s="185">
        <v>5.1948286012946543E-2</v>
      </c>
      <c r="I91" s="184">
        <f>Table134[[#This Row],[S&amp;P 500 (includes dividends)]]-Table134[[#This Row],[US T. Bond (10-year)]]</f>
        <v>9.4591970188391376E-4</v>
      </c>
    </row>
    <row r="92" spans="1:9">
      <c r="A92" s="186">
        <v>2016</v>
      </c>
      <c r="B92" s="185">
        <v>0.11773080874798171</v>
      </c>
      <c r="C92" s="185">
        <v>0.17019999999999999</v>
      </c>
      <c r="D92" s="185">
        <v>3.2000000000000002E-3</v>
      </c>
      <c r="E92" s="185">
        <v>6.9055046987477921E-3</v>
      </c>
      <c r="F92" s="185">
        <v>0.11524473910506201</v>
      </c>
      <c r="G92" s="185">
        <v>5.3055093917225182E-2</v>
      </c>
      <c r="I92" s="184">
        <f>Table134[[#This Row],[S&amp;P 500 (includes dividends)]]-Table134[[#This Row],[US T. Bond (10-year)]]</f>
        <v>0.11082530404923392</v>
      </c>
    </row>
    <row r="93" spans="1:9">
      <c r="A93" s="186">
        <v>2017</v>
      </c>
      <c r="B93" s="185">
        <v>0.2160548143449928</v>
      </c>
      <c r="C93" s="185">
        <v>0.15130000000000002</v>
      </c>
      <c r="D93" s="185">
        <v>9.4999999999999998E-3</v>
      </c>
      <c r="E93" s="185">
        <v>2.8017162707789457E-2</v>
      </c>
      <c r="F93" s="185">
        <v>9.1512861973051515E-2</v>
      </c>
      <c r="G93" s="185">
        <v>6.2069189927930646E-2</v>
      </c>
      <c r="I93" s="184">
        <f>Table134[[#This Row],[S&amp;P 500 (includes dividends)]]-Table134[[#This Row],[US T. Bond (10-year)]]</f>
        <v>0.18803765163720335</v>
      </c>
    </row>
    <row r="94" spans="1:9">
      <c r="A94" s="186">
        <v>2018</v>
      </c>
      <c r="B94" s="185">
        <v>-4.2268692890885438E-2</v>
      </c>
      <c r="C94" s="185">
        <v>-0.16210000000000002</v>
      </c>
      <c r="D94" s="185">
        <v>1.9699999999999999E-2</v>
      </c>
      <c r="E94" s="185">
        <v>-1.6692385713402633E-4</v>
      </c>
      <c r="F94" s="185">
        <v>-3.1827246355492778E-2</v>
      </c>
      <c r="G94" s="185">
        <v>4.517555505626647E-2</v>
      </c>
      <c r="I94" s="184">
        <f>Table134[[#This Row],[S&amp;P 500 (includes dividends)]]-Table134[[#This Row],[US T. Bond (10-year)]]</f>
        <v>-4.2101769033751416E-2</v>
      </c>
    </row>
    <row r="95" spans="1:9">
      <c r="A95" s="186">
        <v>2019</v>
      </c>
      <c r="B95" s="185">
        <v>0.31211679996808755</v>
      </c>
      <c r="C95" s="185">
        <v>0.1192</v>
      </c>
      <c r="D95" s="185">
        <v>2.1099999999999997E-2</v>
      </c>
      <c r="E95" s="185">
        <v>9.6356307415483927E-2</v>
      </c>
      <c r="F95" s="185">
        <v>0.15247765775278477</v>
      </c>
      <c r="G95" s="185">
        <v>3.6852107893669883E-2</v>
      </c>
      <c r="I95" s="184">
        <f>Table134[[#This Row],[S&amp;P 500 (includes dividends)]]-Table134[[#This Row],[US T. Bond (10-year)]]</f>
        <v>0.21576049255260363</v>
      </c>
    </row>
    <row r="96" spans="1:9">
      <c r="A96" s="186">
        <v>2020</v>
      </c>
      <c r="B96" s="185">
        <v>0.18023201827422478</v>
      </c>
      <c r="C96" s="185">
        <v>0.34159999999999996</v>
      </c>
      <c r="D96" s="185">
        <v>3.5999999999999999E-3</v>
      </c>
      <c r="E96" s="185">
        <v>0.1133189764661412</v>
      </c>
      <c r="F96" s="185">
        <v>0.10601187472880443</v>
      </c>
      <c r="G96" s="185">
        <v>0.10426620677957033</v>
      </c>
      <c r="I96" s="184">
        <f>Table134[[#This Row],[S&amp;P 500 (includes dividends)]]-Table134[[#This Row],[US T. Bond (10-year)]]</f>
        <v>6.6913041808083579E-2</v>
      </c>
    </row>
    <row r="97" spans="1:10">
      <c r="A97" s="186">
        <v>2021</v>
      </c>
      <c r="B97" s="185">
        <v>0.28468851751964158</v>
      </c>
      <c r="C97" s="185">
        <v>0.22409999999999999</v>
      </c>
      <c r="D97" s="185">
        <v>4.0000000000000002E-4</v>
      </c>
      <c r="E97" s="185">
        <v>-4.416034448604475E-2</v>
      </c>
      <c r="F97" s="185">
        <v>1.016099565776583E-2</v>
      </c>
      <c r="G97" s="185">
        <v>0.1886462360360821</v>
      </c>
      <c r="I97" s="184">
        <f>Table134[[#This Row],[S&amp;P 500 (includes dividends)]]-Table134[[#This Row],[US T. Bond (10-year)]]</f>
        <v>0.3288488620056863</v>
      </c>
    </row>
    <row r="98" spans="1:10">
      <c r="A98" s="186">
        <v>2022</v>
      </c>
      <c r="B98" s="185">
        <v>-0.18037505927178585</v>
      </c>
      <c r="C98" s="185">
        <v>-0.22899999999999998</v>
      </c>
      <c r="D98" s="185">
        <v>2.0899999999999998E-2</v>
      </c>
      <c r="E98" s="185">
        <v>-0.1782817153825067</v>
      </c>
      <c r="F98" s="185">
        <v>-0.15228134867768467</v>
      </c>
      <c r="G98" s="185">
        <v>5.6518430235059203E-2</v>
      </c>
      <c r="I98" s="184">
        <f>Table134[[#This Row],[S&amp;P 500 (includes dividends)]]-Table134[[#This Row],[US T. Bond (10-year)]]</f>
        <v>-2.0933438892791478E-3</v>
      </c>
    </row>
    <row r="99" spans="1:10">
      <c r="A99" s="186">
        <v>2023</v>
      </c>
      <c r="B99" s="185">
        <v>0.26060684985024096</v>
      </c>
      <c r="C99" s="185">
        <v>5.1900000000000002E-2</v>
      </c>
      <c r="D99" s="185">
        <v>5.28E-2</v>
      </c>
      <c r="E99" s="185">
        <v>3.8800000000000001E-2</v>
      </c>
      <c r="F99" s="185">
        <v>8.7356722013658433E-2</v>
      </c>
      <c r="G99" s="185">
        <v>5.678404936325232E-2</v>
      </c>
      <c r="I99" s="184">
        <f>Table134[[#This Row],[S&amp;P 500 (includes dividends)]]-Table134[[#This Row],[US T. Bond (10-year)]]</f>
        <v>0.22180684985024096</v>
      </c>
    </row>
    <row r="100" spans="1:10">
      <c r="A100" s="186">
        <v>2024</v>
      </c>
      <c r="B100" s="185">
        <v>0.24878611262526726</v>
      </c>
      <c r="C100" s="185">
        <v>8.6999999999999994E-2</v>
      </c>
      <c r="D100" s="185">
        <v>5.1799999999999999E-2</v>
      </c>
      <c r="E100" s="185">
        <v>-1.6371801436629807E-2</v>
      </c>
      <c r="F100" s="185">
        <v>1.7363556037785111E-2</v>
      </c>
      <c r="G100" s="185">
        <v>3.9634107131377494E-2</v>
      </c>
      <c r="I100" s="184">
        <f>Table134[[#This Row],[S&amp;P 500 (includes dividends)]]-Table134[[#This Row],[US T. Bond (10-year)]]</f>
        <v>0.26515791406189704</v>
      </c>
    </row>
    <row r="101" spans="1:10">
      <c r="A101" s="186">
        <v>2025</v>
      </c>
      <c r="B101" s="185">
        <v>0.17723658237597398</v>
      </c>
      <c r="C101" s="185">
        <v>0.1653</v>
      </c>
      <c r="D101" s="185">
        <v>4.2099999999999999E-2</v>
      </c>
      <c r="E101" s="185">
        <v>7.7954808707673962E-2</v>
      </c>
      <c r="F101" s="185">
        <v>6.9627320847848118E-2</v>
      </c>
      <c r="G101" s="185">
        <v>1.5757065938450054E-2</v>
      </c>
      <c r="I101" s="184">
        <f>Table134[[#This Row],[S&amp;P 500 (includes dividends)]]-Table134[[#This Row],[US T. Bond (10-year)]]</f>
        <v>9.9281773668300016E-2</v>
      </c>
    </row>
    <row r="103" spans="1:10">
      <c r="I103" s="183">
        <f>AVERAGE(I77:I101)</f>
        <v>6.6290472677348652E-2</v>
      </c>
      <c r="J103" s="182" t="s">
        <v>386</v>
      </c>
    </row>
    <row r="104" spans="1:10">
      <c r="I104" s="183">
        <f>AVERAGE(I72:I101)</f>
        <v>7.5670687937684944E-2</v>
      </c>
      <c r="J104" s="182" t="s">
        <v>385</v>
      </c>
    </row>
    <row r="105" spans="1:10">
      <c r="I105" s="183">
        <f>AVERAGE(I62:I101)</f>
        <v>6.9246619297481438E-2</v>
      </c>
      <c r="J105" s="182" t="s">
        <v>384</v>
      </c>
    </row>
    <row r="106" spans="1:10">
      <c r="I106" s="183">
        <f>AVERAGE(I52:I101)</f>
        <v>6.5639832066934009E-2</v>
      </c>
      <c r="J106" s="182" t="s">
        <v>383</v>
      </c>
    </row>
  </sheetData>
  <mergeCells count="1">
    <mergeCell ref="B2:G2"/>
  </mergeCells>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3813-FE48-4D83-A4D2-0C34DDC5D95A}">
  <sheetPr>
    <tabColor theme="7" tint="0.79998168889431442"/>
  </sheetPr>
  <dimension ref="B3:I56"/>
  <sheetViews>
    <sheetView topLeftCell="A13" workbookViewId="0">
      <selection activeCell="A7" sqref="A7:A8"/>
    </sheetView>
  </sheetViews>
  <sheetFormatPr defaultRowHeight="15"/>
  <cols>
    <col min="2" max="2" width="16.85546875" customWidth="1"/>
    <col min="3" max="3" width="15.28515625" customWidth="1"/>
    <col min="4" max="4" width="14.5703125" customWidth="1"/>
    <col min="7" max="7" width="21.5703125" customWidth="1"/>
    <col min="9" max="9" width="13.7109375" customWidth="1"/>
  </cols>
  <sheetData>
    <row r="3" spans="2:5">
      <c r="B3" s="181" t="s">
        <v>382</v>
      </c>
      <c r="C3" s="180"/>
      <c r="D3" s="180"/>
      <c r="E3" s="180"/>
    </row>
    <row r="4" spans="2:5">
      <c r="B4" s="179" t="s">
        <v>381</v>
      </c>
      <c r="C4" s="178"/>
      <c r="D4" s="177"/>
      <c r="E4" s="177"/>
    </row>
    <row r="5" spans="2:5">
      <c r="B5" s="176" t="s">
        <v>380</v>
      </c>
      <c r="C5" s="176" t="s">
        <v>379</v>
      </c>
      <c r="D5" s="176" t="s">
        <v>378</v>
      </c>
      <c r="E5" s="176" t="s">
        <v>377</v>
      </c>
    </row>
    <row r="6" spans="2:5">
      <c r="B6" s="173">
        <v>8.5</v>
      </c>
      <c r="C6" s="172">
        <v>100000</v>
      </c>
      <c r="D6" s="172" t="s">
        <v>376</v>
      </c>
      <c r="E6" s="171">
        <v>4.0000000000000001E-3</v>
      </c>
    </row>
    <row r="7" spans="2:5">
      <c r="B7" s="173">
        <v>6.5</v>
      </c>
      <c r="C7" s="172">
        <v>8.49</v>
      </c>
      <c r="D7" s="172" t="s">
        <v>375</v>
      </c>
      <c r="E7" s="171">
        <v>5.4999999999999997E-3</v>
      </c>
    </row>
    <row r="8" spans="2:5">
      <c r="B8" s="173">
        <v>5.5</v>
      </c>
      <c r="C8" s="172">
        <v>6.49</v>
      </c>
      <c r="D8" s="172" t="s">
        <v>374</v>
      </c>
      <c r="E8" s="171">
        <v>7.0000000000000001E-3</v>
      </c>
    </row>
    <row r="9" spans="2:5">
      <c r="B9" s="173">
        <v>4.25</v>
      </c>
      <c r="C9" s="172">
        <v>5.49</v>
      </c>
      <c r="D9" s="172" t="s">
        <v>373</v>
      </c>
      <c r="E9" s="171">
        <v>7.7999999999999996E-3</v>
      </c>
    </row>
    <row r="10" spans="2:5">
      <c r="B10" s="173">
        <v>3</v>
      </c>
      <c r="C10" s="172">
        <v>4.24</v>
      </c>
      <c r="D10" s="175" t="s">
        <v>372</v>
      </c>
      <c r="E10" s="174">
        <v>8.8999999999999999E-3</v>
      </c>
    </row>
    <row r="11" spans="2:5">
      <c r="B11" s="173">
        <v>2.5</v>
      </c>
      <c r="C11" s="172">
        <v>2.99</v>
      </c>
      <c r="D11" s="172" t="s">
        <v>371</v>
      </c>
      <c r="E11" s="171">
        <v>1.11E-2</v>
      </c>
    </row>
    <row r="12" spans="2:5">
      <c r="B12" s="173">
        <v>2.25</v>
      </c>
      <c r="C12" s="172">
        <v>2.4900000000000002</v>
      </c>
      <c r="D12" s="172" t="s">
        <v>370</v>
      </c>
      <c r="E12" s="171">
        <v>1.38E-2</v>
      </c>
    </row>
    <row r="13" spans="2:5">
      <c r="B13" s="173">
        <v>2</v>
      </c>
      <c r="C13" s="172">
        <v>2.2400000000000002</v>
      </c>
      <c r="D13" s="172" t="s">
        <v>369</v>
      </c>
      <c r="E13" s="171">
        <v>1.84E-2</v>
      </c>
    </row>
    <row r="14" spans="2:5">
      <c r="B14" s="173">
        <v>1.75</v>
      </c>
      <c r="C14" s="172">
        <v>1.99</v>
      </c>
      <c r="D14" s="172" t="s">
        <v>368</v>
      </c>
      <c r="E14" s="171">
        <v>2.75E-2</v>
      </c>
    </row>
    <row r="15" spans="2:5">
      <c r="B15" s="173">
        <v>1.5</v>
      </c>
      <c r="C15" s="172">
        <v>1.74</v>
      </c>
      <c r="D15" s="172" t="s">
        <v>367</v>
      </c>
      <c r="E15" s="171">
        <v>3.2099999999999997E-2</v>
      </c>
    </row>
    <row r="16" spans="2:5">
      <c r="B16" s="173">
        <v>1.25</v>
      </c>
      <c r="C16" s="172">
        <v>1.49</v>
      </c>
      <c r="D16" s="172" t="s">
        <v>366</v>
      </c>
      <c r="E16" s="171">
        <v>5.0900000000000001E-2</v>
      </c>
    </row>
    <row r="17" spans="2:9">
      <c r="B17" s="173">
        <v>0.8</v>
      </c>
      <c r="C17" s="172">
        <v>1.24</v>
      </c>
      <c r="D17" s="172" t="s">
        <v>365</v>
      </c>
      <c r="E17" s="171">
        <v>8.8499999999999995E-2</v>
      </c>
    </row>
    <row r="18" spans="2:9">
      <c r="B18" s="173">
        <v>0.65</v>
      </c>
      <c r="C18" s="172">
        <v>0.79</v>
      </c>
      <c r="D18" s="172" t="s">
        <v>364</v>
      </c>
      <c r="E18" s="171">
        <v>0.12609999999999999</v>
      </c>
    </row>
    <row r="19" spans="2:9">
      <c r="B19" s="173">
        <v>0.2</v>
      </c>
      <c r="C19" s="172">
        <v>0.64</v>
      </c>
      <c r="D19" s="172" t="s">
        <v>363</v>
      </c>
      <c r="E19" s="171">
        <v>0.16</v>
      </c>
    </row>
    <row r="20" spans="2:9">
      <c r="B20" s="173">
        <v>-100</v>
      </c>
      <c r="C20" s="172">
        <v>0.19</v>
      </c>
      <c r="D20" s="172" t="s">
        <v>362</v>
      </c>
      <c r="E20" s="171">
        <v>0.19</v>
      </c>
    </row>
    <row r="22" spans="2:9">
      <c r="B22" s="170" t="s">
        <v>361</v>
      </c>
    </row>
    <row r="25" spans="2:9">
      <c r="B25" t="s">
        <v>360</v>
      </c>
      <c r="C25" s="44"/>
    </row>
    <row r="26" spans="2:9">
      <c r="B26" t="s">
        <v>359</v>
      </c>
      <c r="C26" s="44">
        <f>'LMT fiinancials'!G38</f>
        <v>1414</v>
      </c>
    </row>
    <row r="27" spans="2:9">
      <c r="B27" t="s">
        <v>358</v>
      </c>
      <c r="C27" s="44">
        <f>'LMT fiinancials'!G43</f>
        <v>21357</v>
      </c>
      <c r="G27" s="166"/>
      <c r="H27" s="166" t="s">
        <v>348</v>
      </c>
      <c r="I27" s="166" t="s">
        <v>357</v>
      </c>
    </row>
    <row r="28" spans="2:9">
      <c r="B28" t="s">
        <v>161</v>
      </c>
      <c r="C28" s="44">
        <f>SUM(C26:C27)</f>
        <v>22771</v>
      </c>
      <c r="D28" s="45">
        <f>1-D32</f>
        <v>0.13327178636107151</v>
      </c>
      <c r="G28" s="166" t="s">
        <v>146</v>
      </c>
      <c r="H28" s="167">
        <v>0.25</v>
      </c>
      <c r="I28" s="166" t="s">
        <v>356</v>
      </c>
    </row>
    <row r="29" spans="2:9">
      <c r="G29" s="166" t="s">
        <v>355</v>
      </c>
      <c r="H29" s="167">
        <v>0.7</v>
      </c>
      <c r="I29" s="166" t="s">
        <v>352</v>
      </c>
    </row>
    <row r="30" spans="2:9">
      <c r="B30" t="s">
        <v>354</v>
      </c>
      <c r="C30" s="169">
        <f>HistoricalData_1777412484820!B61</f>
        <v>634.22</v>
      </c>
      <c r="E30" s="168"/>
      <c r="G30" s="166" t="s">
        <v>353</v>
      </c>
      <c r="H30" s="167">
        <v>1.3</v>
      </c>
      <c r="I30" s="166" t="s">
        <v>352</v>
      </c>
    </row>
    <row r="31" spans="2:9">
      <c r="B31" t="s">
        <v>351</v>
      </c>
      <c r="C31" s="113">
        <f>'LMT fiinancials'!G105</f>
        <v>233.5</v>
      </c>
    </row>
    <row r="32" spans="2:9">
      <c r="B32" t="s">
        <v>350</v>
      </c>
      <c r="C32" s="43">
        <f>C30*C31</f>
        <v>148090.37</v>
      </c>
      <c r="D32" s="165">
        <f>C32/C34</f>
        <v>0.86672821363892849</v>
      </c>
    </row>
    <row r="34" spans="2:7">
      <c r="B34" t="s">
        <v>349</v>
      </c>
      <c r="C34" s="43">
        <f>C32+C28</f>
        <v>170861.37</v>
      </c>
    </row>
    <row r="36" spans="2:7">
      <c r="B36" t="s">
        <v>348</v>
      </c>
      <c r="C36" s="49">
        <v>1.3</v>
      </c>
    </row>
    <row r="37" spans="2:7">
      <c r="B37" t="s">
        <v>347</v>
      </c>
      <c r="C37" s="50">
        <f>'Risk free rates'!B11/100</f>
        <v>3.8100000000000002E-2</v>
      </c>
      <c r="D37" s="118"/>
    </row>
    <row r="38" spans="2:7">
      <c r="B38" t="s">
        <v>346</v>
      </c>
      <c r="C38" s="41">
        <f>'Returns by year'!I104</f>
        <v>7.5670687937684944E-2</v>
      </c>
    </row>
    <row r="39" spans="2:7">
      <c r="B39" t="s">
        <v>345</v>
      </c>
      <c r="C39" s="41">
        <f>C37+C36*C38</f>
        <v>0.13647189431899043</v>
      </c>
    </row>
    <row r="41" spans="2:7">
      <c r="B41" t="s">
        <v>344</v>
      </c>
      <c r="C41" s="41">
        <f>C37+E10</f>
        <v>4.7E-2</v>
      </c>
    </row>
    <row r="42" spans="2:7">
      <c r="B42" t="s">
        <v>343</v>
      </c>
      <c r="C42" s="50">
        <f>'LMT fiinancials'!G83/'LMT fiinancials'!G82</f>
        <v>0.15281999324552517</v>
      </c>
    </row>
    <row r="43" spans="2:7">
      <c r="B43" s="46"/>
      <c r="C43" s="46"/>
      <c r="G43" s="118"/>
    </row>
    <row r="44" spans="2:7">
      <c r="B44" s="40" t="s">
        <v>342</v>
      </c>
      <c r="C44" s="164">
        <f>D32*C39+D28*C41*(1-C42)</f>
        <v>0.12359058523988821</v>
      </c>
    </row>
    <row r="45" spans="2:7">
      <c r="B45" t="s">
        <v>341</v>
      </c>
      <c r="C45" s="41">
        <v>0.125</v>
      </c>
    </row>
    <row r="56" spans="7:7">
      <c r="G56" s="118"/>
    </row>
  </sheetData>
  <hyperlinks>
    <hyperlink ref="B22" r:id="rId1" display="https://pages.stern.nyu.edu/~adamodar/" xr:uid="{B513CDBC-38AB-4FC9-9557-CD373E149D53}"/>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A2A2-55D4-4A29-8E02-0AAC4EF64537}">
  <sheetPr>
    <tabColor theme="7" tint="0.79998168889431442"/>
  </sheetPr>
  <dimension ref="A1:B3363"/>
  <sheetViews>
    <sheetView workbookViewId="0">
      <selection activeCell="A7" sqref="A7:A8"/>
    </sheetView>
  </sheetViews>
  <sheetFormatPr defaultRowHeight="15"/>
  <cols>
    <col min="1" max="1" width="16.7109375" customWidth="1"/>
    <col min="2" max="2" width="9.140625" style="57"/>
  </cols>
  <sheetData>
    <row r="1" spans="1:2">
      <c r="A1" t="s">
        <v>340</v>
      </c>
    </row>
    <row r="2" spans="1:2">
      <c r="A2" t="s">
        <v>339</v>
      </c>
      <c r="B2" s="57" t="s">
        <v>338</v>
      </c>
    </row>
    <row r="3" spans="1:2">
      <c r="A3" t="s">
        <v>337</v>
      </c>
      <c r="B3" s="57" t="s">
        <v>336</v>
      </c>
    </row>
    <row r="4" spans="1:2">
      <c r="A4" s="14">
        <v>46031</v>
      </c>
      <c r="B4" s="57" t="s">
        <v>335</v>
      </c>
    </row>
    <row r="5" spans="1:2">
      <c r="A5" t="s">
        <v>334</v>
      </c>
    </row>
    <row r="6" spans="1:2">
      <c r="A6" t="s">
        <v>333</v>
      </c>
    </row>
    <row r="7" spans="1:2">
      <c r="A7" t="s">
        <v>332</v>
      </c>
      <c r="B7" s="57" t="s">
        <v>331</v>
      </c>
    </row>
    <row r="8" spans="1:2">
      <c r="A8" s="14">
        <v>46031</v>
      </c>
      <c r="B8" s="57">
        <v>3.72</v>
      </c>
    </row>
    <row r="9" spans="1:2">
      <c r="A9" s="14">
        <v>46038</v>
      </c>
      <c r="B9" s="57">
        <v>3.77</v>
      </c>
    </row>
    <row r="10" spans="1:2">
      <c r="A10" s="14">
        <v>46045</v>
      </c>
      <c r="B10" s="57">
        <v>3.85</v>
      </c>
    </row>
    <row r="11" spans="1:2">
      <c r="A11" s="162">
        <v>46052</v>
      </c>
      <c r="B11" s="54">
        <v>3.81</v>
      </c>
    </row>
    <row r="12" spans="1:2">
      <c r="A12" s="14">
        <v>46059</v>
      </c>
      <c r="B12" s="57">
        <v>3.8</v>
      </c>
    </row>
    <row r="13" spans="1:2">
      <c r="A13" s="14">
        <v>46066</v>
      </c>
      <c r="B13" s="57">
        <v>3.7</v>
      </c>
    </row>
    <row r="14" spans="1:2">
      <c r="A14" s="14">
        <v>46073</v>
      </c>
      <c r="B14" s="57">
        <v>3.65</v>
      </c>
    </row>
    <row r="15" spans="1:2">
      <c r="A15" s="14">
        <v>46080</v>
      </c>
      <c r="B15" s="57">
        <v>3.58</v>
      </c>
    </row>
    <row r="16" spans="1:2">
      <c r="A16" s="14">
        <v>46087</v>
      </c>
      <c r="B16" s="57">
        <v>3.67</v>
      </c>
    </row>
    <row r="17" spans="1:2">
      <c r="A17" s="14">
        <v>46094</v>
      </c>
      <c r="B17" s="57">
        <v>3.8</v>
      </c>
    </row>
    <row r="18" spans="1:2">
      <c r="A18" s="14">
        <v>46101</v>
      </c>
      <c r="B18" s="57">
        <v>3.87</v>
      </c>
    </row>
    <row r="19" spans="1:2">
      <c r="A19" s="14">
        <v>46108</v>
      </c>
      <c r="B19" s="163">
        <v>4.0199999999999996</v>
      </c>
    </row>
    <row r="20" spans="1:2">
      <c r="A20" s="14">
        <v>46115</v>
      </c>
      <c r="B20" s="57">
        <v>3.96</v>
      </c>
    </row>
    <row r="21" spans="1:2">
      <c r="A21" s="14">
        <v>46122</v>
      </c>
      <c r="B21" s="57">
        <v>3.94</v>
      </c>
    </row>
    <row r="22" spans="1:2">
      <c r="A22" s="14">
        <v>46129</v>
      </c>
      <c r="B22" s="57">
        <v>3.89</v>
      </c>
    </row>
    <row r="23" spans="1:2">
      <c r="A23" s="14">
        <v>46136</v>
      </c>
      <c r="B23" s="57">
        <v>3.91</v>
      </c>
    </row>
    <row r="24" spans="1:2">
      <c r="A24" s="14"/>
    </row>
    <row r="25" spans="1:2">
      <c r="A25" s="14"/>
    </row>
    <row r="26" spans="1:2">
      <c r="A26" s="14"/>
    </row>
    <row r="27" spans="1:2">
      <c r="A27" s="14"/>
    </row>
    <row r="28" spans="1:2">
      <c r="A28" s="14"/>
    </row>
    <row r="29" spans="1:2">
      <c r="A29" s="14"/>
    </row>
    <row r="30" spans="1:2">
      <c r="A30" s="14"/>
    </row>
    <row r="31" spans="1:2">
      <c r="A31" s="14"/>
    </row>
    <row r="32" spans="1:2">
      <c r="A32" s="14"/>
    </row>
    <row r="33" spans="1:1">
      <c r="A33" s="14"/>
    </row>
    <row r="34" spans="1:1">
      <c r="A34" s="14"/>
    </row>
    <row r="35" spans="1:1">
      <c r="A35" s="14"/>
    </row>
    <row r="36" spans="1:1">
      <c r="A36" s="14"/>
    </row>
    <row r="37" spans="1:1">
      <c r="A37" s="14"/>
    </row>
    <row r="38" spans="1:1">
      <c r="A38" s="14"/>
    </row>
    <row r="39" spans="1:1">
      <c r="A39" s="14"/>
    </row>
    <row r="40" spans="1:1">
      <c r="A40" s="14"/>
    </row>
    <row r="41" spans="1:1">
      <c r="A41" s="14"/>
    </row>
    <row r="42" spans="1:1">
      <c r="A42" s="14"/>
    </row>
    <row r="43" spans="1:1">
      <c r="A43" s="14"/>
    </row>
    <row r="44" spans="1:1">
      <c r="A44" s="14"/>
    </row>
    <row r="45" spans="1:1">
      <c r="A45" s="14"/>
    </row>
    <row r="46" spans="1:1">
      <c r="A46" s="14"/>
    </row>
    <row r="47" spans="1:1">
      <c r="A47" s="14"/>
    </row>
    <row r="48" spans="1:1">
      <c r="A48" s="14"/>
    </row>
    <row r="49" spans="1:1">
      <c r="A49" s="14"/>
    </row>
    <row r="50" spans="1:1">
      <c r="A50" s="14"/>
    </row>
    <row r="51" spans="1:1">
      <c r="A51" s="14"/>
    </row>
    <row r="52" spans="1:1">
      <c r="A52" s="14"/>
    </row>
    <row r="53" spans="1:1">
      <c r="A53" s="14"/>
    </row>
    <row r="54" spans="1:1">
      <c r="A54" s="14"/>
    </row>
    <row r="55" spans="1:1">
      <c r="A55" s="14"/>
    </row>
    <row r="56" spans="1:1">
      <c r="A56" s="14"/>
    </row>
    <row r="57" spans="1:1">
      <c r="A57" s="14"/>
    </row>
    <row r="58" spans="1:1">
      <c r="A58" s="14"/>
    </row>
    <row r="59" spans="1:1">
      <c r="A59" s="14"/>
    </row>
    <row r="60" spans="1:1">
      <c r="A60" s="14"/>
    </row>
    <row r="61" spans="1:1">
      <c r="A61" s="14"/>
    </row>
    <row r="62" spans="1:1">
      <c r="A62" s="14"/>
    </row>
    <row r="63" spans="1:1">
      <c r="A63" s="14"/>
    </row>
    <row r="64" spans="1:1">
      <c r="A64" s="14"/>
    </row>
    <row r="65" spans="1:1">
      <c r="A65" s="14"/>
    </row>
    <row r="66" spans="1:1">
      <c r="A66" s="14"/>
    </row>
    <row r="67" spans="1:1">
      <c r="A67" s="14"/>
    </row>
    <row r="68" spans="1:1">
      <c r="A68" s="14"/>
    </row>
    <row r="69" spans="1:1">
      <c r="A69" s="14"/>
    </row>
    <row r="70" spans="1:1">
      <c r="A70" s="14"/>
    </row>
    <row r="71" spans="1:1">
      <c r="A71" s="14"/>
    </row>
    <row r="72" spans="1:1">
      <c r="A72" s="14"/>
    </row>
    <row r="73" spans="1:1">
      <c r="A73" s="14"/>
    </row>
    <row r="74" spans="1:1">
      <c r="A74" s="14"/>
    </row>
    <row r="75" spans="1:1">
      <c r="A75" s="14"/>
    </row>
    <row r="76" spans="1:1">
      <c r="A76" s="14"/>
    </row>
    <row r="77" spans="1:1">
      <c r="A77" s="14"/>
    </row>
    <row r="78" spans="1:1">
      <c r="A78" s="14"/>
    </row>
    <row r="79" spans="1:1">
      <c r="A79" s="14"/>
    </row>
    <row r="80" spans="1:1">
      <c r="A80" s="14"/>
    </row>
    <row r="81" spans="1:1">
      <c r="A81" s="14"/>
    </row>
    <row r="82" spans="1:1">
      <c r="A82" s="14"/>
    </row>
    <row r="83" spans="1:1">
      <c r="A83" s="14"/>
    </row>
    <row r="84" spans="1:1">
      <c r="A84" s="14"/>
    </row>
    <row r="85" spans="1:1">
      <c r="A85" s="14"/>
    </row>
    <row r="86" spans="1:1">
      <c r="A86" s="14"/>
    </row>
    <row r="87" spans="1:1">
      <c r="A87" s="14"/>
    </row>
    <row r="88" spans="1:1">
      <c r="A88" s="14"/>
    </row>
    <row r="89" spans="1:1">
      <c r="A89" s="14"/>
    </row>
    <row r="90" spans="1:1">
      <c r="A90" s="14"/>
    </row>
    <row r="91" spans="1:1">
      <c r="A91" s="14"/>
    </row>
    <row r="92" spans="1:1">
      <c r="A92" s="14"/>
    </row>
    <row r="93" spans="1:1">
      <c r="A93" s="14"/>
    </row>
    <row r="94" spans="1:1">
      <c r="A94" s="14"/>
    </row>
    <row r="95" spans="1:1">
      <c r="A95" s="14"/>
    </row>
    <row r="96" spans="1:1">
      <c r="A96" s="14"/>
    </row>
    <row r="97" spans="1:1">
      <c r="A97" s="14"/>
    </row>
    <row r="98" spans="1:1">
      <c r="A98" s="14"/>
    </row>
    <row r="99" spans="1:1">
      <c r="A99" s="14"/>
    </row>
    <row r="100" spans="1:1">
      <c r="A100" s="14"/>
    </row>
    <row r="101" spans="1:1">
      <c r="A101" s="14"/>
    </row>
    <row r="102" spans="1:1">
      <c r="A102" s="14"/>
    </row>
    <row r="103" spans="1:1">
      <c r="A103" s="14"/>
    </row>
    <row r="104" spans="1:1">
      <c r="A104" s="14"/>
    </row>
    <row r="105" spans="1:1">
      <c r="A105" s="14"/>
    </row>
    <row r="106" spans="1:1">
      <c r="A106" s="14"/>
    </row>
    <row r="107" spans="1:1">
      <c r="A107" s="14"/>
    </row>
    <row r="108" spans="1:1">
      <c r="A108" s="14"/>
    </row>
    <row r="109" spans="1:1">
      <c r="A109" s="14"/>
    </row>
    <row r="110" spans="1:1">
      <c r="A110" s="14"/>
    </row>
    <row r="111" spans="1:1">
      <c r="A111" s="14"/>
    </row>
    <row r="112" spans="1:1">
      <c r="A112" s="14"/>
    </row>
    <row r="113" spans="1:1">
      <c r="A113" s="14"/>
    </row>
    <row r="114" spans="1:1">
      <c r="A114" s="14"/>
    </row>
    <row r="115" spans="1:1">
      <c r="A115" s="14"/>
    </row>
    <row r="116" spans="1:1">
      <c r="A116" s="14"/>
    </row>
    <row r="117" spans="1:1">
      <c r="A117" s="14"/>
    </row>
    <row r="118" spans="1:1">
      <c r="A118" s="14"/>
    </row>
    <row r="119" spans="1:1">
      <c r="A119" s="14"/>
    </row>
    <row r="120" spans="1:1">
      <c r="A120" s="14"/>
    </row>
    <row r="121" spans="1:1">
      <c r="A121" s="14"/>
    </row>
    <row r="122" spans="1:1">
      <c r="A122" s="14"/>
    </row>
    <row r="123" spans="1:1">
      <c r="A123" s="14"/>
    </row>
    <row r="124" spans="1:1">
      <c r="A124" s="14"/>
    </row>
    <row r="125" spans="1:1">
      <c r="A125" s="14"/>
    </row>
    <row r="126" spans="1:1">
      <c r="A126" s="14"/>
    </row>
    <row r="127" spans="1:1">
      <c r="A127" s="14"/>
    </row>
    <row r="128" spans="1:1">
      <c r="A128" s="14"/>
    </row>
    <row r="129" spans="1:1">
      <c r="A129" s="14"/>
    </row>
    <row r="130" spans="1:1">
      <c r="A130" s="14"/>
    </row>
    <row r="131" spans="1:1">
      <c r="A131" s="14"/>
    </row>
    <row r="132" spans="1:1">
      <c r="A132" s="14"/>
    </row>
    <row r="133" spans="1:1">
      <c r="A133" s="14"/>
    </row>
    <row r="134" spans="1:1">
      <c r="A134" s="14"/>
    </row>
    <row r="135" spans="1:1">
      <c r="A135" s="14"/>
    </row>
    <row r="136" spans="1:1">
      <c r="A136" s="14"/>
    </row>
    <row r="137" spans="1:1">
      <c r="A137" s="14"/>
    </row>
    <row r="138" spans="1:1">
      <c r="A138" s="14"/>
    </row>
    <row r="139" spans="1:1">
      <c r="A139" s="14"/>
    </row>
    <row r="140" spans="1:1">
      <c r="A140" s="14"/>
    </row>
    <row r="141" spans="1:1">
      <c r="A141" s="14"/>
    </row>
    <row r="142" spans="1:1">
      <c r="A142" s="14"/>
    </row>
    <row r="143" spans="1:1">
      <c r="A143" s="14"/>
    </row>
    <row r="144" spans="1:1">
      <c r="A144" s="14"/>
    </row>
    <row r="145" spans="1:1">
      <c r="A145" s="14"/>
    </row>
    <row r="146" spans="1:1">
      <c r="A146" s="14"/>
    </row>
    <row r="147" spans="1:1">
      <c r="A147" s="14"/>
    </row>
    <row r="148" spans="1:1">
      <c r="A148" s="14"/>
    </row>
    <row r="149" spans="1:1">
      <c r="A149" s="14"/>
    </row>
    <row r="150" spans="1:1">
      <c r="A150" s="14"/>
    </row>
    <row r="151" spans="1:1">
      <c r="A151" s="14"/>
    </row>
    <row r="152" spans="1:1">
      <c r="A152" s="14"/>
    </row>
    <row r="153" spans="1:1">
      <c r="A153" s="14"/>
    </row>
    <row r="154" spans="1:1">
      <c r="A154" s="14"/>
    </row>
    <row r="155" spans="1:1">
      <c r="A155" s="14"/>
    </row>
    <row r="156" spans="1:1">
      <c r="A156" s="14"/>
    </row>
    <row r="157" spans="1:1">
      <c r="A157" s="14"/>
    </row>
    <row r="158" spans="1:1">
      <c r="A158" s="14"/>
    </row>
    <row r="159" spans="1:1">
      <c r="A159" s="14"/>
    </row>
    <row r="160" spans="1:1">
      <c r="A160" s="14"/>
    </row>
    <row r="161" spans="1:1">
      <c r="A161" s="14"/>
    </row>
    <row r="162" spans="1:1">
      <c r="A162" s="14"/>
    </row>
    <row r="163" spans="1:1">
      <c r="A163" s="14"/>
    </row>
    <row r="164" spans="1:1">
      <c r="A164" s="14"/>
    </row>
    <row r="165" spans="1:1">
      <c r="A165" s="14"/>
    </row>
    <row r="166" spans="1:1">
      <c r="A166" s="14"/>
    </row>
    <row r="167" spans="1:1">
      <c r="A167" s="14"/>
    </row>
    <row r="168" spans="1:1">
      <c r="A168" s="14"/>
    </row>
    <row r="169" spans="1:1">
      <c r="A169" s="14"/>
    </row>
    <row r="170" spans="1:1">
      <c r="A170" s="14"/>
    </row>
    <row r="171" spans="1:1">
      <c r="A171" s="14"/>
    </row>
    <row r="172" spans="1:1">
      <c r="A172" s="14"/>
    </row>
    <row r="173" spans="1:1">
      <c r="A173" s="14"/>
    </row>
    <row r="174" spans="1:1">
      <c r="A174" s="14"/>
    </row>
    <row r="175" spans="1:1">
      <c r="A175" s="14"/>
    </row>
    <row r="176" spans="1:1">
      <c r="A176" s="14"/>
    </row>
    <row r="177" spans="1:1">
      <c r="A177" s="14"/>
    </row>
    <row r="178" spans="1:1">
      <c r="A178" s="14"/>
    </row>
    <row r="179" spans="1:1">
      <c r="A179" s="14"/>
    </row>
    <row r="180" spans="1:1">
      <c r="A180" s="14"/>
    </row>
    <row r="181" spans="1:1">
      <c r="A181" s="14"/>
    </row>
    <row r="182" spans="1:1">
      <c r="A182" s="14"/>
    </row>
    <row r="183" spans="1:1">
      <c r="A183" s="14"/>
    </row>
    <row r="184" spans="1:1">
      <c r="A184" s="14"/>
    </row>
    <row r="185" spans="1:1">
      <c r="A185" s="14"/>
    </row>
    <row r="186" spans="1:1">
      <c r="A186" s="14"/>
    </row>
    <row r="187" spans="1:1">
      <c r="A187" s="14"/>
    </row>
    <row r="188" spans="1:1">
      <c r="A188" s="14"/>
    </row>
    <row r="189" spans="1:1">
      <c r="A189" s="14"/>
    </row>
    <row r="190" spans="1:1">
      <c r="A190" s="14"/>
    </row>
    <row r="191" spans="1:1">
      <c r="A191" s="14"/>
    </row>
    <row r="192" spans="1:1">
      <c r="A192" s="14"/>
    </row>
    <row r="193" spans="1:1">
      <c r="A193" s="14"/>
    </row>
    <row r="194" spans="1:1">
      <c r="A194" s="14"/>
    </row>
    <row r="195" spans="1:1">
      <c r="A195" s="14"/>
    </row>
    <row r="196" spans="1:1">
      <c r="A196" s="14"/>
    </row>
    <row r="197" spans="1:1">
      <c r="A197" s="14"/>
    </row>
    <row r="198" spans="1:1">
      <c r="A198" s="14"/>
    </row>
    <row r="199" spans="1:1">
      <c r="A199" s="14"/>
    </row>
    <row r="200" spans="1:1">
      <c r="A200" s="14"/>
    </row>
    <row r="201" spans="1:1">
      <c r="A201" s="14"/>
    </row>
    <row r="202" spans="1:1">
      <c r="A202" s="14"/>
    </row>
    <row r="203" spans="1:1">
      <c r="A203" s="14"/>
    </row>
    <row r="204" spans="1:1">
      <c r="A204" s="14"/>
    </row>
    <row r="205" spans="1:1">
      <c r="A205" s="14"/>
    </row>
    <row r="206" spans="1:1">
      <c r="A206" s="14"/>
    </row>
    <row r="207" spans="1:1">
      <c r="A207" s="14"/>
    </row>
    <row r="208" spans="1:1">
      <c r="A208" s="14"/>
    </row>
    <row r="209" spans="1:1">
      <c r="A209" s="14"/>
    </row>
    <row r="210" spans="1:1">
      <c r="A210" s="14"/>
    </row>
    <row r="211" spans="1:1">
      <c r="A211" s="14"/>
    </row>
    <row r="212" spans="1:1">
      <c r="A212" s="14"/>
    </row>
    <row r="213" spans="1:1">
      <c r="A213" s="14"/>
    </row>
    <row r="214" spans="1:1">
      <c r="A214" s="14"/>
    </row>
    <row r="215" spans="1:1">
      <c r="A215" s="14"/>
    </row>
    <row r="216" spans="1:1">
      <c r="A216" s="14"/>
    </row>
    <row r="217" spans="1:1">
      <c r="A217" s="14"/>
    </row>
    <row r="218" spans="1:1">
      <c r="A218" s="14"/>
    </row>
    <row r="219" spans="1:1">
      <c r="A219" s="14"/>
    </row>
    <row r="220" spans="1:1">
      <c r="A220" s="14"/>
    </row>
    <row r="221" spans="1:1">
      <c r="A221" s="14"/>
    </row>
    <row r="222" spans="1:1">
      <c r="A222" s="14"/>
    </row>
    <row r="223" spans="1:1">
      <c r="A223" s="14"/>
    </row>
    <row r="224" spans="1:1">
      <c r="A224" s="14"/>
    </row>
    <row r="225" spans="1:1">
      <c r="A225" s="14"/>
    </row>
    <row r="226" spans="1:1">
      <c r="A226" s="14"/>
    </row>
    <row r="227" spans="1:1">
      <c r="A227" s="14"/>
    </row>
    <row r="228" spans="1:1">
      <c r="A228" s="14"/>
    </row>
    <row r="229" spans="1:1">
      <c r="A229" s="14"/>
    </row>
    <row r="230" spans="1:1">
      <c r="A230" s="14"/>
    </row>
    <row r="231" spans="1:1">
      <c r="A231" s="14"/>
    </row>
    <row r="232" spans="1:1">
      <c r="A232" s="14"/>
    </row>
    <row r="233" spans="1:1">
      <c r="A233" s="14"/>
    </row>
    <row r="234" spans="1:1">
      <c r="A234" s="14"/>
    </row>
    <row r="235" spans="1:1">
      <c r="A235" s="14"/>
    </row>
    <row r="236" spans="1:1">
      <c r="A236" s="14"/>
    </row>
    <row r="237" spans="1:1">
      <c r="A237" s="14"/>
    </row>
    <row r="238" spans="1:1">
      <c r="A238" s="14"/>
    </row>
    <row r="239" spans="1:1">
      <c r="A239" s="14"/>
    </row>
    <row r="240" spans="1:1">
      <c r="A240" s="14"/>
    </row>
    <row r="241" spans="1:1">
      <c r="A241" s="14"/>
    </row>
    <row r="242" spans="1:1">
      <c r="A242" s="14"/>
    </row>
    <row r="243" spans="1:1">
      <c r="A243" s="14"/>
    </row>
    <row r="244" spans="1:1">
      <c r="A244" s="14"/>
    </row>
    <row r="245" spans="1:1">
      <c r="A245" s="14"/>
    </row>
    <row r="246" spans="1:1">
      <c r="A246" s="14"/>
    </row>
    <row r="247" spans="1:1">
      <c r="A247" s="14"/>
    </row>
    <row r="248" spans="1:1">
      <c r="A248" s="14"/>
    </row>
    <row r="249" spans="1:1">
      <c r="A249" s="14"/>
    </row>
    <row r="250" spans="1:1">
      <c r="A250" s="14"/>
    </row>
    <row r="251" spans="1:1">
      <c r="A251" s="14"/>
    </row>
    <row r="252" spans="1:1">
      <c r="A252" s="14"/>
    </row>
    <row r="253" spans="1:1">
      <c r="A253" s="14"/>
    </row>
    <row r="254" spans="1:1">
      <c r="A254" s="14"/>
    </row>
    <row r="255" spans="1:1">
      <c r="A255" s="14"/>
    </row>
    <row r="256" spans="1:1">
      <c r="A256" s="14"/>
    </row>
    <row r="257" spans="1:1">
      <c r="A257" s="14"/>
    </row>
    <row r="258" spans="1:1">
      <c r="A258" s="14"/>
    </row>
    <row r="259" spans="1:1">
      <c r="A259" s="14"/>
    </row>
    <row r="260" spans="1:1">
      <c r="A260" s="14"/>
    </row>
    <row r="261" spans="1:1">
      <c r="A261" s="14"/>
    </row>
    <row r="262" spans="1:1">
      <c r="A262" s="14"/>
    </row>
    <row r="263" spans="1:1">
      <c r="A263" s="14"/>
    </row>
    <row r="264" spans="1:1">
      <c r="A264" s="14"/>
    </row>
    <row r="265" spans="1:1">
      <c r="A265" s="14"/>
    </row>
    <row r="266" spans="1:1">
      <c r="A266" s="14"/>
    </row>
    <row r="267" spans="1:1">
      <c r="A267" s="14"/>
    </row>
    <row r="268" spans="1:1">
      <c r="A268" s="14"/>
    </row>
    <row r="269" spans="1:1">
      <c r="A269" s="14"/>
    </row>
    <row r="270" spans="1:1">
      <c r="A270" s="14"/>
    </row>
    <row r="271" spans="1:1">
      <c r="A271" s="14"/>
    </row>
    <row r="272" spans="1:1">
      <c r="A272" s="14"/>
    </row>
    <row r="273" spans="1:1">
      <c r="A273" s="14"/>
    </row>
    <row r="274" spans="1:1">
      <c r="A274" s="14"/>
    </row>
    <row r="275" spans="1:1">
      <c r="A275" s="14"/>
    </row>
    <row r="276" spans="1:1">
      <c r="A276" s="14"/>
    </row>
    <row r="277" spans="1:1">
      <c r="A277" s="14"/>
    </row>
    <row r="278" spans="1:1">
      <c r="A278" s="14"/>
    </row>
    <row r="279" spans="1:1">
      <c r="A279" s="14"/>
    </row>
    <row r="280" spans="1:1">
      <c r="A280" s="14"/>
    </row>
    <row r="281" spans="1:1">
      <c r="A281" s="14"/>
    </row>
    <row r="282" spans="1:1">
      <c r="A282" s="14"/>
    </row>
    <row r="283" spans="1:1">
      <c r="A283" s="14"/>
    </row>
    <row r="284" spans="1:1">
      <c r="A284" s="14"/>
    </row>
    <row r="285" spans="1:1">
      <c r="A285" s="14"/>
    </row>
    <row r="286" spans="1:1">
      <c r="A286" s="14"/>
    </row>
    <row r="287" spans="1:1">
      <c r="A287" s="14"/>
    </row>
    <row r="288" spans="1:1">
      <c r="A288" s="14"/>
    </row>
    <row r="289" spans="1:1">
      <c r="A289" s="14"/>
    </row>
    <row r="290" spans="1:1">
      <c r="A290" s="14"/>
    </row>
    <row r="291" spans="1:1">
      <c r="A291" s="14"/>
    </row>
    <row r="292" spans="1:1">
      <c r="A292" s="14"/>
    </row>
    <row r="293" spans="1:1">
      <c r="A293" s="14"/>
    </row>
    <row r="294" spans="1:1">
      <c r="A294" s="14"/>
    </row>
    <row r="295" spans="1:1">
      <c r="A295" s="14"/>
    </row>
    <row r="296" spans="1:1">
      <c r="A296" s="14"/>
    </row>
    <row r="297" spans="1:1">
      <c r="A297" s="14"/>
    </row>
    <row r="298" spans="1:1">
      <c r="A298" s="14"/>
    </row>
    <row r="299" spans="1:1">
      <c r="A299" s="14"/>
    </row>
    <row r="300" spans="1:1">
      <c r="A300" s="14"/>
    </row>
    <row r="301" spans="1:1">
      <c r="A301" s="14"/>
    </row>
    <row r="302" spans="1:1">
      <c r="A302" s="14"/>
    </row>
    <row r="303" spans="1:1">
      <c r="A303" s="14"/>
    </row>
    <row r="304" spans="1:1">
      <c r="A304" s="14"/>
    </row>
    <row r="305" spans="1:1">
      <c r="A305" s="14"/>
    </row>
    <row r="306" spans="1:1">
      <c r="A306" s="14"/>
    </row>
    <row r="307" spans="1:1">
      <c r="A307" s="14"/>
    </row>
    <row r="308" spans="1:1">
      <c r="A308" s="14"/>
    </row>
    <row r="309" spans="1:1">
      <c r="A309" s="14"/>
    </row>
    <row r="310" spans="1:1">
      <c r="A310" s="14"/>
    </row>
    <row r="311" spans="1:1">
      <c r="A311" s="14"/>
    </row>
    <row r="312" spans="1:1">
      <c r="A312" s="14"/>
    </row>
    <row r="313" spans="1:1">
      <c r="A313" s="14"/>
    </row>
    <row r="314" spans="1:1">
      <c r="A314" s="14"/>
    </row>
    <row r="315" spans="1:1">
      <c r="A315" s="14"/>
    </row>
    <row r="316" spans="1:1">
      <c r="A316" s="14"/>
    </row>
    <row r="317" spans="1:1">
      <c r="A317" s="14"/>
    </row>
    <row r="318" spans="1:1">
      <c r="A318" s="14"/>
    </row>
    <row r="319" spans="1:1">
      <c r="A319" s="14"/>
    </row>
    <row r="320" spans="1:1">
      <c r="A320" s="14"/>
    </row>
    <row r="321" spans="1:1">
      <c r="A321" s="14"/>
    </row>
    <row r="322" spans="1:1">
      <c r="A322" s="14"/>
    </row>
    <row r="323" spans="1:1">
      <c r="A323" s="14"/>
    </row>
    <row r="324" spans="1:1">
      <c r="A324" s="14"/>
    </row>
    <row r="325" spans="1:1">
      <c r="A325" s="14"/>
    </row>
    <row r="326" spans="1:1">
      <c r="A326" s="14"/>
    </row>
    <row r="327" spans="1:1">
      <c r="A327" s="14"/>
    </row>
    <row r="328" spans="1:1">
      <c r="A328" s="14"/>
    </row>
    <row r="329" spans="1:1">
      <c r="A329" s="14"/>
    </row>
    <row r="330" spans="1:1">
      <c r="A330" s="14"/>
    </row>
    <row r="331" spans="1:1">
      <c r="A331" s="14"/>
    </row>
    <row r="332" spans="1:1">
      <c r="A332" s="14"/>
    </row>
    <row r="333" spans="1:1">
      <c r="A333" s="14"/>
    </row>
    <row r="334" spans="1:1">
      <c r="A334" s="14"/>
    </row>
    <row r="335" spans="1:1">
      <c r="A335" s="14"/>
    </row>
    <row r="336" spans="1:1">
      <c r="A336" s="14"/>
    </row>
    <row r="337" spans="1:1">
      <c r="A337" s="14"/>
    </row>
    <row r="338" spans="1:1">
      <c r="A338" s="14"/>
    </row>
    <row r="339" spans="1:1">
      <c r="A339" s="14"/>
    </row>
    <row r="340" spans="1:1">
      <c r="A340" s="14"/>
    </row>
    <row r="341" spans="1:1">
      <c r="A341" s="14"/>
    </row>
    <row r="342" spans="1:1">
      <c r="A342" s="14"/>
    </row>
    <row r="343" spans="1:1">
      <c r="A343" s="14"/>
    </row>
    <row r="344" spans="1:1">
      <c r="A344" s="14"/>
    </row>
    <row r="345" spans="1:1">
      <c r="A345" s="14"/>
    </row>
    <row r="346" spans="1:1">
      <c r="A346" s="14"/>
    </row>
    <row r="347" spans="1:1">
      <c r="A347" s="14"/>
    </row>
    <row r="348" spans="1:1">
      <c r="A348" s="14"/>
    </row>
    <row r="349" spans="1:1">
      <c r="A349" s="14"/>
    </row>
    <row r="350" spans="1:1">
      <c r="A350" s="14"/>
    </row>
    <row r="351" spans="1:1">
      <c r="A351" s="14"/>
    </row>
    <row r="352" spans="1:1">
      <c r="A352" s="14"/>
    </row>
    <row r="353" spans="1:1">
      <c r="A353" s="14"/>
    </row>
    <row r="354" spans="1:1">
      <c r="A354" s="14"/>
    </row>
    <row r="355" spans="1:1">
      <c r="A355" s="14"/>
    </row>
    <row r="356" spans="1:1">
      <c r="A356" s="14"/>
    </row>
    <row r="357" spans="1:1">
      <c r="A357" s="14"/>
    </row>
    <row r="358" spans="1:1">
      <c r="A358" s="14"/>
    </row>
    <row r="359" spans="1:1">
      <c r="A359" s="14"/>
    </row>
    <row r="360" spans="1:1">
      <c r="A360" s="14"/>
    </row>
    <row r="361" spans="1:1">
      <c r="A361" s="14"/>
    </row>
    <row r="362" spans="1:1">
      <c r="A362" s="14"/>
    </row>
    <row r="363" spans="1:1">
      <c r="A363" s="14"/>
    </row>
    <row r="364" spans="1:1">
      <c r="A364" s="14"/>
    </row>
    <row r="365" spans="1:1">
      <c r="A365" s="14"/>
    </row>
    <row r="366" spans="1:1">
      <c r="A366" s="14"/>
    </row>
    <row r="367" spans="1:1">
      <c r="A367" s="14"/>
    </row>
    <row r="368" spans="1:1">
      <c r="A368" s="14"/>
    </row>
    <row r="369" spans="1:1">
      <c r="A369" s="14"/>
    </row>
    <row r="370" spans="1:1">
      <c r="A370" s="14"/>
    </row>
    <row r="371" spans="1:1">
      <c r="A371" s="14"/>
    </row>
    <row r="372" spans="1:1">
      <c r="A372" s="14"/>
    </row>
    <row r="373" spans="1:1">
      <c r="A373" s="14"/>
    </row>
    <row r="374" spans="1:1">
      <c r="A374" s="14"/>
    </row>
    <row r="375" spans="1:1">
      <c r="A375" s="14"/>
    </row>
    <row r="376" spans="1:1">
      <c r="A376" s="14"/>
    </row>
    <row r="377" spans="1:1">
      <c r="A377" s="14"/>
    </row>
    <row r="378" spans="1:1">
      <c r="A378" s="14"/>
    </row>
    <row r="379" spans="1:1">
      <c r="A379" s="14"/>
    </row>
    <row r="380" spans="1:1">
      <c r="A380" s="14"/>
    </row>
    <row r="381" spans="1:1">
      <c r="A381" s="14"/>
    </row>
    <row r="382" spans="1:1">
      <c r="A382" s="14"/>
    </row>
    <row r="383" spans="1:1">
      <c r="A383" s="14"/>
    </row>
    <row r="384" spans="1:1">
      <c r="A384" s="14"/>
    </row>
    <row r="385" spans="1:1">
      <c r="A385" s="14"/>
    </row>
    <row r="386" spans="1:1">
      <c r="A386" s="14"/>
    </row>
    <row r="387" spans="1:1">
      <c r="A387" s="14"/>
    </row>
    <row r="388" spans="1:1">
      <c r="A388" s="14"/>
    </row>
    <row r="389" spans="1:1">
      <c r="A389" s="14"/>
    </row>
    <row r="390" spans="1:1">
      <c r="A390" s="14"/>
    </row>
    <row r="391" spans="1:1">
      <c r="A391" s="14"/>
    </row>
    <row r="392" spans="1:1">
      <c r="A392" s="14"/>
    </row>
    <row r="393" spans="1:1">
      <c r="A393" s="14"/>
    </row>
    <row r="394" spans="1:1">
      <c r="A394" s="14"/>
    </row>
    <row r="395" spans="1:1">
      <c r="A395" s="14"/>
    </row>
    <row r="396" spans="1:1">
      <c r="A396" s="14"/>
    </row>
    <row r="397" spans="1:1">
      <c r="A397" s="14"/>
    </row>
    <row r="398" spans="1:1">
      <c r="A398" s="14"/>
    </row>
    <row r="399" spans="1:1">
      <c r="A399" s="14"/>
    </row>
    <row r="400" spans="1:1">
      <c r="A400" s="14"/>
    </row>
    <row r="401" spans="1:1">
      <c r="A401" s="14"/>
    </row>
    <row r="402" spans="1:1">
      <c r="A402" s="14"/>
    </row>
    <row r="403" spans="1:1">
      <c r="A403" s="14"/>
    </row>
    <row r="404" spans="1:1">
      <c r="A404" s="14"/>
    </row>
    <row r="405" spans="1:1">
      <c r="A405" s="14"/>
    </row>
    <row r="406" spans="1:1">
      <c r="A406" s="14"/>
    </row>
    <row r="407" spans="1:1">
      <c r="A407" s="14"/>
    </row>
    <row r="408" spans="1:1">
      <c r="A408" s="14"/>
    </row>
    <row r="409" spans="1:1">
      <c r="A409" s="14"/>
    </row>
    <row r="410" spans="1:1">
      <c r="A410" s="14"/>
    </row>
    <row r="411" spans="1:1">
      <c r="A411" s="14"/>
    </row>
    <row r="412" spans="1:1">
      <c r="A412" s="14"/>
    </row>
    <row r="413" spans="1:1">
      <c r="A413" s="14"/>
    </row>
    <row r="414" spans="1:1">
      <c r="A414" s="14"/>
    </row>
    <row r="415" spans="1:1">
      <c r="A415" s="14"/>
    </row>
    <row r="416" spans="1:1">
      <c r="A416" s="14"/>
    </row>
    <row r="417" spans="1:1">
      <c r="A417" s="14"/>
    </row>
    <row r="418" spans="1:1">
      <c r="A418" s="14"/>
    </row>
    <row r="419" spans="1:1">
      <c r="A419" s="14"/>
    </row>
    <row r="420" spans="1:1">
      <c r="A420" s="14"/>
    </row>
    <row r="421" spans="1:1">
      <c r="A421" s="14"/>
    </row>
    <row r="422" spans="1:1">
      <c r="A422" s="14"/>
    </row>
    <row r="423" spans="1:1">
      <c r="A423" s="14"/>
    </row>
    <row r="424" spans="1:1">
      <c r="A424" s="14"/>
    </row>
    <row r="425" spans="1:1">
      <c r="A425" s="14"/>
    </row>
    <row r="426" spans="1:1">
      <c r="A426" s="14"/>
    </row>
    <row r="427" spans="1:1">
      <c r="A427" s="14"/>
    </row>
    <row r="428" spans="1:1">
      <c r="A428" s="14"/>
    </row>
    <row r="429" spans="1:1">
      <c r="A429" s="14"/>
    </row>
    <row r="430" spans="1:1">
      <c r="A430" s="14"/>
    </row>
    <row r="431" spans="1:1">
      <c r="A431" s="14"/>
    </row>
    <row r="432" spans="1:1">
      <c r="A432" s="14"/>
    </row>
    <row r="433" spans="1:1">
      <c r="A433" s="14"/>
    </row>
    <row r="434" spans="1:1">
      <c r="A434" s="14"/>
    </row>
    <row r="435" spans="1:1">
      <c r="A435" s="14"/>
    </row>
    <row r="436" spans="1:1">
      <c r="A436" s="14"/>
    </row>
    <row r="437" spans="1:1">
      <c r="A437" s="14"/>
    </row>
    <row r="438" spans="1:1">
      <c r="A438" s="14"/>
    </row>
    <row r="439" spans="1:1">
      <c r="A439" s="14"/>
    </row>
    <row r="440" spans="1:1">
      <c r="A440" s="14"/>
    </row>
    <row r="441" spans="1:1">
      <c r="A441" s="14"/>
    </row>
    <row r="442" spans="1:1">
      <c r="A442" s="14"/>
    </row>
    <row r="443" spans="1:1">
      <c r="A443" s="14"/>
    </row>
    <row r="444" spans="1:1">
      <c r="A444" s="14"/>
    </row>
    <row r="445" spans="1:1">
      <c r="A445" s="14"/>
    </row>
    <row r="446" spans="1:1">
      <c r="A446" s="14"/>
    </row>
    <row r="447" spans="1:1">
      <c r="A447" s="14"/>
    </row>
    <row r="448" spans="1:1">
      <c r="A448" s="14"/>
    </row>
    <row r="449" spans="1:1">
      <c r="A449" s="14"/>
    </row>
    <row r="450" spans="1:1">
      <c r="A450" s="14"/>
    </row>
    <row r="451" spans="1:1">
      <c r="A451" s="14"/>
    </row>
    <row r="452" spans="1:1">
      <c r="A452" s="14"/>
    </row>
    <row r="453" spans="1:1">
      <c r="A453" s="14"/>
    </row>
    <row r="454" spans="1:1">
      <c r="A454" s="14"/>
    </row>
    <row r="455" spans="1:1">
      <c r="A455" s="14"/>
    </row>
    <row r="456" spans="1:1">
      <c r="A456" s="14"/>
    </row>
    <row r="457" spans="1:1">
      <c r="A457" s="14"/>
    </row>
    <row r="458" spans="1:1">
      <c r="A458" s="14"/>
    </row>
    <row r="459" spans="1:1">
      <c r="A459" s="14"/>
    </row>
    <row r="460" spans="1:1">
      <c r="A460" s="14"/>
    </row>
    <row r="461" spans="1:1">
      <c r="A461" s="14"/>
    </row>
    <row r="462" spans="1:1">
      <c r="A462" s="14"/>
    </row>
    <row r="463" spans="1:1">
      <c r="A463" s="14"/>
    </row>
    <row r="464" spans="1:1">
      <c r="A464" s="14"/>
    </row>
    <row r="465" spans="1:1">
      <c r="A465" s="14"/>
    </row>
    <row r="466" spans="1:1">
      <c r="A466" s="14"/>
    </row>
    <row r="467" spans="1:1">
      <c r="A467" s="14"/>
    </row>
    <row r="468" spans="1:1">
      <c r="A468" s="14"/>
    </row>
    <row r="469" spans="1:1">
      <c r="A469" s="14"/>
    </row>
    <row r="470" spans="1:1">
      <c r="A470" s="14"/>
    </row>
    <row r="471" spans="1:1">
      <c r="A471" s="14"/>
    </row>
    <row r="472" spans="1:1">
      <c r="A472" s="14"/>
    </row>
    <row r="473" spans="1:1">
      <c r="A473" s="14"/>
    </row>
    <row r="474" spans="1:1">
      <c r="A474" s="14"/>
    </row>
    <row r="475" spans="1:1">
      <c r="A475" s="14"/>
    </row>
    <row r="476" spans="1:1">
      <c r="A476" s="14"/>
    </row>
    <row r="477" spans="1:1">
      <c r="A477" s="14"/>
    </row>
    <row r="478" spans="1:1">
      <c r="A478" s="14"/>
    </row>
    <row r="479" spans="1:1">
      <c r="A479" s="14"/>
    </row>
    <row r="480" spans="1:1">
      <c r="A480" s="14"/>
    </row>
    <row r="481" spans="1:1">
      <c r="A481" s="14"/>
    </row>
    <row r="482" spans="1:1">
      <c r="A482" s="14"/>
    </row>
    <row r="483" spans="1:1">
      <c r="A483" s="14"/>
    </row>
    <row r="484" spans="1:1">
      <c r="A484" s="14"/>
    </row>
    <row r="485" spans="1:1">
      <c r="A485" s="14"/>
    </row>
    <row r="486" spans="1:1">
      <c r="A486" s="14"/>
    </row>
    <row r="487" spans="1:1">
      <c r="A487" s="14"/>
    </row>
    <row r="488" spans="1:1">
      <c r="A488" s="14"/>
    </row>
    <row r="489" spans="1:1">
      <c r="A489" s="14"/>
    </row>
    <row r="490" spans="1:1">
      <c r="A490" s="14"/>
    </row>
    <row r="491" spans="1:1">
      <c r="A491" s="14"/>
    </row>
    <row r="492" spans="1:1">
      <c r="A492" s="14"/>
    </row>
    <row r="493" spans="1:1">
      <c r="A493" s="14"/>
    </row>
    <row r="494" spans="1:1">
      <c r="A494" s="14"/>
    </row>
    <row r="495" spans="1:1">
      <c r="A495" s="14"/>
    </row>
    <row r="496" spans="1:1">
      <c r="A496" s="14"/>
    </row>
    <row r="497" spans="1:1">
      <c r="A497" s="14"/>
    </row>
    <row r="498" spans="1:1">
      <c r="A498" s="14"/>
    </row>
    <row r="499" spans="1:1">
      <c r="A499" s="14"/>
    </row>
    <row r="500" spans="1:1">
      <c r="A500" s="14"/>
    </row>
    <row r="501" spans="1:1">
      <c r="A501" s="14"/>
    </row>
    <row r="502" spans="1:1">
      <c r="A502" s="14"/>
    </row>
    <row r="503" spans="1:1">
      <c r="A503" s="14"/>
    </row>
    <row r="504" spans="1:1">
      <c r="A504" s="14"/>
    </row>
    <row r="505" spans="1:1">
      <c r="A505" s="14"/>
    </row>
    <row r="506" spans="1:1">
      <c r="A506" s="14"/>
    </row>
    <row r="507" spans="1:1">
      <c r="A507" s="14"/>
    </row>
    <row r="508" spans="1:1">
      <c r="A508" s="14"/>
    </row>
    <row r="509" spans="1:1">
      <c r="A509" s="14"/>
    </row>
    <row r="510" spans="1:1">
      <c r="A510" s="14"/>
    </row>
    <row r="511" spans="1:1">
      <c r="A511" s="14"/>
    </row>
    <row r="512" spans="1:1">
      <c r="A512" s="14"/>
    </row>
    <row r="513" spans="1:1">
      <c r="A513" s="14"/>
    </row>
    <row r="514" spans="1:1">
      <c r="A514" s="14"/>
    </row>
    <row r="515" spans="1:1">
      <c r="A515" s="14"/>
    </row>
    <row r="516" spans="1:1">
      <c r="A516" s="14"/>
    </row>
    <row r="517" spans="1:1">
      <c r="A517" s="14"/>
    </row>
    <row r="518" spans="1:1">
      <c r="A518" s="14"/>
    </row>
    <row r="519" spans="1:1">
      <c r="A519" s="14"/>
    </row>
    <row r="520" spans="1:1">
      <c r="A520" s="14"/>
    </row>
    <row r="521" spans="1:1">
      <c r="A521" s="14"/>
    </row>
    <row r="522" spans="1:1">
      <c r="A522" s="14"/>
    </row>
    <row r="523" spans="1:1">
      <c r="A523" s="14"/>
    </row>
    <row r="524" spans="1:1">
      <c r="A524" s="14"/>
    </row>
    <row r="525" spans="1:1">
      <c r="A525" s="14"/>
    </row>
    <row r="526" spans="1:1">
      <c r="A526" s="14"/>
    </row>
    <row r="527" spans="1:1">
      <c r="A527" s="14"/>
    </row>
    <row r="528" spans="1:1">
      <c r="A528" s="14"/>
    </row>
    <row r="529" spans="1:1">
      <c r="A529" s="14"/>
    </row>
    <row r="530" spans="1:1">
      <c r="A530" s="14"/>
    </row>
    <row r="531" spans="1:1">
      <c r="A531" s="14"/>
    </row>
    <row r="532" spans="1:1">
      <c r="A532" s="14"/>
    </row>
    <row r="533" spans="1:1">
      <c r="A533" s="14"/>
    </row>
    <row r="534" spans="1:1">
      <c r="A534" s="14"/>
    </row>
    <row r="535" spans="1:1">
      <c r="A535" s="14"/>
    </row>
    <row r="536" spans="1:1">
      <c r="A536" s="14"/>
    </row>
    <row r="537" spans="1:1">
      <c r="A537" s="14"/>
    </row>
    <row r="538" spans="1:1">
      <c r="A538" s="14"/>
    </row>
    <row r="539" spans="1:1">
      <c r="A539" s="14"/>
    </row>
    <row r="540" spans="1:1">
      <c r="A540" s="14"/>
    </row>
    <row r="541" spans="1:1">
      <c r="A541" s="14"/>
    </row>
    <row r="542" spans="1:1">
      <c r="A542" s="14"/>
    </row>
    <row r="543" spans="1:1">
      <c r="A543" s="14"/>
    </row>
    <row r="544" spans="1:1">
      <c r="A544" s="14"/>
    </row>
    <row r="545" spans="1:1">
      <c r="A545" s="14"/>
    </row>
    <row r="546" spans="1:1">
      <c r="A546" s="14"/>
    </row>
    <row r="547" spans="1:1">
      <c r="A547" s="14"/>
    </row>
    <row r="548" spans="1:1">
      <c r="A548" s="14"/>
    </row>
    <row r="549" spans="1:1">
      <c r="A549" s="14"/>
    </row>
    <row r="550" spans="1:1">
      <c r="A550" s="14"/>
    </row>
    <row r="551" spans="1:1">
      <c r="A551" s="14"/>
    </row>
    <row r="552" spans="1:1">
      <c r="A552" s="14"/>
    </row>
    <row r="553" spans="1:1">
      <c r="A553" s="14"/>
    </row>
    <row r="554" spans="1:1">
      <c r="A554" s="14"/>
    </row>
    <row r="555" spans="1:1">
      <c r="A555" s="14"/>
    </row>
    <row r="556" spans="1:1">
      <c r="A556" s="14"/>
    </row>
    <row r="557" spans="1:1">
      <c r="A557" s="14"/>
    </row>
    <row r="558" spans="1:1">
      <c r="A558" s="14"/>
    </row>
    <row r="559" spans="1:1">
      <c r="A559" s="14"/>
    </row>
    <row r="560" spans="1:1">
      <c r="A560" s="14"/>
    </row>
    <row r="561" spans="1:1">
      <c r="A561" s="14"/>
    </row>
    <row r="562" spans="1:1">
      <c r="A562" s="14"/>
    </row>
    <row r="563" spans="1:1">
      <c r="A563" s="14"/>
    </row>
    <row r="564" spans="1:1">
      <c r="A564" s="14"/>
    </row>
    <row r="565" spans="1:1">
      <c r="A565" s="14"/>
    </row>
    <row r="566" spans="1:1">
      <c r="A566" s="14"/>
    </row>
    <row r="567" spans="1:1">
      <c r="A567" s="14"/>
    </row>
    <row r="568" spans="1:1">
      <c r="A568" s="14"/>
    </row>
    <row r="569" spans="1:1">
      <c r="A569" s="14"/>
    </row>
    <row r="570" spans="1:1">
      <c r="A570" s="14"/>
    </row>
    <row r="571" spans="1:1">
      <c r="A571" s="14"/>
    </row>
    <row r="572" spans="1:1">
      <c r="A572" s="14"/>
    </row>
    <row r="573" spans="1:1">
      <c r="A573" s="14"/>
    </row>
    <row r="574" spans="1:1">
      <c r="A574" s="14"/>
    </row>
    <row r="575" spans="1:1">
      <c r="A575" s="14"/>
    </row>
    <row r="576" spans="1:1">
      <c r="A576" s="14"/>
    </row>
    <row r="577" spans="1:1">
      <c r="A577" s="14"/>
    </row>
    <row r="578" spans="1:1">
      <c r="A578" s="14"/>
    </row>
    <row r="579" spans="1:1">
      <c r="A579" s="14"/>
    </row>
    <row r="580" spans="1:1">
      <c r="A580" s="14"/>
    </row>
    <row r="581" spans="1:1">
      <c r="A581" s="14"/>
    </row>
    <row r="582" spans="1:1">
      <c r="A582" s="14"/>
    </row>
    <row r="583" spans="1:1">
      <c r="A583" s="14"/>
    </row>
    <row r="584" spans="1:1">
      <c r="A584" s="14"/>
    </row>
    <row r="585" spans="1:1">
      <c r="A585" s="14"/>
    </row>
    <row r="586" spans="1:1">
      <c r="A586" s="14"/>
    </row>
    <row r="587" spans="1:1">
      <c r="A587" s="14"/>
    </row>
    <row r="588" spans="1:1">
      <c r="A588" s="14"/>
    </row>
    <row r="589" spans="1:1">
      <c r="A589" s="14"/>
    </row>
    <row r="590" spans="1:1">
      <c r="A590" s="14"/>
    </row>
    <row r="591" spans="1:1">
      <c r="A591" s="14"/>
    </row>
    <row r="592" spans="1:1">
      <c r="A592" s="14"/>
    </row>
    <row r="593" spans="1:1">
      <c r="A593" s="14"/>
    </row>
    <row r="594" spans="1:1">
      <c r="A594" s="14"/>
    </row>
    <row r="595" spans="1:1">
      <c r="A595" s="14"/>
    </row>
    <row r="596" spans="1:1">
      <c r="A596" s="14"/>
    </row>
    <row r="597" spans="1:1">
      <c r="A597" s="14"/>
    </row>
    <row r="598" spans="1:1">
      <c r="A598" s="14"/>
    </row>
    <row r="599" spans="1:1">
      <c r="A599" s="14"/>
    </row>
    <row r="600" spans="1:1">
      <c r="A600" s="14"/>
    </row>
    <row r="601" spans="1:1">
      <c r="A601" s="14"/>
    </row>
    <row r="602" spans="1:1">
      <c r="A602" s="14"/>
    </row>
    <row r="603" spans="1:1">
      <c r="A603" s="14"/>
    </row>
    <row r="604" spans="1:1">
      <c r="A604" s="14"/>
    </row>
    <row r="605" spans="1:1">
      <c r="A605" s="14"/>
    </row>
    <row r="606" spans="1:1">
      <c r="A606" s="14"/>
    </row>
    <row r="607" spans="1:1">
      <c r="A607" s="14"/>
    </row>
    <row r="608" spans="1:1">
      <c r="A608" s="14"/>
    </row>
    <row r="609" spans="1:1">
      <c r="A609" s="14"/>
    </row>
    <row r="610" spans="1:1">
      <c r="A610" s="14"/>
    </row>
    <row r="611" spans="1:1">
      <c r="A611" s="14"/>
    </row>
    <row r="612" spans="1:1">
      <c r="A612" s="14"/>
    </row>
    <row r="613" spans="1:1">
      <c r="A613" s="14"/>
    </row>
    <row r="614" spans="1:1">
      <c r="A614" s="14"/>
    </row>
    <row r="615" spans="1:1">
      <c r="A615" s="14"/>
    </row>
    <row r="616" spans="1:1">
      <c r="A616" s="14"/>
    </row>
    <row r="617" spans="1:1">
      <c r="A617" s="14"/>
    </row>
    <row r="618" spans="1:1">
      <c r="A618" s="14"/>
    </row>
    <row r="619" spans="1:1">
      <c r="A619" s="14"/>
    </row>
    <row r="620" spans="1:1">
      <c r="A620" s="14"/>
    </row>
    <row r="621" spans="1:1">
      <c r="A621" s="14"/>
    </row>
    <row r="622" spans="1:1">
      <c r="A622" s="14"/>
    </row>
    <row r="623" spans="1:1">
      <c r="A623" s="14"/>
    </row>
    <row r="624" spans="1:1">
      <c r="A624" s="14"/>
    </row>
    <row r="625" spans="1:1">
      <c r="A625" s="14"/>
    </row>
    <row r="626" spans="1:1">
      <c r="A626" s="14"/>
    </row>
    <row r="627" spans="1:1">
      <c r="A627" s="14"/>
    </row>
    <row r="628" spans="1:1">
      <c r="A628" s="14"/>
    </row>
    <row r="629" spans="1:1">
      <c r="A629" s="14"/>
    </row>
    <row r="630" spans="1:1">
      <c r="A630" s="14"/>
    </row>
    <row r="631" spans="1:1">
      <c r="A631" s="14"/>
    </row>
    <row r="632" spans="1:1">
      <c r="A632" s="14"/>
    </row>
    <row r="633" spans="1:1">
      <c r="A633" s="14"/>
    </row>
    <row r="634" spans="1:1">
      <c r="A634" s="14"/>
    </row>
    <row r="635" spans="1:1">
      <c r="A635" s="14"/>
    </row>
    <row r="636" spans="1:1">
      <c r="A636" s="14"/>
    </row>
    <row r="637" spans="1:1">
      <c r="A637" s="14"/>
    </row>
    <row r="638" spans="1:1">
      <c r="A638" s="14"/>
    </row>
    <row r="639" spans="1:1">
      <c r="A639" s="14"/>
    </row>
    <row r="640" spans="1:1">
      <c r="A640" s="14"/>
    </row>
    <row r="641" spans="1:1">
      <c r="A641" s="14"/>
    </row>
    <row r="642" spans="1:1">
      <c r="A642" s="14"/>
    </row>
    <row r="643" spans="1:1">
      <c r="A643" s="14"/>
    </row>
    <row r="644" spans="1:1">
      <c r="A644" s="14"/>
    </row>
    <row r="645" spans="1:1">
      <c r="A645" s="14"/>
    </row>
    <row r="646" spans="1:1">
      <c r="A646" s="14"/>
    </row>
    <row r="647" spans="1:1">
      <c r="A647" s="14"/>
    </row>
    <row r="648" spans="1:1">
      <c r="A648" s="14"/>
    </row>
    <row r="649" spans="1:1">
      <c r="A649" s="14"/>
    </row>
    <row r="650" spans="1:1">
      <c r="A650" s="14"/>
    </row>
    <row r="651" spans="1:1">
      <c r="A651" s="14"/>
    </row>
    <row r="652" spans="1:1">
      <c r="A652" s="14"/>
    </row>
    <row r="653" spans="1:1">
      <c r="A653" s="14"/>
    </row>
    <row r="654" spans="1:1">
      <c r="A654" s="14"/>
    </row>
    <row r="655" spans="1:1">
      <c r="A655" s="14"/>
    </row>
    <row r="656" spans="1:1">
      <c r="A656" s="14"/>
    </row>
    <row r="657" spans="1:1">
      <c r="A657" s="14"/>
    </row>
    <row r="658" spans="1:1">
      <c r="A658" s="14"/>
    </row>
    <row r="659" spans="1:1">
      <c r="A659" s="14"/>
    </row>
    <row r="660" spans="1:1">
      <c r="A660" s="14"/>
    </row>
    <row r="661" spans="1:1">
      <c r="A661" s="14"/>
    </row>
    <row r="662" spans="1:1">
      <c r="A662" s="14"/>
    </row>
    <row r="663" spans="1:1">
      <c r="A663" s="14"/>
    </row>
    <row r="664" spans="1:1">
      <c r="A664" s="14"/>
    </row>
    <row r="665" spans="1:1">
      <c r="A665" s="14"/>
    </row>
    <row r="666" spans="1:1">
      <c r="A666" s="14"/>
    </row>
    <row r="667" spans="1:1">
      <c r="A667" s="14"/>
    </row>
    <row r="668" spans="1:1">
      <c r="A668" s="14"/>
    </row>
    <row r="669" spans="1:1">
      <c r="A669" s="14"/>
    </row>
    <row r="670" spans="1:1">
      <c r="A670" s="14"/>
    </row>
    <row r="671" spans="1:1">
      <c r="A671" s="14"/>
    </row>
    <row r="672" spans="1:1">
      <c r="A672" s="14"/>
    </row>
    <row r="673" spans="1:1">
      <c r="A673" s="14"/>
    </row>
    <row r="674" spans="1:1">
      <c r="A674" s="14"/>
    </row>
    <row r="675" spans="1:1">
      <c r="A675" s="14"/>
    </row>
    <row r="676" spans="1:1">
      <c r="A676" s="14"/>
    </row>
    <row r="677" spans="1:1">
      <c r="A677" s="14"/>
    </row>
    <row r="678" spans="1:1">
      <c r="A678" s="14"/>
    </row>
    <row r="679" spans="1:1">
      <c r="A679" s="14"/>
    </row>
    <row r="680" spans="1:1">
      <c r="A680" s="14"/>
    </row>
    <row r="681" spans="1:1">
      <c r="A681" s="14"/>
    </row>
    <row r="682" spans="1:1">
      <c r="A682" s="14"/>
    </row>
    <row r="683" spans="1:1">
      <c r="A683" s="14"/>
    </row>
    <row r="684" spans="1:1">
      <c r="A684" s="14"/>
    </row>
    <row r="685" spans="1:1">
      <c r="A685" s="14"/>
    </row>
    <row r="686" spans="1:1">
      <c r="A686" s="14"/>
    </row>
    <row r="687" spans="1:1">
      <c r="A687" s="14"/>
    </row>
    <row r="688" spans="1:1">
      <c r="A688" s="14"/>
    </row>
    <row r="689" spans="1:1">
      <c r="A689" s="14"/>
    </row>
    <row r="690" spans="1:1">
      <c r="A690" s="14"/>
    </row>
    <row r="691" spans="1:1">
      <c r="A691" s="14"/>
    </row>
    <row r="692" spans="1:1">
      <c r="A692" s="14"/>
    </row>
    <row r="693" spans="1:1">
      <c r="A693" s="14"/>
    </row>
    <row r="694" spans="1:1">
      <c r="A694" s="14"/>
    </row>
    <row r="695" spans="1:1">
      <c r="A695" s="14"/>
    </row>
    <row r="696" spans="1:1">
      <c r="A696" s="14"/>
    </row>
    <row r="697" spans="1:1">
      <c r="A697" s="14"/>
    </row>
    <row r="698" spans="1:1">
      <c r="A698" s="14"/>
    </row>
    <row r="699" spans="1:1">
      <c r="A699" s="14"/>
    </row>
    <row r="700" spans="1:1">
      <c r="A700" s="14"/>
    </row>
    <row r="701" spans="1:1">
      <c r="A701" s="14"/>
    </row>
    <row r="702" spans="1:1">
      <c r="A702" s="14"/>
    </row>
    <row r="703" spans="1:1">
      <c r="A703" s="14"/>
    </row>
    <row r="704" spans="1:1">
      <c r="A704" s="14"/>
    </row>
    <row r="705" spans="1:1">
      <c r="A705" s="14"/>
    </row>
    <row r="706" spans="1:1">
      <c r="A706" s="14"/>
    </row>
    <row r="707" spans="1:1">
      <c r="A707" s="14"/>
    </row>
    <row r="708" spans="1:1">
      <c r="A708" s="14"/>
    </row>
    <row r="709" spans="1:1">
      <c r="A709" s="14"/>
    </row>
    <row r="710" spans="1:1">
      <c r="A710" s="14"/>
    </row>
    <row r="711" spans="1:1">
      <c r="A711" s="14"/>
    </row>
    <row r="712" spans="1:1">
      <c r="A712" s="14"/>
    </row>
    <row r="713" spans="1:1">
      <c r="A713" s="14"/>
    </row>
    <row r="714" spans="1:1">
      <c r="A714" s="14"/>
    </row>
    <row r="715" spans="1:1">
      <c r="A715" s="14"/>
    </row>
    <row r="716" spans="1:1">
      <c r="A716" s="14"/>
    </row>
    <row r="717" spans="1:1">
      <c r="A717" s="14"/>
    </row>
    <row r="718" spans="1:1">
      <c r="A718" s="14"/>
    </row>
    <row r="719" spans="1:1">
      <c r="A719" s="14"/>
    </row>
    <row r="720" spans="1:1">
      <c r="A720" s="14"/>
    </row>
    <row r="721" spans="1:1">
      <c r="A721" s="14"/>
    </row>
    <row r="722" spans="1:1">
      <c r="A722" s="14"/>
    </row>
    <row r="723" spans="1:1">
      <c r="A723" s="14"/>
    </row>
    <row r="724" spans="1:1">
      <c r="A724" s="14"/>
    </row>
    <row r="725" spans="1:1">
      <c r="A725" s="14"/>
    </row>
    <row r="726" spans="1:1">
      <c r="A726" s="14"/>
    </row>
    <row r="727" spans="1:1">
      <c r="A727" s="14"/>
    </row>
    <row r="728" spans="1:1">
      <c r="A728" s="14"/>
    </row>
    <row r="729" spans="1:1">
      <c r="A729" s="14"/>
    </row>
    <row r="730" spans="1:1">
      <c r="A730" s="14"/>
    </row>
    <row r="731" spans="1:1">
      <c r="A731" s="14"/>
    </row>
    <row r="732" spans="1:1">
      <c r="A732" s="14"/>
    </row>
    <row r="733" spans="1:1">
      <c r="A733" s="14"/>
    </row>
    <row r="734" spans="1:1">
      <c r="A734" s="14"/>
    </row>
    <row r="735" spans="1:1">
      <c r="A735" s="14"/>
    </row>
    <row r="736" spans="1:1">
      <c r="A736" s="14"/>
    </row>
    <row r="737" spans="1:1">
      <c r="A737" s="14"/>
    </row>
    <row r="738" spans="1:1">
      <c r="A738" s="14"/>
    </row>
    <row r="739" spans="1:1">
      <c r="A739" s="14"/>
    </row>
    <row r="740" spans="1:1">
      <c r="A740" s="14"/>
    </row>
    <row r="741" spans="1:1">
      <c r="A741" s="14"/>
    </row>
    <row r="742" spans="1:1">
      <c r="A742" s="14"/>
    </row>
    <row r="743" spans="1:1">
      <c r="A743" s="14"/>
    </row>
    <row r="744" spans="1:1">
      <c r="A744" s="14"/>
    </row>
    <row r="745" spans="1:1">
      <c r="A745" s="14"/>
    </row>
    <row r="746" spans="1:1">
      <c r="A746" s="14"/>
    </row>
    <row r="747" spans="1:1">
      <c r="A747" s="14"/>
    </row>
    <row r="748" spans="1:1">
      <c r="A748" s="14"/>
    </row>
    <row r="749" spans="1:1">
      <c r="A749" s="14"/>
    </row>
    <row r="750" spans="1:1">
      <c r="A750" s="14"/>
    </row>
    <row r="751" spans="1:1">
      <c r="A751" s="14"/>
    </row>
    <row r="752" spans="1:1">
      <c r="A752" s="14"/>
    </row>
    <row r="753" spans="1:1">
      <c r="A753" s="14"/>
    </row>
    <row r="754" spans="1:1">
      <c r="A754" s="14"/>
    </row>
    <row r="755" spans="1:1">
      <c r="A755" s="14"/>
    </row>
    <row r="756" spans="1:1">
      <c r="A756" s="14"/>
    </row>
    <row r="757" spans="1:1">
      <c r="A757" s="14"/>
    </row>
    <row r="758" spans="1:1">
      <c r="A758" s="14"/>
    </row>
    <row r="759" spans="1:1">
      <c r="A759" s="14"/>
    </row>
    <row r="760" spans="1:1">
      <c r="A760" s="14"/>
    </row>
    <row r="761" spans="1:1">
      <c r="A761" s="14"/>
    </row>
    <row r="762" spans="1:1">
      <c r="A762" s="14"/>
    </row>
    <row r="763" spans="1:1">
      <c r="A763" s="14"/>
    </row>
    <row r="764" spans="1:1">
      <c r="A764" s="14"/>
    </row>
    <row r="765" spans="1:1">
      <c r="A765" s="14"/>
    </row>
    <row r="766" spans="1:1">
      <c r="A766" s="14"/>
    </row>
    <row r="767" spans="1:1">
      <c r="A767" s="14"/>
    </row>
    <row r="768" spans="1:1">
      <c r="A768" s="14"/>
    </row>
    <row r="769" spans="1:1">
      <c r="A769" s="14"/>
    </row>
    <row r="770" spans="1:1">
      <c r="A770" s="14"/>
    </row>
    <row r="771" spans="1:1">
      <c r="A771" s="14"/>
    </row>
    <row r="772" spans="1:1">
      <c r="A772" s="14"/>
    </row>
    <row r="773" spans="1:1">
      <c r="A773" s="14"/>
    </row>
    <row r="774" spans="1:1">
      <c r="A774" s="14"/>
    </row>
    <row r="775" spans="1:1">
      <c r="A775" s="14"/>
    </row>
    <row r="776" spans="1:1">
      <c r="A776" s="14"/>
    </row>
    <row r="777" spans="1:1">
      <c r="A777" s="14"/>
    </row>
    <row r="778" spans="1:1">
      <c r="A778" s="14"/>
    </row>
    <row r="779" spans="1:1">
      <c r="A779" s="14"/>
    </row>
    <row r="780" spans="1:1">
      <c r="A780" s="14"/>
    </row>
    <row r="781" spans="1:1">
      <c r="A781" s="14"/>
    </row>
    <row r="782" spans="1:1">
      <c r="A782" s="14"/>
    </row>
    <row r="783" spans="1:1">
      <c r="A783" s="14"/>
    </row>
    <row r="784" spans="1:1">
      <c r="A784" s="14"/>
    </row>
    <row r="785" spans="1:1">
      <c r="A785" s="14"/>
    </row>
    <row r="786" spans="1:1">
      <c r="A786" s="14"/>
    </row>
    <row r="787" spans="1:1">
      <c r="A787" s="14"/>
    </row>
    <row r="788" spans="1:1">
      <c r="A788" s="14"/>
    </row>
    <row r="789" spans="1:1">
      <c r="A789" s="14"/>
    </row>
    <row r="790" spans="1:1">
      <c r="A790" s="14"/>
    </row>
    <row r="791" spans="1:1">
      <c r="A791" s="14"/>
    </row>
    <row r="792" spans="1:1">
      <c r="A792" s="14"/>
    </row>
    <row r="793" spans="1:1">
      <c r="A793" s="14"/>
    </row>
    <row r="794" spans="1:1">
      <c r="A794" s="14"/>
    </row>
    <row r="795" spans="1:1">
      <c r="A795" s="14"/>
    </row>
    <row r="796" spans="1:1">
      <c r="A796" s="14"/>
    </row>
    <row r="797" spans="1:1">
      <c r="A797" s="14"/>
    </row>
    <row r="798" spans="1:1">
      <c r="A798" s="14"/>
    </row>
    <row r="799" spans="1:1">
      <c r="A799" s="14"/>
    </row>
    <row r="800" spans="1:1">
      <c r="A800" s="14"/>
    </row>
    <row r="801" spans="1:1">
      <c r="A801" s="14"/>
    </row>
    <row r="802" spans="1:1">
      <c r="A802" s="14"/>
    </row>
    <row r="803" spans="1:1">
      <c r="A803" s="14"/>
    </row>
    <row r="804" spans="1:1">
      <c r="A804" s="14"/>
    </row>
    <row r="805" spans="1:1">
      <c r="A805" s="14"/>
    </row>
    <row r="806" spans="1:1">
      <c r="A806" s="14"/>
    </row>
    <row r="807" spans="1:1">
      <c r="A807" s="14"/>
    </row>
    <row r="808" spans="1:1">
      <c r="A808" s="14"/>
    </row>
    <row r="809" spans="1:1">
      <c r="A809" s="14"/>
    </row>
    <row r="810" spans="1:1">
      <c r="A810" s="14"/>
    </row>
    <row r="811" spans="1:1">
      <c r="A811" s="14"/>
    </row>
    <row r="812" spans="1:1">
      <c r="A812" s="14"/>
    </row>
    <row r="813" spans="1:1">
      <c r="A813" s="14"/>
    </row>
    <row r="814" spans="1:1">
      <c r="A814" s="14"/>
    </row>
    <row r="815" spans="1:1">
      <c r="A815" s="14"/>
    </row>
    <row r="816" spans="1:1">
      <c r="A816" s="14"/>
    </row>
    <row r="817" spans="1:1">
      <c r="A817" s="14"/>
    </row>
    <row r="818" spans="1:1">
      <c r="A818" s="14"/>
    </row>
    <row r="819" spans="1:1">
      <c r="A819" s="14"/>
    </row>
    <row r="820" spans="1:1">
      <c r="A820" s="14"/>
    </row>
    <row r="821" spans="1:1">
      <c r="A821" s="14"/>
    </row>
    <row r="822" spans="1:1">
      <c r="A822" s="14"/>
    </row>
    <row r="823" spans="1:1">
      <c r="A823" s="14"/>
    </row>
    <row r="824" spans="1:1">
      <c r="A824" s="14"/>
    </row>
    <row r="825" spans="1:1">
      <c r="A825" s="14"/>
    </row>
    <row r="826" spans="1:1">
      <c r="A826" s="14"/>
    </row>
    <row r="827" spans="1:1">
      <c r="A827" s="14"/>
    </row>
    <row r="828" spans="1:1">
      <c r="A828" s="14"/>
    </row>
    <row r="829" spans="1:1">
      <c r="A829" s="14"/>
    </row>
    <row r="830" spans="1:1">
      <c r="A830" s="14"/>
    </row>
    <row r="831" spans="1:1">
      <c r="A831" s="14"/>
    </row>
    <row r="832" spans="1:1">
      <c r="A832" s="14"/>
    </row>
    <row r="833" spans="1:1">
      <c r="A833" s="14"/>
    </row>
    <row r="834" spans="1:1">
      <c r="A834" s="14"/>
    </row>
    <row r="835" spans="1:1">
      <c r="A835" s="14"/>
    </row>
    <row r="836" spans="1:1">
      <c r="A836" s="14"/>
    </row>
    <row r="837" spans="1:1">
      <c r="A837" s="14"/>
    </row>
    <row r="838" spans="1:1">
      <c r="A838" s="14"/>
    </row>
    <row r="839" spans="1:1">
      <c r="A839" s="14"/>
    </row>
    <row r="840" spans="1:1">
      <c r="A840" s="14"/>
    </row>
    <row r="841" spans="1:1">
      <c r="A841" s="14"/>
    </row>
    <row r="842" spans="1:1">
      <c r="A842" s="14"/>
    </row>
    <row r="843" spans="1:1">
      <c r="A843" s="14"/>
    </row>
    <row r="844" spans="1:1">
      <c r="A844" s="14"/>
    </row>
    <row r="845" spans="1:1">
      <c r="A845" s="14"/>
    </row>
    <row r="846" spans="1:1">
      <c r="A846" s="14"/>
    </row>
    <row r="847" spans="1:1">
      <c r="A847" s="14"/>
    </row>
    <row r="848" spans="1:1">
      <c r="A848" s="14"/>
    </row>
    <row r="849" spans="1:1">
      <c r="A849" s="14"/>
    </row>
    <row r="850" spans="1:1">
      <c r="A850" s="14"/>
    </row>
    <row r="851" spans="1:1">
      <c r="A851" s="14"/>
    </row>
    <row r="852" spans="1:1">
      <c r="A852" s="14"/>
    </row>
    <row r="853" spans="1:1">
      <c r="A853" s="14"/>
    </row>
    <row r="854" spans="1:1">
      <c r="A854" s="14"/>
    </row>
    <row r="855" spans="1:1">
      <c r="A855" s="14"/>
    </row>
    <row r="856" spans="1:1">
      <c r="A856" s="14"/>
    </row>
    <row r="857" spans="1:1">
      <c r="A857" s="14"/>
    </row>
    <row r="858" spans="1:1">
      <c r="A858" s="14"/>
    </row>
    <row r="859" spans="1:1">
      <c r="A859" s="14"/>
    </row>
    <row r="860" spans="1:1">
      <c r="A860" s="14"/>
    </row>
    <row r="861" spans="1:1">
      <c r="A861" s="14"/>
    </row>
    <row r="862" spans="1:1">
      <c r="A862" s="14"/>
    </row>
    <row r="863" spans="1:1">
      <c r="A863" s="14"/>
    </row>
    <row r="864" spans="1:1">
      <c r="A864" s="14"/>
    </row>
    <row r="865" spans="1:1">
      <c r="A865" s="14"/>
    </row>
    <row r="866" spans="1:1">
      <c r="A866" s="14"/>
    </row>
    <row r="867" spans="1:1">
      <c r="A867" s="14"/>
    </row>
    <row r="868" spans="1:1">
      <c r="A868" s="14"/>
    </row>
    <row r="869" spans="1:1">
      <c r="A869" s="14"/>
    </row>
    <row r="870" spans="1:1">
      <c r="A870" s="14"/>
    </row>
    <row r="871" spans="1:1">
      <c r="A871" s="14"/>
    </row>
    <row r="872" spans="1:1">
      <c r="A872" s="14"/>
    </row>
    <row r="873" spans="1:1">
      <c r="A873" s="14"/>
    </row>
    <row r="874" spans="1:1">
      <c r="A874" s="14"/>
    </row>
    <row r="875" spans="1:1">
      <c r="A875" s="14"/>
    </row>
    <row r="876" spans="1:1">
      <c r="A876" s="14"/>
    </row>
    <row r="877" spans="1:1">
      <c r="A877" s="14"/>
    </row>
    <row r="878" spans="1:1">
      <c r="A878" s="14"/>
    </row>
    <row r="879" spans="1:1">
      <c r="A879" s="14"/>
    </row>
    <row r="880" spans="1:1">
      <c r="A880" s="14"/>
    </row>
    <row r="881" spans="1:1">
      <c r="A881" s="14"/>
    </row>
    <row r="882" spans="1:1">
      <c r="A882" s="14"/>
    </row>
    <row r="883" spans="1:1">
      <c r="A883" s="14"/>
    </row>
    <row r="884" spans="1:1">
      <c r="A884" s="14"/>
    </row>
    <row r="885" spans="1:1">
      <c r="A885" s="14"/>
    </row>
    <row r="886" spans="1:1">
      <c r="A886" s="14"/>
    </row>
    <row r="887" spans="1:1">
      <c r="A887" s="14"/>
    </row>
    <row r="888" spans="1:1">
      <c r="A888" s="14"/>
    </row>
    <row r="889" spans="1:1">
      <c r="A889" s="14"/>
    </row>
    <row r="890" spans="1:1">
      <c r="A890" s="14"/>
    </row>
    <row r="891" spans="1:1">
      <c r="A891" s="14"/>
    </row>
    <row r="892" spans="1:1">
      <c r="A892" s="14"/>
    </row>
    <row r="893" spans="1:1">
      <c r="A893" s="14"/>
    </row>
    <row r="894" spans="1:1">
      <c r="A894" s="14"/>
    </row>
    <row r="895" spans="1:1">
      <c r="A895" s="14"/>
    </row>
    <row r="896" spans="1:1">
      <c r="A896" s="14"/>
    </row>
    <row r="897" spans="1:1">
      <c r="A897" s="14"/>
    </row>
    <row r="898" spans="1:1">
      <c r="A898" s="14"/>
    </row>
    <row r="899" spans="1:1">
      <c r="A899" s="14"/>
    </row>
    <row r="900" spans="1:1">
      <c r="A900" s="14"/>
    </row>
    <row r="901" spans="1:1">
      <c r="A901" s="14"/>
    </row>
    <row r="902" spans="1:1">
      <c r="A902" s="14"/>
    </row>
    <row r="903" spans="1:1">
      <c r="A903" s="14"/>
    </row>
    <row r="904" spans="1:1">
      <c r="A904" s="14"/>
    </row>
    <row r="905" spans="1:1">
      <c r="A905" s="14"/>
    </row>
    <row r="906" spans="1:1">
      <c r="A906" s="14"/>
    </row>
    <row r="907" spans="1:1">
      <c r="A907" s="14"/>
    </row>
    <row r="908" spans="1:1">
      <c r="A908" s="14"/>
    </row>
    <row r="909" spans="1:1">
      <c r="A909" s="14"/>
    </row>
    <row r="910" spans="1:1">
      <c r="A910" s="14"/>
    </row>
    <row r="911" spans="1:1">
      <c r="A911" s="14"/>
    </row>
    <row r="912" spans="1:1">
      <c r="A912" s="14"/>
    </row>
    <row r="913" spans="1:1">
      <c r="A913" s="14"/>
    </row>
    <row r="914" spans="1:1">
      <c r="A914" s="14"/>
    </row>
    <row r="915" spans="1:1">
      <c r="A915" s="14"/>
    </row>
    <row r="916" spans="1:1">
      <c r="A916" s="14"/>
    </row>
    <row r="917" spans="1:1">
      <c r="A917" s="14"/>
    </row>
    <row r="918" spans="1:1">
      <c r="A918" s="14"/>
    </row>
    <row r="919" spans="1:1">
      <c r="A919" s="14"/>
    </row>
    <row r="920" spans="1:1">
      <c r="A920" s="14"/>
    </row>
    <row r="921" spans="1:1">
      <c r="A921" s="14"/>
    </row>
    <row r="922" spans="1:1">
      <c r="A922" s="14"/>
    </row>
    <row r="923" spans="1:1">
      <c r="A923" s="14"/>
    </row>
    <row r="924" spans="1:1">
      <c r="A924" s="14"/>
    </row>
    <row r="925" spans="1:1">
      <c r="A925" s="14"/>
    </row>
    <row r="926" spans="1:1">
      <c r="A926" s="14"/>
    </row>
    <row r="927" spans="1:1">
      <c r="A927" s="14"/>
    </row>
    <row r="928" spans="1:1">
      <c r="A928" s="14"/>
    </row>
    <row r="929" spans="1:1">
      <c r="A929" s="14"/>
    </row>
    <row r="930" spans="1:1">
      <c r="A930" s="14"/>
    </row>
    <row r="931" spans="1:1">
      <c r="A931" s="14"/>
    </row>
    <row r="932" spans="1:1">
      <c r="A932" s="14"/>
    </row>
    <row r="933" spans="1:1">
      <c r="A933" s="14"/>
    </row>
    <row r="934" spans="1:1">
      <c r="A934" s="14"/>
    </row>
    <row r="935" spans="1:1">
      <c r="A935" s="14"/>
    </row>
    <row r="936" spans="1:1">
      <c r="A936" s="14"/>
    </row>
    <row r="937" spans="1:1">
      <c r="A937" s="14"/>
    </row>
    <row r="938" spans="1:1">
      <c r="A938" s="14"/>
    </row>
    <row r="939" spans="1:1">
      <c r="A939" s="14"/>
    </row>
    <row r="940" spans="1:1">
      <c r="A940" s="14"/>
    </row>
    <row r="941" spans="1:1">
      <c r="A941" s="14"/>
    </row>
    <row r="942" spans="1:1">
      <c r="A942" s="14"/>
    </row>
    <row r="943" spans="1:1">
      <c r="A943" s="14"/>
    </row>
    <row r="944" spans="1:1">
      <c r="A944" s="14"/>
    </row>
    <row r="945" spans="1:1">
      <c r="A945" s="14"/>
    </row>
    <row r="946" spans="1:1">
      <c r="A946" s="14"/>
    </row>
    <row r="947" spans="1:1">
      <c r="A947" s="14"/>
    </row>
    <row r="948" spans="1:1">
      <c r="A948" s="14"/>
    </row>
    <row r="949" spans="1:1">
      <c r="A949" s="14"/>
    </row>
    <row r="950" spans="1:1">
      <c r="A950" s="14"/>
    </row>
    <row r="951" spans="1:1">
      <c r="A951" s="14"/>
    </row>
    <row r="952" spans="1:1">
      <c r="A952" s="14"/>
    </row>
    <row r="953" spans="1:1">
      <c r="A953" s="14"/>
    </row>
    <row r="954" spans="1:1">
      <c r="A954" s="14"/>
    </row>
    <row r="955" spans="1:1">
      <c r="A955" s="14"/>
    </row>
    <row r="956" spans="1:1">
      <c r="A956" s="14"/>
    </row>
    <row r="957" spans="1:1">
      <c r="A957" s="14"/>
    </row>
    <row r="958" spans="1:1">
      <c r="A958" s="14"/>
    </row>
    <row r="959" spans="1:1">
      <c r="A959" s="14"/>
    </row>
    <row r="960" spans="1:1">
      <c r="A960" s="14"/>
    </row>
    <row r="961" spans="1:1">
      <c r="A961" s="14"/>
    </row>
    <row r="962" spans="1:1">
      <c r="A962" s="14"/>
    </row>
    <row r="963" spans="1:1">
      <c r="A963" s="14"/>
    </row>
    <row r="964" spans="1:1">
      <c r="A964" s="14"/>
    </row>
    <row r="965" spans="1:1">
      <c r="A965" s="14"/>
    </row>
    <row r="966" spans="1:1">
      <c r="A966" s="14"/>
    </row>
    <row r="967" spans="1:1">
      <c r="A967" s="14"/>
    </row>
    <row r="968" spans="1:1">
      <c r="A968" s="14"/>
    </row>
    <row r="969" spans="1:1">
      <c r="A969" s="14"/>
    </row>
    <row r="970" spans="1:1">
      <c r="A970" s="14"/>
    </row>
    <row r="971" spans="1:1">
      <c r="A971" s="14"/>
    </row>
    <row r="972" spans="1:1">
      <c r="A972" s="14"/>
    </row>
    <row r="973" spans="1:1">
      <c r="A973" s="14"/>
    </row>
    <row r="974" spans="1:1">
      <c r="A974" s="14"/>
    </row>
    <row r="975" spans="1:1">
      <c r="A975" s="14"/>
    </row>
    <row r="976" spans="1:1">
      <c r="A976" s="14"/>
    </row>
    <row r="977" spans="1:1">
      <c r="A977" s="14"/>
    </row>
    <row r="978" spans="1:1">
      <c r="A978" s="14"/>
    </row>
    <row r="979" spans="1:1">
      <c r="A979" s="14"/>
    </row>
    <row r="980" spans="1:1">
      <c r="A980" s="14"/>
    </row>
    <row r="981" spans="1:1">
      <c r="A981" s="14"/>
    </row>
    <row r="982" spans="1:1">
      <c r="A982" s="14"/>
    </row>
    <row r="983" spans="1:1">
      <c r="A983" s="14"/>
    </row>
    <row r="984" spans="1:1">
      <c r="A984" s="14"/>
    </row>
    <row r="985" spans="1:1">
      <c r="A985" s="14"/>
    </row>
    <row r="986" spans="1:1">
      <c r="A986" s="14"/>
    </row>
    <row r="987" spans="1:1">
      <c r="A987" s="14"/>
    </row>
    <row r="988" spans="1:1">
      <c r="A988" s="14"/>
    </row>
    <row r="989" spans="1:1">
      <c r="A989" s="14"/>
    </row>
    <row r="990" spans="1:1">
      <c r="A990" s="14"/>
    </row>
    <row r="991" spans="1:1">
      <c r="A991" s="14"/>
    </row>
    <row r="992" spans="1:1">
      <c r="A992" s="14"/>
    </row>
    <row r="993" spans="1:1">
      <c r="A993" s="14"/>
    </row>
    <row r="994" spans="1:1">
      <c r="A994" s="14"/>
    </row>
    <row r="995" spans="1:1">
      <c r="A995" s="14"/>
    </row>
    <row r="996" spans="1:1">
      <c r="A996" s="14"/>
    </row>
    <row r="997" spans="1:1">
      <c r="A997" s="14"/>
    </row>
    <row r="998" spans="1:1">
      <c r="A998" s="14"/>
    </row>
    <row r="999" spans="1:1">
      <c r="A999" s="14"/>
    </row>
    <row r="1000" spans="1:1">
      <c r="A1000" s="14"/>
    </row>
    <row r="1001" spans="1:1">
      <c r="A1001" s="14"/>
    </row>
    <row r="1002" spans="1:1">
      <c r="A1002" s="14"/>
    </row>
    <row r="1003" spans="1:1">
      <c r="A1003" s="14"/>
    </row>
    <row r="1004" spans="1:1">
      <c r="A1004" s="14"/>
    </row>
    <row r="1005" spans="1:1">
      <c r="A1005" s="14"/>
    </row>
    <row r="1006" spans="1:1">
      <c r="A1006" s="14"/>
    </row>
    <row r="1007" spans="1:1">
      <c r="A1007" s="14"/>
    </row>
    <row r="1008" spans="1:1">
      <c r="A1008" s="14"/>
    </row>
    <row r="1009" spans="1:1">
      <c r="A1009" s="14"/>
    </row>
    <row r="1010" spans="1:1">
      <c r="A1010" s="14"/>
    </row>
    <row r="1011" spans="1:1">
      <c r="A1011" s="14"/>
    </row>
    <row r="1012" spans="1:1">
      <c r="A1012" s="14"/>
    </row>
    <row r="1013" spans="1:1">
      <c r="A1013" s="14"/>
    </row>
    <row r="1014" spans="1:1">
      <c r="A1014" s="14"/>
    </row>
    <row r="1015" spans="1:1">
      <c r="A1015" s="14"/>
    </row>
    <row r="1016" spans="1:1">
      <c r="A1016" s="14"/>
    </row>
    <row r="1017" spans="1:1">
      <c r="A1017" s="14"/>
    </row>
    <row r="1018" spans="1:1">
      <c r="A1018" s="14"/>
    </row>
    <row r="1019" spans="1:1">
      <c r="A1019" s="14"/>
    </row>
    <row r="1020" spans="1:1">
      <c r="A1020" s="14"/>
    </row>
    <row r="1021" spans="1:1">
      <c r="A1021" s="14"/>
    </row>
    <row r="1022" spans="1:1">
      <c r="A1022" s="14"/>
    </row>
    <row r="1023" spans="1:1">
      <c r="A1023" s="14"/>
    </row>
    <row r="1024" spans="1:1">
      <c r="A1024" s="14"/>
    </row>
    <row r="1025" spans="1:1">
      <c r="A1025" s="14"/>
    </row>
    <row r="1026" spans="1:1">
      <c r="A1026" s="14"/>
    </row>
    <row r="1027" spans="1:1">
      <c r="A1027" s="14"/>
    </row>
    <row r="1028" spans="1:1">
      <c r="A1028" s="14"/>
    </row>
    <row r="1029" spans="1:1">
      <c r="A1029" s="14"/>
    </row>
    <row r="1030" spans="1:1">
      <c r="A1030" s="14"/>
    </row>
    <row r="1031" spans="1:1">
      <c r="A1031" s="14"/>
    </row>
    <row r="1032" spans="1:1">
      <c r="A1032" s="14"/>
    </row>
    <row r="1033" spans="1:1">
      <c r="A1033" s="14"/>
    </row>
    <row r="1034" spans="1:1">
      <c r="A1034" s="14"/>
    </row>
    <row r="1035" spans="1:1">
      <c r="A1035" s="14"/>
    </row>
    <row r="1036" spans="1:1">
      <c r="A1036" s="14"/>
    </row>
    <row r="1037" spans="1:1">
      <c r="A1037" s="14"/>
    </row>
    <row r="1038" spans="1:1">
      <c r="A1038" s="14"/>
    </row>
    <row r="1039" spans="1:1">
      <c r="A1039" s="14"/>
    </row>
    <row r="1040" spans="1:1">
      <c r="A1040" s="14"/>
    </row>
    <row r="1041" spans="1:1">
      <c r="A1041" s="14"/>
    </row>
    <row r="1042" spans="1:1">
      <c r="A1042" s="14"/>
    </row>
    <row r="1043" spans="1:1">
      <c r="A1043" s="14"/>
    </row>
    <row r="1044" spans="1:1">
      <c r="A1044" s="14"/>
    </row>
    <row r="1045" spans="1:1">
      <c r="A1045" s="14"/>
    </row>
    <row r="1046" spans="1:1">
      <c r="A1046" s="14"/>
    </row>
    <row r="1047" spans="1:1">
      <c r="A1047" s="14"/>
    </row>
    <row r="1048" spans="1:1">
      <c r="A1048" s="14"/>
    </row>
    <row r="1049" spans="1:1">
      <c r="A1049" s="14"/>
    </row>
    <row r="1050" spans="1:1">
      <c r="A1050" s="14"/>
    </row>
    <row r="1051" spans="1:1">
      <c r="A1051" s="14"/>
    </row>
    <row r="1052" spans="1:1">
      <c r="A1052" s="14"/>
    </row>
    <row r="1053" spans="1:1">
      <c r="A1053" s="14"/>
    </row>
    <row r="1054" spans="1:1">
      <c r="A1054" s="14"/>
    </row>
    <row r="1055" spans="1:1">
      <c r="A1055" s="14"/>
    </row>
    <row r="1056" spans="1:1">
      <c r="A1056" s="14"/>
    </row>
    <row r="1057" spans="1:1">
      <c r="A1057" s="14"/>
    </row>
    <row r="1058" spans="1:1">
      <c r="A1058" s="14"/>
    </row>
    <row r="1059" spans="1:1">
      <c r="A1059" s="14"/>
    </row>
    <row r="1060" spans="1:1">
      <c r="A1060" s="14"/>
    </row>
    <row r="1061" spans="1:1">
      <c r="A1061" s="14"/>
    </row>
    <row r="1062" spans="1:1">
      <c r="A1062" s="14"/>
    </row>
    <row r="1063" spans="1:1">
      <c r="A1063" s="14"/>
    </row>
    <row r="1064" spans="1:1">
      <c r="A1064" s="14"/>
    </row>
    <row r="1065" spans="1:1">
      <c r="A1065" s="14"/>
    </row>
    <row r="1066" spans="1:1">
      <c r="A1066" s="14"/>
    </row>
    <row r="1067" spans="1:1">
      <c r="A1067" s="14"/>
    </row>
    <row r="1068" spans="1:1">
      <c r="A1068" s="14"/>
    </row>
    <row r="1069" spans="1:1">
      <c r="A1069" s="14"/>
    </row>
    <row r="1070" spans="1:1">
      <c r="A1070" s="14"/>
    </row>
    <row r="1071" spans="1:1">
      <c r="A1071" s="14"/>
    </row>
    <row r="1072" spans="1:1">
      <c r="A1072" s="14"/>
    </row>
    <row r="1073" spans="1:1">
      <c r="A1073" s="14"/>
    </row>
    <row r="1074" spans="1:1">
      <c r="A1074" s="14"/>
    </row>
    <row r="1075" spans="1:1">
      <c r="A1075" s="14"/>
    </row>
    <row r="1076" spans="1:1">
      <c r="A1076" s="14"/>
    </row>
    <row r="1077" spans="1:1">
      <c r="A1077" s="14"/>
    </row>
    <row r="1078" spans="1:1">
      <c r="A1078" s="14"/>
    </row>
    <row r="1079" spans="1:1">
      <c r="A1079" s="14"/>
    </row>
    <row r="1080" spans="1:1">
      <c r="A1080" s="14"/>
    </row>
    <row r="1081" spans="1:1">
      <c r="A1081" s="14"/>
    </row>
    <row r="1082" spans="1:1">
      <c r="A1082" s="14"/>
    </row>
    <row r="1083" spans="1:1">
      <c r="A1083" s="14"/>
    </row>
    <row r="1084" spans="1:1">
      <c r="A1084" s="14"/>
    </row>
    <row r="1085" spans="1:1">
      <c r="A1085" s="14"/>
    </row>
    <row r="1086" spans="1:1">
      <c r="A1086" s="14"/>
    </row>
    <row r="1087" spans="1:1">
      <c r="A1087" s="14"/>
    </row>
    <row r="1088" spans="1:1">
      <c r="A1088" s="14"/>
    </row>
    <row r="1089" spans="1:1">
      <c r="A1089" s="14"/>
    </row>
    <row r="1090" spans="1:1">
      <c r="A1090" s="14"/>
    </row>
    <row r="1091" spans="1:1">
      <c r="A1091" s="14"/>
    </row>
    <row r="1092" spans="1:1">
      <c r="A1092" s="14"/>
    </row>
    <row r="1093" spans="1:1">
      <c r="A1093" s="14"/>
    </row>
    <row r="1094" spans="1:1">
      <c r="A1094" s="14"/>
    </row>
    <row r="1095" spans="1:1">
      <c r="A1095" s="14"/>
    </row>
    <row r="1096" spans="1:1">
      <c r="A1096" s="14"/>
    </row>
    <row r="1097" spans="1:1">
      <c r="A1097" s="14"/>
    </row>
    <row r="1098" spans="1:1">
      <c r="A1098" s="14"/>
    </row>
    <row r="1099" spans="1:1">
      <c r="A1099" s="14"/>
    </row>
    <row r="1100" spans="1:1">
      <c r="A1100" s="14"/>
    </row>
    <row r="1101" spans="1:1">
      <c r="A1101" s="14"/>
    </row>
    <row r="1102" spans="1:1">
      <c r="A1102" s="14"/>
    </row>
    <row r="1103" spans="1:1">
      <c r="A1103" s="14"/>
    </row>
    <row r="1104" spans="1:1">
      <c r="A1104" s="14"/>
    </row>
    <row r="1105" spans="1:1">
      <c r="A1105" s="14"/>
    </row>
    <row r="1106" spans="1:1">
      <c r="A1106" s="14"/>
    </row>
    <row r="1107" spans="1:1">
      <c r="A1107" s="14"/>
    </row>
    <row r="1108" spans="1:1">
      <c r="A1108" s="14"/>
    </row>
    <row r="1109" spans="1:1">
      <c r="A1109" s="14"/>
    </row>
    <row r="1110" spans="1:1">
      <c r="A1110" s="14"/>
    </row>
    <row r="1111" spans="1:1">
      <c r="A1111" s="14"/>
    </row>
    <row r="1112" spans="1:1">
      <c r="A1112" s="14"/>
    </row>
    <row r="1113" spans="1:1">
      <c r="A1113" s="14"/>
    </row>
    <row r="1114" spans="1:1">
      <c r="A1114" s="14"/>
    </row>
    <row r="1115" spans="1:1">
      <c r="A1115" s="14"/>
    </row>
    <row r="1116" spans="1:1">
      <c r="A1116" s="14"/>
    </row>
    <row r="1117" spans="1:1">
      <c r="A1117" s="14"/>
    </row>
    <row r="1118" spans="1:1">
      <c r="A1118" s="14"/>
    </row>
    <row r="1119" spans="1:1">
      <c r="A1119" s="14"/>
    </row>
    <row r="1120" spans="1:1">
      <c r="A1120" s="14"/>
    </row>
    <row r="1121" spans="1:1">
      <c r="A1121" s="14"/>
    </row>
    <row r="1122" spans="1:1">
      <c r="A1122" s="14"/>
    </row>
    <row r="1123" spans="1:1">
      <c r="A1123" s="14"/>
    </row>
    <row r="1124" spans="1:1">
      <c r="A1124" s="14"/>
    </row>
    <row r="1125" spans="1:1">
      <c r="A1125" s="14"/>
    </row>
    <row r="1126" spans="1:1">
      <c r="A1126" s="14"/>
    </row>
    <row r="1127" spans="1:1">
      <c r="A1127" s="14"/>
    </row>
    <row r="1128" spans="1:1">
      <c r="A1128" s="14"/>
    </row>
    <row r="1129" spans="1:1">
      <c r="A1129" s="14"/>
    </row>
    <row r="1130" spans="1:1">
      <c r="A1130" s="14"/>
    </row>
    <row r="1131" spans="1:1">
      <c r="A1131" s="14"/>
    </row>
    <row r="1132" spans="1:1">
      <c r="A1132" s="14"/>
    </row>
    <row r="1133" spans="1:1">
      <c r="A1133" s="14"/>
    </row>
    <row r="1134" spans="1:1">
      <c r="A1134" s="14"/>
    </row>
    <row r="1135" spans="1:1">
      <c r="A1135" s="14"/>
    </row>
    <row r="1136" spans="1:1">
      <c r="A1136" s="14"/>
    </row>
    <row r="1137" spans="1:1">
      <c r="A1137" s="14"/>
    </row>
    <row r="1138" spans="1:1">
      <c r="A1138" s="14"/>
    </row>
    <row r="1139" spans="1:1">
      <c r="A1139" s="14"/>
    </row>
    <row r="1140" spans="1:1">
      <c r="A1140" s="14"/>
    </row>
    <row r="1141" spans="1:1">
      <c r="A1141" s="14"/>
    </row>
    <row r="1142" spans="1:1">
      <c r="A1142" s="14"/>
    </row>
    <row r="1143" spans="1:1">
      <c r="A1143" s="14"/>
    </row>
    <row r="1144" spans="1:1">
      <c r="A1144" s="14"/>
    </row>
    <row r="1145" spans="1:1">
      <c r="A1145" s="14"/>
    </row>
    <row r="1146" spans="1:1">
      <c r="A1146" s="14"/>
    </row>
    <row r="1147" spans="1:1">
      <c r="A1147" s="14"/>
    </row>
    <row r="1148" spans="1:1">
      <c r="A1148" s="14"/>
    </row>
    <row r="1149" spans="1:1">
      <c r="A1149" s="14"/>
    </row>
    <row r="1150" spans="1:1">
      <c r="A1150" s="14"/>
    </row>
    <row r="1151" spans="1:1">
      <c r="A1151" s="14"/>
    </row>
    <row r="1152" spans="1:1">
      <c r="A1152" s="14"/>
    </row>
    <row r="1153" spans="1:1">
      <c r="A1153" s="14"/>
    </row>
    <row r="1154" spans="1:1">
      <c r="A1154" s="14"/>
    </row>
    <row r="1155" spans="1:1">
      <c r="A1155" s="14"/>
    </row>
    <row r="1156" spans="1:1">
      <c r="A1156" s="14"/>
    </row>
    <row r="1157" spans="1:1">
      <c r="A1157" s="14"/>
    </row>
    <row r="1158" spans="1:1">
      <c r="A1158" s="14"/>
    </row>
    <row r="1159" spans="1:1">
      <c r="A1159" s="14"/>
    </row>
    <row r="1160" spans="1:1">
      <c r="A1160" s="14"/>
    </row>
    <row r="1161" spans="1:1">
      <c r="A1161" s="14"/>
    </row>
    <row r="1162" spans="1:1">
      <c r="A1162" s="14"/>
    </row>
    <row r="1163" spans="1:1">
      <c r="A1163" s="14"/>
    </row>
    <row r="1164" spans="1:1">
      <c r="A1164" s="14"/>
    </row>
    <row r="1165" spans="1:1">
      <c r="A1165" s="14"/>
    </row>
    <row r="1166" spans="1:1">
      <c r="A1166" s="14"/>
    </row>
    <row r="1167" spans="1:1">
      <c r="A1167" s="14"/>
    </row>
    <row r="1168" spans="1:1">
      <c r="A1168" s="14"/>
    </row>
    <row r="1169" spans="1:1">
      <c r="A1169" s="14"/>
    </row>
    <row r="1170" spans="1:1">
      <c r="A1170" s="14"/>
    </row>
    <row r="1171" spans="1:1">
      <c r="A1171" s="14"/>
    </row>
    <row r="1172" spans="1:1">
      <c r="A1172" s="14"/>
    </row>
    <row r="1173" spans="1:1">
      <c r="A1173" s="14"/>
    </row>
    <row r="1174" spans="1:1">
      <c r="A1174" s="14"/>
    </row>
    <row r="1175" spans="1:1">
      <c r="A1175" s="14"/>
    </row>
    <row r="1176" spans="1:1">
      <c r="A1176" s="14"/>
    </row>
    <row r="1177" spans="1:1">
      <c r="A1177" s="14"/>
    </row>
    <row r="1178" spans="1:1">
      <c r="A1178" s="14"/>
    </row>
    <row r="1179" spans="1:1">
      <c r="A1179" s="14"/>
    </row>
    <row r="1180" spans="1:1">
      <c r="A1180" s="14"/>
    </row>
    <row r="1181" spans="1:1">
      <c r="A1181" s="14"/>
    </row>
    <row r="1182" spans="1:1">
      <c r="A1182" s="14"/>
    </row>
    <row r="1183" spans="1:1">
      <c r="A1183" s="14"/>
    </row>
    <row r="1184" spans="1:1">
      <c r="A1184" s="14"/>
    </row>
    <row r="1185" spans="1:1">
      <c r="A1185" s="14"/>
    </row>
    <row r="1186" spans="1:1">
      <c r="A1186" s="14"/>
    </row>
    <row r="1187" spans="1:1">
      <c r="A1187" s="14"/>
    </row>
    <row r="1188" spans="1:1">
      <c r="A1188" s="14"/>
    </row>
    <row r="1189" spans="1:1">
      <c r="A1189" s="14"/>
    </row>
    <row r="1190" spans="1:1">
      <c r="A1190" s="14"/>
    </row>
    <row r="1191" spans="1:1">
      <c r="A1191" s="14"/>
    </row>
    <row r="1192" spans="1:1">
      <c r="A1192" s="14"/>
    </row>
    <row r="1193" spans="1:1">
      <c r="A1193" s="14"/>
    </row>
    <row r="1194" spans="1:1">
      <c r="A1194" s="14"/>
    </row>
    <row r="1195" spans="1:1">
      <c r="A1195" s="14"/>
    </row>
    <row r="1196" spans="1:1">
      <c r="A1196" s="14"/>
    </row>
    <row r="1197" spans="1:1">
      <c r="A1197" s="14"/>
    </row>
    <row r="1198" spans="1:1">
      <c r="A1198" s="14"/>
    </row>
    <row r="1199" spans="1:1">
      <c r="A1199" s="14"/>
    </row>
    <row r="1200" spans="1:1">
      <c r="A1200" s="14"/>
    </row>
    <row r="1201" spans="1:1">
      <c r="A1201" s="14"/>
    </row>
    <row r="1202" spans="1:1">
      <c r="A1202" s="14"/>
    </row>
    <row r="1203" spans="1:1">
      <c r="A1203" s="14"/>
    </row>
    <row r="1204" spans="1:1">
      <c r="A1204" s="14"/>
    </row>
    <row r="1205" spans="1:1">
      <c r="A1205" s="14"/>
    </row>
    <row r="1206" spans="1:1">
      <c r="A1206" s="14"/>
    </row>
    <row r="1207" spans="1:1">
      <c r="A1207" s="14"/>
    </row>
    <row r="1208" spans="1:1">
      <c r="A1208" s="14"/>
    </row>
    <row r="1209" spans="1:1">
      <c r="A1209" s="14"/>
    </row>
    <row r="1210" spans="1:1">
      <c r="A1210" s="14"/>
    </row>
    <row r="1211" spans="1:1">
      <c r="A1211" s="14"/>
    </row>
    <row r="1212" spans="1:1">
      <c r="A1212" s="14"/>
    </row>
    <row r="1213" spans="1:1">
      <c r="A1213" s="14"/>
    </row>
    <row r="1214" spans="1:1">
      <c r="A1214" s="14"/>
    </row>
    <row r="1215" spans="1:1">
      <c r="A1215" s="14"/>
    </row>
    <row r="1216" spans="1:1">
      <c r="A1216" s="14"/>
    </row>
    <row r="1217" spans="1:1">
      <c r="A1217" s="14"/>
    </row>
    <row r="1218" spans="1:1">
      <c r="A1218" s="14"/>
    </row>
    <row r="1219" spans="1:1">
      <c r="A1219" s="14"/>
    </row>
    <row r="1220" spans="1:1">
      <c r="A1220" s="14"/>
    </row>
    <row r="1221" spans="1:1">
      <c r="A1221" s="14"/>
    </row>
    <row r="1222" spans="1:1">
      <c r="A1222" s="14"/>
    </row>
    <row r="1223" spans="1:1">
      <c r="A1223" s="14"/>
    </row>
    <row r="1224" spans="1:1">
      <c r="A1224" s="14"/>
    </row>
    <row r="1225" spans="1:1">
      <c r="A1225" s="14"/>
    </row>
    <row r="1226" spans="1:1">
      <c r="A1226" s="14"/>
    </row>
    <row r="1227" spans="1:1">
      <c r="A1227" s="14"/>
    </row>
    <row r="1228" spans="1:1">
      <c r="A1228" s="14"/>
    </row>
    <row r="1229" spans="1:1">
      <c r="A1229" s="14"/>
    </row>
    <row r="1230" spans="1:1">
      <c r="A1230" s="14"/>
    </row>
    <row r="1231" spans="1:1">
      <c r="A1231" s="14"/>
    </row>
    <row r="1232" spans="1:1">
      <c r="A1232" s="14"/>
    </row>
    <row r="1233" spans="1:1">
      <c r="A1233" s="14"/>
    </row>
    <row r="1234" spans="1:1">
      <c r="A1234" s="14"/>
    </row>
    <row r="1235" spans="1:1">
      <c r="A1235" s="14"/>
    </row>
    <row r="1236" spans="1:1">
      <c r="A1236" s="14"/>
    </row>
    <row r="1237" spans="1:1">
      <c r="A1237" s="14"/>
    </row>
    <row r="1238" spans="1:1">
      <c r="A1238" s="14"/>
    </row>
    <row r="1239" spans="1:1">
      <c r="A1239" s="14"/>
    </row>
    <row r="1240" spans="1:1">
      <c r="A1240" s="14"/>
    </row>
    <row r="1241" spans="1:1">
      <c r="A1241" s="14"/>
    </row>
    <row r="1242" spans="1:1">
      <c r="A1242" s="14"/>
    </row>
    <row r="1243" spans="1:1">
      <c r="A1243" s="14"/>
    </row>
    <row r="1244" spans="1:1">
      <c r="A1244" s="14"/>
    </row>
    <row r="1245" spans="1:1">
      <c r="A1245" s="14"/>
    </row>
    <row r="1246" spans="1:1">
      <c r="A1246" s="14"/>
    </row>
    <row r="1247" spans="1:1">
      <c r="A1247" s="14"/>
    </row>
    <row r="1248" spans="1:1">
      <c r="A1248" s="14"/>
    </row>
    <row r="1249" spans="1:1">
      <c r="A1249" s="14"/>
    </row>
    <row r="1250" spans="1:1">
      <c r="A1250" s="14"/>
    </row>
    <row r="1251" spans="1:1">
      <c r="A1251" s="14"/>
    </row>
    <row r="1252" spans="1:1">
      <c r="A1252" s="14"/>
    </row>
    <row r="1253" spans="1:1">
      <c r="A1253" s="14"/>
    </row>
    <row r="1254" spans="1:1">
      <c r="A1254" s="14"/>
    </row>
    <row r="1255" spans="1:1">
      <c r="A1255" s="14"/>
    </row>
    <row r="1256" spans="1:1">
      <c r="A1256" s="14"/>
    </row>
    <row r="1257" spans="1:1">
      <c r="A1257" s="14"/>
    </row>
    <row r="1258" spans="1:1">
      <c r="A1258" s="14"/>
    </row>
    <row r="1259" spans="1:1">
      <c r="A1259" s="14"/>
    </row>
    <row r="1260" spans="1:1">
      <c r="A1260" s="14"/>
    </row>
    <row r="1261" spans="1:1">
      <c r="A1261" s="14"/>
    </row>
    <row r="1262" spans="1:1">
      <c r="A1262" s="14"/>
    </row>
    <row r="1263" spans="1:1">
      <c r="A1263" s="14"/>
    </row>
    <row r="1264" spans="1:1">
      <c r="A1264" s="14"/>
    </row>
    <row r="1265" spans="1:1">
      <c r="A1265" s="14"/>
    </row>
    <row r="1266" spans="1:1">
      <c r="A1266" s="14"/>
    </row>
    <row r="1267" spans="1:1">
      <c r="A1267" s="14"/>
    </row>
    <row r="1268" spans="1:1">
      <c r="A1268" s="14"/>
    </row>
    <row r="1269" spans="1:1">
      <c r="A1269" s="14"/>
    </row>
    <row r="1270" spans="1:1">
      <c r="A1270" s="14"/>
    </row>
    <row r="1271" spans="1:1">
      <c r="A1271" s="14"/>
    </row>
    <row r="1272" spans="1:1">
      <c r="A1272" s="14"/>
    </row>
    <row r="1273" spans="1:1">
      <c r="A1273" s="14"/>
    </row>
    <row r="1274" spans="1:1">
      <c r="A1274" s="14"/>
    </row>
    <row r="1275" spans="1:1">
      <c r="A1275" s="14"/>
    </row>
    <row r="1276" spans="1:1">
      <c r="A1276" s="14"/>
    </row>
    <row r="1277" spans="1:1">
      <c r="A1277" s="14"/>
    </row>
    <row r="1278" spans="1:1">
      <c r="A1278" s="14"/>
    </row>
    <row r="1279" spans="1:1">
      <c r="A1279" s="14"/>
    </row>
    <row r="1280" spans="1:1">
      <c r="A1280" s="14"/>
    </row>
    <row r="1281" spans="1:1">
      <c r="A1281" s="14"/>
    </row>
    <row r="1282" spans="1:1">
      <c r="A1282" s="14"/>
    </row>
    <row r="1283" spans="1:1">
      <c r="A1283" s="14"/>
    </row>
    <row r="1284" spans="1:1">
      <c r="A1284" s="14"/>
    </row>
    <row r="1285" spans="1:1">
      <c r="A1285" s="14"/>
    </row>
    <row r="1286" spans="1:1">
      <c r="A1286" s="14"/>
    </row>
    <row r="1287" spans="1:1">
      <c r="A1287" s="14"/>
    </row>
    <row r="1288" spans="1:1">
      <c r="A1288" s="14"/>
    </row>
    <row r="1289" spans="1:1">
      <c r="A1289" s="14"/>
    </row>
    <row r="1290" spans="1:1">
      <c r="A1290" s="14"/>
    </row>
    <row r="1291" spans="1:1">
      <c r="A1291" s="14"/>
    </row>
    <row r="1292" spans="1:1">
      <c r="A1292" s="14"/>
    </row>
    <row r="1293" spans="1:1">
      <c r="A1293" s="14"/>
    </row>
    <row r="1294" spans="1:1">
      <c r="A1294" s="14"/>
    </row>
    <row r="1295" spans="1:1">
      <c r="A1295" s="14"/>
    </row>
    <row r="1296" spans="1:1">
      <c r="A1296" s="14"/>
    </row>
    <row r="1297" spans="1:1">
      <c r="A1297" s="14"/>
    </row>
    <row r="1298" spans="1:1">
      <c r="A1298" s="14"/>
    </row>
    <row r="1299" spans="1:1">
      <c r="A1299" s="14"/>
    </row>
    <row r="1300" spans="1:1">
      <c r="A1300" s="14"/>
    </row>
    <row r="1301" spans="1:1">
      <c r="A1301" s="14"/>
    </row>
    <row r="1302" spans="1:1">
      <c r="A1302" s="14"/>
    </row>
    <row r="1303" spans="1:1">
      <c r="A1303" s="14"/>
    </row>
    <row r="1304" spans="1:1">
      <c r="A1304" s="14"/>
    </row>
    <row r="1305" spans="1:1">
      <c r="A1305" s="14"/>
    </row>
    <row r="1306" spans="1:1">
      <c r="A1306" s="14"/>
    </row>
    <row r="1307" spans="1:1">
      <c r="A1307" s="14"/>
    </row>
    <row r="1308" spans="1:1">
      <c r="A1308" s="14"/>
    </row>
    <row r="1309" spans="1:1">
      <c r="A1309" s="14"/>
    </row>
    <row r="1310" spans="1:1">
      <c r="A1310" s="14"/>
    </row>
    <row r="1311" spans="1:1">
      <c r="A1311" s="14"/>
    </row>
    <row r="1312" spans="1:1">
      <c r="A1312" s="14"/>
    </row>
    <row r="1313" spans="1:1">
      <c r="A1313" s="14"/>
    </row>
    <row r="1314" spans="1:1">
      <c r="A1314" s="14"/>
    </row>
    <row r="1315" spans="1:1">
      <c r="A1315" s="14"/>
    </row>
    <row r="1316" spans="1:1">
      <c r="A1316" s="14"/>
    </row>
    <row r="1317" spans="1:1">
      <c r="A1317" s="14"/>
    </row>
    <row r="1318" spans="1:1">
      <c r="A1318" s="14"/>
    </row>
    <row r="1319" spans="1:1">
      <c r="A1319" s="14"/>
    </row>
    <row r="1320" spans="1:1">
      <c r="A1320" s="14"/>
    </row>
    <row r="1321" spans="1:1">
      <c r="A1321" s="14"/>
    </row>
    <row r="1322" spans="1:1">
      <c r="A1322" s="14"/>
    </row>
    <row r="1323" spans="1:1">
      <c r="A1323" s="14"/>
    </row>
    <row r="1324" spans="1:1">
      <c r="A1324" s="14"/>
    </row>
    <row r="1325" spans="1:1">
      <c r="A1325" s="14"/>
    </row>
    <row r="1326" spans="1:1">
      <c r="A1326" s="14"/>
    </row>
    <row r="1327" spans="1:1">
      <c r="A1327" s="14"/>
    </row>
    <row r="1328" spans="1:1">
      <c r="A1328" s="14"/>
    </row>
    <row r="1329" spans="1:1">
      <c r="A1329" s="14"/>
    </row>
    <row r="1330" spans="1:1">
      <c r="A1330" s="14"/>
    </row>
    <row r="1331" spans="1:1">
      <c r="A1331" s="14"/>
    </row>
    <row r="1332" spans="1:1">
      <c r="A1332" s="14"/>
    </row>
    <row r="1333" spans="1:1">
      <c r="A1333" s="14"/>
    </row>
    <row r="1334" spans="1:1">
      <c r="A1334" s="14"/>
    </row>
    <row r="1335" spans="1:1">
      <c r="A1335" s="14"/>
    </row>
    <row r="1336" spans="1:1">
      <c r="A1336" s="14"/>
    </row>
    <row r="1337" spans="1:1">
      <c r="A1337" s="14"/>
    </row>
    <row r="1338" spans="1:1">
      <c r="A1338" s="14"/>
    </row>
    <row r="1339" spans="1:1">
      <c r="A1339" s="14"/>
    </row>
    <row r="1340" spans="1:1">
      <c r="A1340" s="14"/>
    </row>
    <row r="1341" spans="1:1">
      <c r="A1341" s="14"/>
    </row>
    <row r="1342" spans="1:1">
      <c r="A1342" s="14"/>
    </row>
    <row r="1343" spans="1:1">
      <c r="A1343" s="14"/>
    </row>
    <row r="1344" spans="1:1">
      <c r="A1344" s="14"/>
    </row>
    <row r="1345" spans="1:1">
      <c r="A1345" s="14"/>
    </row>
    <row r="1346" spans="1:1">
      <c r="A1346" s="14"/>
    </row>
    <row r="1347" spans="1:1">
      <c r="A1347" s="14"/>
    </row>
    <row r="1348" spans="1:1">
      <c r="A1348" s="14"/>
    </row>
    <row r="1349" spans="1:1">
      <c r="A1349" s="14"/>
    </row>
    <row r="1350" spans="1:1">
      <c r="A1350" s="14"/>
    </row>
    <row r="1351" spans="1:1">
      <c r="A1351" s="14"/>
    </row>
    <row r="1352" spans="1:1">
      <c r="A1352" s="14"/>
    </row>
    <row r="1353" spans="1:1">
      <c r="A1353" s="14"/>
    </row>
    <row r="1354" spans="1:1">
      <c r="A1354" s="14"/>
    </row>
    <row r="1355" spans="1:1">
      <c r="A1355" s="14"/>
    </row>
    <row r="1356" spans="1:1">
      <c r="A1356" s="14"/>
    </row>
    <row r="1357" spans="1:1">
      <c r="A1357" s="14"/>
    </row>
    <row r="1358" spans="1:1">
      <c r="A1358" s="14"/>
    </row>
    <row r="1359" spans="1:1">
      <c r="A1359" s="14"/>
    </row>
    <row r="1360" spans="1:1">
      <c r="A1360" s="14"/>
    </row>
    <row r="1361" spans="1:1">
      <c r="A1361" s="14"/>
    </row>
    <row r="1362" spans="1:1">
      <c r="A1362" s="14"/>
    </row>
    <row r="1363" spans="1:1">
      <c r="A1363" s="14"/>
    </row>
    <row r="1364" spans="1:1">
      <c r="A1364" s="14"/>
    </row>
    <row r="1365" spans="1:1">
      <c r="A1365" s="14"/>
    </row>
    <row r="1366" spans="1:1">
      <c r="A1366" s="14"/>
    </row>
    <row r="1367" spans="1:1">
      <c r="A1367" s="14"/>
    </row>
    <row r="1368" spans="1:1">
      <c r="A1368" s="14"/>
    </row>
    <row r="1369" spans="1:1">
      <c r="A1369" s="14"/>
    </row>
    <row r="1370" spans="1:1">
      <c r="A1370" s="14"/>
    </row>
    <row r="1371" spans="1:1">
      <c r="A1371" s="14"/>
    </row>
    <row r="1372" spans="1:1">
      <c r="A1372" s="14"/>
    </row>
    <row r="1373" spans="1:1">
      <c r="A1373" s="14"/>
    </row>
    <row r="1374" spans="1:1">
      <c r="A1374" s="14"/>
    </row>
    <row r="1375" spans="1:1">
      <c r="A1375" s="14"/>
    </row>
    <row r="1376" spans="1:1">
      <c r="A1376" s="14"/>
    </row>
    <row r="1377" spans="1:1">
      <c r="A1377" s="14"/>
    </row>
    <row r="1378" spans="1:1">
      <c r="A1378" s="14"/>
    </row>
    <row r="1379" spans="1:1">
      <c r="A1379" s="14"/>
    </row>
    <row r="1380" spans="1:1">
      <c r="A1380" s="14"/>
    </row>
    <row r="1381" spans="1:1">
      <c r="A1381" s="14"/>
    </row>
    <row r="1382" spans="1:1">
      <c r="A1382" s="14"/>
    </row>
    <row r="1383" spans="1:1">
      <c r="A1383" s="14"/>
    </row>
    <row r="1384" spans="1:1">
      <c r="A1384" s="14"/>
    </row>
    <row r="1385" spans="1:1">
      <c r="A1385" s="14"/>
    </row>
    <row r="1386" spans="1:1">
      <c r="A1386" s="14"/>
    </row>
    <row r="1387" spans="1:1">
      <c r="A1387" s="14"/>
    </row>
    <row r="1388" spans="1:1">
      <c r="A1388" s="14"/>
    </row>
    <row r="1389" spans="1:1">
      <c r="A1389" s="14"/>
    </row>
    <row r="1390" spans="1:1">
      <c r="A1390" s="14"/>
    </row>
    <row r="1391" spans="1:1">
      <c r="A1391" s="14"/>
    </row>
    <row r="1392" spans="1:1">
      <c r="A1392" s="14"/>
    </row>
    <row r="1393" spans="1:1">
      <c r="A1393" s="14"/>
    </row>
    <row r="1394" spans="1:1">
      <c r="A1394" s="14"/>
    </row>
    <row r="1395" spans="1:1">
      <c r="A1395" s="14"/>
    </row>
    <row r="1396" spans="1:1">
      <c r="A1396" s="14"/>
    </row>
    <row r="1397" spans="1:1">
      <c r="A1397" s="14"/>
    </row>
    <row r="1398" spans="1:1">
      <c r="A1398" s="14"/>
    </row>
    <row r="1399" spans="1:1">
      <c r="A1399" s="14"/>
    </row>
    <row r="1400" spans="1:1">
      <c r="A1400" s="14"/>
    </row>
    <row r="1401" spans="1:1">
      <c r="A1401" s="14"/>
    </row>
    <row r="1402" spans="1:1">
      <c r="A1402" s="14"/>
    </row>
    <row r="1403" spans="1:1">
      <c r="A1403" s="14"/>
    </row>
    <row r="1404" spans="1:1">
      <c r="A1404" s="14"/>
    </row>
    <row r="1405" spans="1:1">
      <c r="A1405" s="14"/>
    </row>
    <row r="1406" spans="1:1">
      <c r="A1406" s="14"/>
    </row>
    <row r="1407" spans="1:1">
      <c r="A1407" s="14"/>
    </row>
    <row r="1408" spans="1:1">
      <c r="A1408" s="14"/>
    </row>
    <row r="1409" spans="1:1">
      <c r="A1409" s="14"/>
    </row>
    <row r="1410" spans="1:1">
      <c r="A1410" s="14"/>
    </row>
    <row r="1411" spans="1:1">
      <c r="A1411" s="14"/>
    </row>
    <row r="1412" spans="1:1">
      <c r="A1412" s="14"/>
    </row>
    <row r="1413" spans="1:1">
      <c r="A1413" s="14"/>
    </row>
    <row r="1414" spans="1:1">
      <c r="A1414" s="14"/>
    </row>
    <row r="1415" spans="1:1">
      <c r="A1415" s="14"/>
    </row>
    <row r="1416" spans="1:1">
      <c r="A1416" s="14"/>
    </row>
    <row r="1417" spans="1:1">
      <c r="A1417" s="14"/>
    </row>
    <row r="1418" spans="1:1">
      <c r="A1418" s="14"/>
    </row>
    <row r="1419" spans="1:1">
      <c r="A1419" s="14"/>
    </row>
    <row r="1420" spans="1:1">
      <c r="A1420" s="14"/>
    </row>
    <row r="1421" spans="1:1">
      <c r="A1421" s="14"/>
    </row>
    <row r="1422" spans="1:1">
      <c r="A1422" s="14"/>
    </row>
    <row r="1423" spans="1:1">
      <c r="A1423" s="14"/>
    </row>
    <row r="1424" spans="1:1">
      <c r="A1424" s="14"/>
    </row>
    <row r="1425" spans="1:1">
      <c r="A1425" s="14"/>
    </row>
    <row r="1426" spans="1:1">
      <c r="A1426" s="14"/>
    </row>
    <row r="1427" spans="1:1">
      <c r="A1427" s="14"/>
    </row>
    <row r="1428" spans="1:1">
      <c r="A1428" s="14"/>
    </row>
    <row r="1429" spans="1:1">
      <c r="A1429" s="14"/>
    </row>
    <row r="1430" spans="1:1">
      <c r="A1430" s="14"/>
    </row>
    <row r="1431" spans="1:1">
      <c r="A1431" s="14"/>
    </row>
    <row r="1432" spans="1:1">
      <c r="A1432" s="14"/>
    </row>
    <row r="1433" spans="1:1">
      <c r="A1433" s="14"/>
    </row>
    <row r="1434" spans="1:1">
      <c r="A1434" s="14"/>
    </row>
    <row r="1435" spans="1:1">
      <c r="A1435" s="14"/>
    </row>
    <row r="1436" spans="1:1">
      <c r="A1436" s="14"/>
    </row>
    <row r="1437" spans="1:1">
      <c r="A1437" s="14"/>
    </row>
    <row r="1438" spans="1:1">
      <c r="A1438" s="14"/>
    </row>
    <row r="1439" spans="1:1">
      <c r="A1439" s="14"/>
    </row>
    <row r="1440" spans="1:1">
      <c r="A1440" s="14"/>
    </row>
    <row r="1441" spans="1:1">
      <c r="A1441" s="14"/>
    </row>
    <row r="1442" spans="1:1">
      <c r="A1442" s="14"/>
    </row>
    <row r="1443" spans="1:1">
      <c r="A1443" s="14"/>
    </row>
    <row r="1444" spans="1:1">
      <c r="A1444" s="14"/>
    </row>
    <row r="1445" spans="1:1">
      <c r="A1445" s="14"/>
    </row>
    <row r="1446" spans="1:1">
      <c r="A1446" s="14"/>
    </row>
    <row r="1447" spans="1:1">
      <c r="A1447" s="14"/>
    </row>
    <row r="1448" spans="1:1">
      <c r="A1448" s="14"/>
    </row>
    <row r="1449" spans="1:1">
      <c r="A1449" s="14"/>
    </row>
    <row r="1450" spans="1:1">
      <c r="A1450" s="14"/>
    </row>
    <row r="1451" spans="1:1">
      <c r="A1451" s="14"/>
    </row>
    <row r="1452" spans="1:1">
      <c r="A1452" s="14"/>
    </row>
    <row r="1453" spans="1:1">
      <c r="A1453" s="14"/>
    </row>
    <row r="1454" spans="1:1">
      <c r="A1454" s="14"/>
    </row>
    <row r="1455" spans="1:1">
      <c r="A1455" s="14"/>
    </row>
    <row r="1456" spans="1:1">
      <c r="A1456" s="14"/>
    </row>
    <row r="1457" spans="1:1">
      <c r="A1457" s="14"/>
    </row>
    <row r="1458" spans="1:1">
      <c r="A1458" s="14"/>
    </row>
    <row r="1459" spans="1:1">
      <c r="A1459" s="14"/>
    </row>
    <row r="1460" spans="1:1">
      <c r="A1460" s="14"/>
    </row>
    <row r="1461" spans="1:1">
      <c r="A1461" s="14"/>
    </row>
    <row r="1462" spans="1:1">
      <c r="A1462" s="14"/>
    </row>
    <row r="1463" spans="1:1">
      <c r="A1463" s="14"/>
    </row>
    <row r="1464" spans="1:1">
      <c r="A1464" s="14"/>
    </row>
    <row r="1465" spans="1:1">
      <c r="A1465" s="14"/>
    </row>
    <row r="1466" spans="1:1">
      <c r="A1466" s="14"/>
    </row>
    <row r="1467" spans="1:1">
      <c r="A1467" s="14"/>
    </row>
    <row r="1468" spans="1:1">
      <c r="A1468" s="14"/>
    </row>
    <row r="1469" spans="1:1">
      <c r="A1469" s="14"/>
    </row>
    <row r="1470" spans="1:1">
      <c r="A1470" s="14"/>
    </row>
    <row r="1471" spans="1:1">
      <c r="A1471" s="14"/>
    </row>
    <row r="1472" spans="1:1">
      <c r="A1472" s="14"/>
    </row>
    <row r="1473" spans="1:1">
      <c r="A1473" s="14"/>
    </row>
    <row r="1474" spans="1:1">
      <c r="A1474" s="14"/>
    </row>
    <row r="1475" spans="1:1">
      <c r="A1475" s="14"/>
    </row>
    <row r="1476" spans="1:1">
      <c r="A1476" s="14"/>
    </row>
    <row r="1477" spans="1:1">
      <c r="A1477" s="14"/>
    </row>
    <row r="1478" spans="1:1">
      <c r="A1478" s="14"/>
    </row>
    <row r="1479" spans="1:1">
      <c r="A1479" s="14"/>
    </row>
    <row r="1480" spans="1:1">
      <c r="A1480" s="14"/>
    </row>
    <row r="1481" spans="1:1">
      <c r="A1481" s="14"/>
    </row>
    <row r="1482" spans="1:1">
      <c r="A1482" s="14"/>
    </row>
    <row r="1483" spans="1:1">
      <c r="A1483" s="14"/>
    </row>
    <row r="1484" spans="1:1">
      <c r="A1484" s="14"/>
    </row>
    <row r="1485" spans="1:1">
      <c r="A1485" s="14"/>
    </row>
    <row r="1486" spans="1:1">
      <c r="A1486" s="14"/>
    </row>
    <row r="1487" spans="1:1">
      <c r="A1487" s="14"/>
    </row>
    <row r="1488" spans="1:1">
      <c r="A1488" s="14"/>
    </row>
    <row r="1489" spans="1:1">
      <c r="A1489" s="14"/>
    </row>
    <row r="1490" spans="1:1">
      <c r="A1490" s="14"/>
    </row>
    <row r="1491" spans="1:1">
      <c r="A1491" s="14"/>
    </row>
    <row r="1492" spans="1:1">
      <c r="A1492" s="14"/>
    </row>
    <row r="1493" spans="1:1">
      <c r="A1493" s="14"/>
    </row>
    <row r="1494" spans="1:1">
      <c r="A1494" s="14"/>
    </row>
    <row r="1495" spans="1:1">
      <c r="A1495" s="14"/>
    </row>
    <row r="1496" spans="1:1">
      <c r="A1496" s="14"/>
    </row>
    <row r="1497" spans="1:1">
      <c r="A1497" s="14"/>
    </row>
    <row r="1498" spans="1:1">
      <c r="A1498" s="14"/>
    </row>
    <row r="1499" spans="1:1">
      <c r="A1499" s="14"/>
    </row>
    <row r="1500" spans="1:1">
      <c r="A1500" s="14"/>
    </row>
    <row r="1501" spans="1:1">
      <c r="A1501" s="14"/>
    </row>
    <row r="1502" spans="1:1">
      <c r="A1502" s="14"/>
    </row>
    <row r="1503" spans="1:1">
      <c r="A1503" s="14"/>
    </row>
    <row r="1504" spans="1:1">
      <c r="A1504" s="14"/>
    </row>
    <row r="1505" spans="1:1">
      <c r="A1505" s="14"/>
    </row>
    <row r="1506" spans="1:1">
      <c r="A1506" s="14"/>
    </row>
    <row r="1507" spans="1:1">
      <c r="A1507" s="14"/>
    </row>
    <row r="1508" spans="1:1">
      <c r="A1508" s="14"/>
    </row>
    <row r="1509" spans="1:1">
      <c r="A1509" s="14"/>
    </row>
    <row r="1510" spans="1:1">
      <c r="A1510" s="14"/>
    </row>
    <row r="1511" spans="1:1">
      <c r="A1511" s="14"/>
    </row>
    <row r="1512" spans="1:1">
      <c r="A1512" s="14"/>
    </row>
    <row r="1513" spans="1:1">
      <c r="A1513" s="14"/>
    </row>
    <row r="1514" spans="1:1">
      <c r="A1514" s="14"/>
    </row>
    <row r="1515" spans="1:1">
      <c r="A1515" s="14"/>
    </row>
    <row r="1516" spans="1:1">
      <c r="A1516" s="14"/>
    </row>
    <row r="1517" spans="1:1">
      <c r="A1517" s="14"/>
    </row>
    <row r="1518" spans="1:1">
      <c r="A1518" s="14"/>
    </row>
    <row r="1519" spans="1:1">
      <c r="A1519" s="14"/>
    </row>
    <row r="1520" spans="1:1">
      <c r="A1520" s="14"/>
    </row>
    <row r="1521" spans="1:1">
      <c r="A1521" s="14"/>
    </row>
    <row r="1522" spans="1:1">
      <c r="A1522" s="14"/>
    </row>
    <row r="1523" spans="1:1">
      <c r="A1523" s="14"/>
    </row>
    <row r="1524" spans="1:1">
      <c r="A1524" s="14"/>
    </row>
    <row r="1525" spans="1:1">
      <c r="A1525" s="14"/>
    </row>
    <row r="1526" spans="1:1">
      <c r="A1526" s="14"/>
    </row>
    <row r="1527" spans="1:1">
      <c r="A1527" s="14"/>
    </row>
    <row r="1528" spans="1:1">
      <c r="A1528" s="14"/>
    </row>
    <row r="1529" spans="1:1">
      <c r="A1529" s="14"/>
    </row>
    <row r="1530" spans="1:1">
      <c r="A1530" s="14"/>
    </row>
    <row r="1531" spans="1:1">
      <c r="A1531" s="14"/>
    </row>
    <row r="1532" spans="1:1">
      <c r="A1532" s="14"/>
    </row>
    <row r="1533" spans="1:1">
      <c r="A1533" s="14"/>
    </row>
    <row r="1534" spans="1:1">
      <c r="A1534" s="14"/>
    </row>
    <row r="1535" spans="1:1">
      <c r="A1535" s="14"/>
    </row>
    <row r="1536" spans="1:1">
      <c r="A1536" s="14"/>
    </row>
    <row r="1537" spans="1:1">
      <c r="A1537" s="14"/>
    </row>
    <row r="1538" spans="1:1">
      <c r="A1538" s="14"/>
    </row>
    <row r="1539" spans="1:1">
      <c r="A1539" s="14"/>
    </row>
    <row r="1540" spans="1:1">
      <c r="A1540" s="14"/>
    </row>
    <row r="1541" spans="1:1">
      <c r="A1541" s="14"/>
    </row>
    <row r="1542" spans="1:1">
      <c r="A1542" s="14"/>
    </row>
    <row r="1543" spans="1:1">
      <c r="A1543" s="14"/>
    </row>
    <row r="1544" spans="1:1">
      <c r="A1544" s="14"/>
    </row>
    <row r="1545" spans="1:1">
      <c r="A1545" s="14"/>
    </row>
    <row r="1546" spans="1:1">
      <c r="A1546" s="14"/>
    </row>
    <row r="1547" spans="1:1">
      <c r="A1547" s="14"/>
    </row>
    <row r="1548" spans="1:1">
      <c r="A1548" s="14"/>
    </row>
    <row r="1549" spans="1:1">
      <c r="A1549" s="14"/>
    </row>
    <row r="1550" spans="1:1">
      <c r="A1550" s="14"/>
    </row>
    <row r="1551" spans="1:1">
      <c r="A1551" s="14"/>
    </row>
    <row r="1552" spans="1:1">
      <c r="A1552" s="14"/>
    </row>
    <row r="1553" spans="1:1">
      <c r="A1553" s="14"/>
    </row>
    <row r="1554" spans="1:1">
      <c r="A1554" s="14"/>
    </row>
    <row r="1555" spans="1:1">
      <c r="A1555" s="14"/>
    </row>
    <row r="1556" spans="1:1">
      <c r="A1556" s="14"/>
    </row>
    <row r="1557" spans="1:1">
      <c r="A1557" s="14"/>
    </row>
    <row r="1558" spans="1:1">
      <c r="A1558" s="14"/>
    </row>
    <row r="1559" spans="1:1">
      <c r="A1559" s="14"/>
    </row>
    <row r="1560" spans="1:1">
      <c r="A1560" s="14"/>
    </row>
    <row r="1561" spans="1:1">
      <c r="A1561" s="14"/>
    </row>
    <row r="1562" spans="1:1">
      <c r="A1562" s="14"/>
    </row>
    <row r="1563" spans="1:1">
      <c r="A1563" s="14"/>
    </row>
    <row r="1564" spans="1:1">
      <c r="A1564" s="14"/>
    </row>
    <row r="1565" spans="1:1">
      <c r="A1565" s="14"/>
    </row>
    <row r="1566" spans="1:1">
      <c r="A1566" s="14"/>
    </row>
    <row r="1567" spans="1:1">
      <c r="A1567" s="14"/>
    </row>
    <row r="1568" spans="1:1">
      <c r="A1568" s="14"/>
    </row>
    <row r="1569" spans="1:1">
      <c r="A1569" s="14"/>
    </row>
    <row r="1570" spans="1:1">
      <c r="A1570" s="14"/>
    </row>
    <row r="1571" spans="1:1">
      <c r="A1571" s="14"/>
    </row>
    <row r="1572" spans="1:1">
      <c r="A1572" s="14"/>
    </row>
    <row r="1573" spans="1:1">
      <c r="A1573" s="14"/>
    </row>
    <row r="1574" spans="1:1">
      <c r="A1574" s="14"/>
    </row>
    <row r="1575" spans="1:1">
      <c r="A1575" s="14"/>
    </row>
    <row r="1576" spans="1:1">
      <c r="A1576" s="14"/>
    </row>
    <row r="1577" spans="1:1">
      <c r="A1577" s="14"/>
    </row>
    <row r="1578" spans="1:1">
      <c r="A1578" s="14"/>
    </row>
    <row r="1579" spans="1:1">
      <c r="A1579" s="14"/>
    </row>
    <row r="1580" spans="1:1">
      <c r="A1580" s="14"/>
    </row>
    <row r="1581" spans="1:1">
      <c r="A1581" s="14"/>
    </row>
    <row r="1582" spans="1:1">
      <c r="A1582" s="14"/>
    </row>
    <row r="1583" spans="1:1">
      <c r="A1583" s="14"/>
    </row>
    <row r="1584" spans="1:1">
      <c r="A1584" s="14"/>
    </row>
    <row r="1585" spans="1:1">
      <c r="A1585" s="14"/>
    </row>
    <row r="1586" spans="1:1">
      <c r="A1586" s="14"/>
    </row>
    <row r="1587" spans="1:1">
      <c r="A1587" s="14"/>
    </row>
    <row r="1588" spans="1:1">
      <c r="A1588" s="14"/>
    </row>
    <row r="1589" spans="1:1">
      <c r="A1589" s="14"/>
    </row>
    <row r="1590" spans="1:1">
      <c r="A1590" s="14"/>
    </row>
    <row r="1591" spans="1:1">
      <c r="A1591" s="14"/>
    </row>
    <row r="1592" spans="1:1">
      <c r="A1592" s="14"/>
    </row>
    <row r="1593" spans="1:1">
      <c r="A1593" s="14"/>
    </row>
    <row r="1594" spans="1:1">
      <c r="A1594" s="14"/>
    </row>
    <row r="1595" spans="1:1">
      <c r="A1595" s="14"/>
    </row>
    <row r="1596" spans="1:1">
      <c r="A1596" s="14"/>
    </row>
    <row r="1597" spans="1:1">
      <c r="A1597" s="14"/>
    </row>
    <row r="1598" spans="1:1">
      <c r="A1598" s="14"/>
    </row>
    <row r="1599" spans="1:1">
      <c r="A1599" s="14"/>
    </row>
    <row r="1600" spans="1:1">
      <c r="A1600" s="14"/>
    </row>
    <row r="1601" spans="1:1">
      <c r="A1601" s="14"/>
    </row>
    <row r="1602" spans="1:1">
      <c r="A1602" s="14"/>
    </row>
    <row r="1603" spans="1:1">
      <c r="A1603" s="14"/>
    </row>
    <row r="1604" spans="1:1">
      <c r="A1604" s="14"/>
    </row>
    <row r="1605" spans="1:1">
      <c r="A1605" s="14"/>
    </row>
    <row r="1606" spans="1:1">
      <c r="A1606" s="14"/>
    </row>
    <row r="1607" spans="1:1">
      <c r="A1607" s="14"/>
    </row>
    <row r="1608" spans="1:1">
      <c r="A1608" s="14"/>
    </row>
    <row r="1609" spans="1:1">
      <c r="A1609" s="14"/>
    </row>
    <row r="1610" spans="1:1">
      <c r="A1610" s="14"/>
    </row>
    <row r="1611" spans="1:1">
      <c r="A1611" s="14"/>
    </row>
    <row r="1612" spans="1:1">
      <c r="A1612" s="14"/>
    </row>
    <row r="1613" spans="1:1">
      <c r="A1613" s="14"/>
    </row>
    <row r="1614" spans="1:1">
      <c r="A1614" s="14"/>
    </row>
    <row r="1615" spans="1:1">
      <c r="A1615" s="14"/>
    </row>
    <row r="1616" spans="1:1">
      <c r="A1616" s="14"/>
    </row>
    <row r="1617" spans="1:1">
      <c r="A1617" s="14"/>
    </row>
    <row r="1618" spans="1:1">
      <c r="A1618" s="14"/>
    </row>
    <row r="1619" spans="1:1">
      <c r="A1619" s="14"/>
    </row>
    <row r="1620" spans="1:1">
      <c r="A1620" s="14"/>
    </row>
    <row r="1621" spans="1:1">
      <c r="A1621" s="14"/>
    </row>
    <row r="1622" spans="1:1">
      <c r="A1622" s="14"/>
    </row>
    <row r="1623" spans="1:1">
      <c r="A1623" s="14"/>
    </row>
    <row r="1624" spans="1:1">
      <c r="A1624" s="14"/>
    </row>
    <row r="1625" spans="1:1">
      <c r="A1625" s="14"/>
    </row>
    <row r="1626" spans="1:1">
      <c r="A1626" s="14"/>
    </row>
    <row r="1627" spans="1:1">
      <c r="A1627" s="14"/>
    </row>
    <row r="1628" spans="1:1">
      <c r="A1628" s="14"/>
    </row>
    <row r="1629" spans="1:1">
      <c r="A1629" s="14"/>
    </row>
    <row r="1630" spans="1:1">
      <c r="A1630" s="14"/>
    </row>
    <row r="1631" spans="1:1">
      <c r="A1631" s="14"/>
    </row>
    <row r="1632" spans="1:1">
      <c r="A1632" s="14"/>
    </row>
    <row r="1633" spans="1:1">
      <c r="A1633" s="14"/>
    </row>
    <row r="1634" spans="1:1">
      <c r="A1634" s="14"/>
    </row>
    <row r="1635" spans="1:1">
      <c r="A1635" s="14"/>
    </row>
    <row r="1636" spans="1:1">
      <c r="A1636" s="14"/>
    </row>
    <row r="1637" spans="1:1">
      <c r="A1637" s="14"/>
    </row>
    <row r="1638" spans="1:1">
      <c r="A1638" s="14"/>
    </row>
    <row r="1639" spans="1:1">
      <c r="A1639" s="14"/>
    </row>
    <row r="1640" spans="1:1">
      <c r="A1640" s="14"/>
    </row>
    <row r="1641" spans="1:1">
      <c r="A1641" s="14"/>
    </row>
    <row r="1642" spans="1:1">
      <c r="A1642" s="14"/>
    </row>
    <row r="1643" spans="1:1">
      <c r="A1643" s="14"/>
    </row>
    <row r="1644" spans="1:1">
      <c r="A1644" s="14"/>
    </row>
    <row r="1645" spans="1:1">
      <c r="A1645" s="14"/>
    </row>
    <row r="1646" spans="1:1">
      <c r="A1646" s="14"/>
    </row>
    <row r="1647" spans="1:1">
      <c r="A1647" s="14"/>
    </row>
    <row r="1648" spans="1:1">
      <c r="A1648" s="14"/>
    </row>
    <row r="1649" spans="1:1">
      <c r="A1649" s="14"/>
    </row>
    <row r="1650" spans="1:1">
      <c r="A1650" s="14"/>
    </row>
    <row r="1651" spans="1:1">
      <c r="A1651" s="14"/>
    </row>
    <row r="1652" spans="1:1">
      <c r="A1652" s="14"/>
    </row>
    <row r="1653" spans="1:1">
      <c r="A1653" s="14"/>
    </row>
    <row r="1654" spans="1:1">
      <c r="A1654" s="14"/>
    </row>
    <row r="1655" spans="1:1">
      <c r="A1655" s="14"/>
    </row>
    <row r="1656" spans="1:1">
      <c r="A1656" s="14"/>
    </row>
    <row r="1657" spans="1:1">
      <c r="A1657" s="14"/>
    </row>
    <row r="1658" spans="1:1">
      <c r="A1658" s="14"/>
    </row>
    <row r="1659" spans="1:1">
      <c r="A1659" s="14"/>
    </row>
    <row r="1660" spans="1:1">
      <c r="A1660" s="14"/>
    </row>
    <row r="1661" spans="1:1">
      <c r="A1661" s="14"/>
    </row>
    <row r="1662" spans="1:1">
      <c r="A1662" s="14"/>
    </row>
    <row r="1663" spans="1:1">
      <c r="A1663" s="14"/>
    </row>
    <row r="1664" spans="1:1">
      <c r="A1664" s="14"/>
    </row>
    <row r="1665" spans="1:1">
      <c r="A1665" s="14"/>
    </row>
    <row r="1666" spans="1:1">
      <c r="A1666" s="14"/>
    </row>
    <row r="1667" spans="1:1">
      <c r="A1667" s="14"/>
    </row>
    <row r="1668" spans="1:1">
      <c r="A1668" s="14"/>
    </row>
    <row r="1669" spans="1:1">
      <c r="A1669" s="14"/>
    </row>
    <row r="1670" spans="1:1">
      <c r="A1670" s="14"/>
    </row>
    <row r="1671" spans="1:1">
      <c r="A1671" s="14"/>
    </row>
    <row r="1672" spans="1:1">
      <c r="A1672" s="14"/>
    </row>
    <row r="1673" spans="1:1">
      <c r="A1673" s="14"/>
    </row>
    <row r="1674" spans="1:1">
      <c r="A1674" s="14"/>
    </row>
    <row r="1675" spans="1:1">
      <c r="A1675" s="14"/>
    </row>
    <row r="1676" spans="1:1">
      <c r="A1676" s="14"/>
    </row>
    <row r="1677" spans="1:1">
      <c r="A1677" s="14"/>
    </row>
    <row r="1678" spans="1:1">
      <c r="A1678" s="14"/>
    </row>
    <row r="1679" spans="1:1">
      <c r="A1679" s="14"/>
    </row>
    <row r="1680" spans="1:1">
      <c r="A1680" s="14"/>
    </row>
    <row r="1681" spans="1:1">
      <c r="A1681" s="14"/>
    </row>
    <row r="1682" spans="1:1">
      <c r="A1682" s="14"/>
    </row>
    <row r="1683" spans="1:1">
      <c r="A1683" s="14"/>
    </row>
    <row r="1684" spans="1:1">
      <c r="A1684" s="14"/>
    </row>
    <row r="1685" spans="1:1">
      <c r="A1685" s="14"/>
    </row>
    <row r="1686" spans="1:1">
      <c r="A1686" s="14"/>
    </row>
    <row r="1687" spans="1:1">
      <c r="A1687" s="14"/>
    </row>
    <row r="1688" spans="1:1">
      <c r="A1688" s="14"/>
    </row>
    <row r="1689" spans="1:1">
      <c r="A1689" s="14"/>
    </row>
    <row r="1690" spans="1:1">
      <c r="A1690" s="14"/>
    </row>
    <row r="1691" spans="1:1">
      <c r="A1691" s="14"/>
    </row>
    <row r="1692" spans="1:1">
      <c r="A1692" s="14"/>
    </row>
    <row r="1693" spans="1:1">
      <c r="A1693" s="14"/>
    </row>
    <row r="1694" spans="1:1">
      <c r="A1694" s="14"/>
    </row>
    <row r="1695" spans="1:1">
      <c r="A1695" s="14"/>
    </row>
    <row r="1696" spans="1:1">
      <c r="A1696" s="14"/>
    </row>
    <row r="1697" spans="1:1">
      <c r="A1697" s="14"/>
    </row>
    <row r="1698" spans="1:1">
      <c r="A1698" s="14"/>
    </row>
    <row r="1699" spans="1:1">
      <c r="A1699" s="14"/>
    </row>
    <row r="1700" spans="1:1">
      <c r="A1700" s="14"/>
    </row>
    <row r="1701" spans="1:1">
      <c r="A1701" s="14"/>
    </row>
    <row r="1702" spans="1:1">
      <c r="A1702" s="14"/>
    </row>
    <row r="1703" spans="1:1">
      <c r="A1703" s="14"/>
    </row>
    <row r="1704" spans="1:1">
      <c r="A1704" s="14"/>
    </row>
    <row r="1705" spans="1:1">
      <c r="A1705" s="14"/>
    </row>
    <row r="1706" spans="1:1">
      <c r="A1706" s="14"/>
    </row>
    <row r="1707" spans="1:1">
      <c r="A1707" s="14"/>
    </row>
    <row r="1708" spans="1:1">
      <c r="A1708" s="14"/>
    </row>
    <row r="1709" spans="1:1">
      <c r="A1709" s="14"/>
    </row>
    <row r="1710" spans="1:1">
      <c r="A1710" s="14"/>
    </row>
    <row r="1711" spans="1:1">
      <c r="A1711" s="14"/>
    </row>
    <row r="1712" spans="1:1">
      <c r="A1712" s="14"/>
    </row>
    <row r="1713" spans="1:1">
      <c r="A1713" s="14"/>
    </row>
    <row r="1714" spans="1:1">
      <c r="A1714" s="14"/>
    </row>
    <row r="1715" spans="1:1">
      <c r="A1715" s="14"/>
    </row>
    <row r="1716" spans="1:1">
      <c r="A1716" s="14"/>
    </row>
    <row r="1717" spans="1:1">
      <c r="A1717" s="14"/>
    </row>
    <row r="1718" spans="1:1">
      <c r="A1718" s="14"/>
    </row>
    <row r="1719" spans="1:1">
      <c r="A1719" s="14"/>
    </row>
    <row r="1720" spans="1:1">
      <c r="A1720" s="14"/>
    </row>
    <row r="1721" spans="1:1">
      <c r="A1721" s="14"/>
    </row>
    <row r="1722" spans="1:1">
      <c r="A1722" s="14"/>
    </row>
    <row r="1723" spans="1:1">
      <c r="A1723" s="14"/>
    </row>
    <row r="1724" spans="1:1">
      <c r="A1724" s="14"/>
    </row>
    <row r="1725" spans="1:1">
      <c r="A1725" s="14"/>
    </row>
    <row r="1726" spans="1:1">
      <c r="A1726" s="14"/>
    </row>
    <row r="1727" spans="1:1">
      <c r="A1727" s="14"/>
    </row>
    <row r="1728" spans="1:1">
      <c r="A1728" s="14"/>
    </row>
    <row r="1729" spans="1:1">
      <c r="A1729" s="14"/>
    </row>
    <row r="1730" spans="1:1">
      <c r="A1730" s="14"/>
    </row>
    <row r="1731" spans="1:1">
      <c r="A1731" s="14"/>
    </row>
    <row r="1732" spans="1:1">
      <c r="A1732" s="14"/>
    </row>
    <row r="1733" spans="1:1">
      <c r="A1733" s="14"/>
    </row>
    <row r="1734" spans="1:1">
      <c r="A1734" s="14"/>
    </row>
    <row r="1735" spans="1:1">
      <c r="A1735" s="14"/>
    </row>
    <row r="1736" spans="1:1">
      <c r="A1736" s="14"/>
    </row>
    <row r="1737" spans="1:1">
      <c r="A1737" s="14"/>
    </row>
    <row r="1738" spans="1:1">
      <c r="A1738" s="14"/>
    </row>
    <row r="1739" spans="1:1">
      <c r="A1739" s="14"/>
    </row>
    <row r="1740" spans="1:1">
      <c r="A1740" s="14"/>
    </row>
    <row r="1741" spans="1:1">
      <c r="A1741" s="14"/>
    </row>
    <row r="1742" spans="1:1">
      <c r="A1742" s="14"/>
    </row>
    <row r="1743" spans="1:1">
      <c r="A1743" s="14"/>
    </row>
    <row r="1744" spans="1:1">
      <c r="A1744" s="14"/>
    </row>
    <row r="1745" spans="1:1">
      <c r="A1745" s="14"/>
    </row>
    <row r="1746" spans="1:1">
      <c r="A1746" s="14"/>
    </row>
    <row r="1747" spans="1:1">
      <c r="A1747" s="14"/>
    </row>
    <row r="1748" spans="1:1">
      <c r="A1748" s="14"/>
    </row>
    <row r="1749" spans="1:1">
      <c r="A1749" s="14"/>
    </row>
    <row r="1750" spans="1:1">
      <c r="A1750" s="14"/>
    </row>
    <row r="1751" spans="1:1">
      <c r="A1751" s="14"/>
    </row>
    <row r="1752" spans="1:1">
      <c r="A1752" s="14"/>
    </row>
    <row r="1753" spans="1:1">
      <c r="A1753" s="14"/>
    </row>
    <row r="1754" spans="1:1">
      <c r="A1754" s="14"/>
    </row>
    <row r="1755" spans="1:1">
      <c r="A1755" s="14"/>
    </row>
    <row r="1756" spans="1:1">
      <c r="A1756" s="14"/>
    </row>
    <row r="1757" spans="1:1">
      <c r="A1757" s="14"/>
    </row>
    <row r="1758" spans="1:1">
      <c r="A1758" s="14"/>
    </row>
    <row r="1759" spans="1:1">
      <c r="A1759" s="14"/>
    </row>
    <row r="1760" spans="1:1">
      <c r="A1760" s="14"/>
    </row>
    <row r="1761" spans="1:1">
      <c r="A1761" s="14"/>
    </row>
    <row r="1762" spans="1:1">
      <c r="A1762" s="14"/>
    </row>
    <row r="1763" spans="1:1">
      <c r="A1763" s="14"/>
    </row>
    <row r="1764" spans="1:1">
      <c r="A1764" s="14"/>
    </row>
    <row r="1765" spans="1:1">
      <c r="A1765" s="14"/>
    </row>
    <row r="1766" spans="1:1">
      <c r="A1766" s="14"/>
    </row>
    <row r="1767" spans="1:1">
      <c r="A1767" s="14"/>
    </row>
    <row r="1768" spans="1:1">
      <c r="A1768" s="14"/>
    </row>
    <row r="1769" spans="1:1">
      <c r="A1769" s="14"/>
    </row>
    <row r="1770" spans="1:1">
      <c r="A1770" s="14"/>
    </row>
    <row r="1771" spans="1:1">
      <c r="A1771" s="14"/>
    </row>
    <row r="1772" spans="1:1">
      <c r="A1772" s="14"/>
    </row>
    <row r="1773" spans="1:1">
      <c r="A1773" s="14"/>
    </row>
    <row r="1774" spans="1:1">
      <c r="A1774" s="14"/>
    </row>
    <row r="1775" spans="1:1">
      <c r="A1775" s="14"/>
    </row>
    <row r="1776" spans="1:1">
      <c r="A1776" s="14"/>
    </row>
    <row r="1777" spans="1:1">
      <c r="A1777" s="14"/>
    </row>
    <row r="1778" spans="1:1">
      <c r="A1778" s="14"/>
    </row>
    <row r="1779" spans="1:1">
      <c r="A1779" s="14"/>
    </row>
    <row r="1780" spans="1:1">
      <c r="A1780" s="14"/>
    </row>
    <row r="1781" spans="1:1">
      <c r="A1781" s="14"/>
    </row>
    <row r="1782" spans="1:1">
      <c r="A1782" s="14"/>
    </row>
    <row r="1783" spans="1:1">
      <c r="A1783" s="14"/>
    </row>
    <row r="1784" spans="1:1">
      <c r="A1784" s="14"/>
    </row>
    <row r="1785" spans="1:1">
      <c r="A1785" s="14"/>
    </row>
    <row r="1786" spans="1:1">
      <c r="A1786" s="14"/>
    </row>
    <row r="1787" spans="1:1">
      <c r="A1787" s="14"/>
    </row>
    <row r="1788" spans="1:1">
      <c r="A1788" s="14"/>
    </row>
    <row r="1789" spans="1:1">
      <c r="A1789" s="14"/>
    </row>
    <row r="1790" spans="1:1">
      <c r="A1790" s="14"/>
    </row>
    <row r="1791" spans="1:1">
      <c r="A1791" s="14"/>
    </row>
    <row r="1792" spans="1:1">
      <c r="A1792" s="14"/>
    </row>
    <row r="1793" spans="1:1">
      <c r="A1793" s="14"/>
    </row>
    <row r="1794" spans="1:1">
      <c r="A1794" s="14"/>
    </row>
    <row r="1795" spans="1:1">
      <c r="A1795" s="14"/>
    </row>
    <row r="1796" spans="1:1">
      <c r="A1796" s="14"/>
    </row>
    <row r="1797" spans="1:1">
      <c r="A1797" s="14"/>
    </row>
    <row r="1798" spans="1:1">
      <c r="A1798" s="14"/>
    </row>
    <row r="1799" spans="1:1">
      <c r="A1799" s="14"/>
    </row>
    <row r="1800" spans="1:1">
      <c r="A1800" s="14"/>
    </row>
    <row r="1801" spans="1:1">
      <c r="A1801" s="14"/>
    </row>
    <row r="1802" spans="1:1">
      <c r="A1802" s="14"/>
    </row>
    <row r="1803" spans="1:1">
      <c r="A1803" s="14"/>
    </row>
    <row r="1804" spans="1:1">
      <c r="A1804" s="14"/>
    </row>
    <row r="1805" spans="1:1">
      <c r="A1805" s="14"/>
    </row>
    <row r="1806" spans="1:1">
      <c r="A1806" s="14"/>
    </row>
    <row r="1807" spans="1:1">
      <c r="A1807" s="14"/>
    </row>
    <row r="1808" spans="1:1">
      <c r="A1808" s="14"/>
    </row>
    <row r="1809" spans="1:1">
      <c r="A1809" s="14"/>
    </row>
    <row r="1810" spans="1:1">
      <c r="A1810" s="14"/>
    </row>
    <row r="1811" spans="1:1">
      <c r="A1811" s="14"/>
    </row>
    <row r="1812" spans="1:1">
      <c r="A1812" s="14"/>
    </row>
    <row r="1813" spans="1:1">
      <c r="A1813" s="14"/>
    </row>
    <row r="1814" spans="1:1">
      <c r="A1814" s="14"/>
    </row>
    <row r="1815" spans="1:1">
      <c r="A1815" s="14"/>
    </row>
    <row r="1816" spans="1:1">
      <c r="A1816" s="14"/>
    </row>
    <row r="1817" spans="1:1">
      <c r="A1817" s="14"/>
    </row>
    <row r="1818" spans="1:1">
      <c r="A1818" s="14"/>
    </row>
    <row r="1819" spans="1:1">
      <c r="A1819" s="14"/>
    </row>
    <row r="1820" spans="1:1">
      <c r="A1820" s="14"/>
    </row>
    <row r="1821" spans="1:1">
      <c r="A1821" s="14"/>
    </row>
    <row r="1822" spans="1:1">
      <c r="A1822" s="14"/>
    </row>
    <row r="1823" spans="1:1">
      <c r="A1823" s="14"/>
    </row>
    <row r="1824" spans="1:1">
      <c r="A1824" s="14"/>
    </row>
    <row r="1825" spans="1:1">
      <c r="A1825" s="14"/>
    </row>
    <row r="1826" spans="1:1">
      <c r="A1826" s="14"/>
    </row>
    <row r="1827" spans="1:1">
      <c r="A1827" s="14"/>
    </row>
    <row r="1828" spans="1:1">
      <c r="A1828" s="14"/>
    </row>
    <row r="1829" spans="1:1">
      <c r="A1829" s="14"/>
    </row>
    <row r="1830" spans="1:1">
      <c r="A1830" s="14"/>
    </row>
    <row r="1831" spans="1:1">
      <c r="A1831" s="14"/>
    </row>
    <row r="1832" spans="1:1">
      <c r="A1832" s="14"/>
    </row>
    <row r="1833" spans="1:1">
      <c r="A1833" s="14"/>
    </row>
    <row r="1834" spans="1:1">
      <c r="A1834" s="14"/>
    </row>
    <row r="1835" spans="1:1">
      <c r="A1835" s="14"/>
    </row>
    <row r="1836" spans="1:1">
      <c r="A1836" s="14"/>
    </row>
    <row r="1837" spans="1:1">
      <c r="A1837" s="14"/>
    </row>
    <row r="1838" spans="1:1">
      <c r="A1838" s="14"/>
    </row>
    <row r="1839" spans="1:1">
      <c r="A1839" s="14"/>
    </row>
    <row r="1840" spans="1:1">
      <c r="A1840" s="14"/>
    </row>
    <row r="1841" spans="1:1">
      <c r="A1841" s="14"/>
    </row>
    <row r="1842" spans="1:1">
      <c r="A1842" s="14"/>
    </row>
    <row r="1843" spans="1:1">
      <c r="A1843" s="14"/>
    </row>
    <row r="1844" spans="1:1">
      <c r="A1844" s="14"/>
    </row>
    <row r="1845" spans="1:1">
      <c r="A1845" s="14"/>
    </row>
    <row r="1846" spans="1:1">
      <c r="A1846" s="14"/>
    </row>
    <row r="1847" spans="1:1">
      <c r="A1847" s="14"/>
    </row>
    <row r="1848" spans="1:1">
      <c r="A1848" s="14"/>
    </row>
    <row r="1849" spans="1:1">
      <c r="A1849" s="14"/>
    </row>
    <row r="1850" spans="1:1">
      <c r="A1850" s="14"/>
    </row>
    <row r="1851" spans="1:1">
      <c r="A1851" s="14"/>
    </row>
    <row r="1852" spans="1:1">
      <c r="A1852" s="14"/>
    </row>
    <row r="1853" spans="1:1">
      <c r="A1853" s="14"/>
    </row>
    <row r="1854" spans="1:1">
      <c r="A1854" s="14"/>
    </row>
    <row r="1855" spans="1:1">
      <c r="A1855" s="14"/>
    </row>
    <row r="1856" spans="1:1">
      <c r="A1856" s="14"/>
    </row>
    <row r="1857" spans="1:1">
      <c r="A1857" s="14"/>
    </row>
    <row r="1858" spans="1:1">
      <c r="A1858" s="14"/>
    </row>
    <row r="1859" spans="1:1">
      <c r="A1859" s="14"/>
    </row>
    <row r="1860" spans="1:1">
      <c r="A1860" s="14"/>
    </row>
    <row r="1861" spans="1:1">
      <c r="A1861" s="14"/>
    </row>
    <row r="1862" spans="1:1">
      <c r="A1862" s="14"/>
    </row>
    <row r="1863" spans="1:1">
      <c r="A1863" s="14"/>
    </row>
    <row r="1864" spans="1:1">
      <c r="A1864" s="14"/>
    </row>
    <row r="1865" spans="1:1">
      <c r="A1865" s="14"/>
    </row>
    <row r="1866" spans="1:1">
      <c r="A1866" s="14"/>
    </row>
    <row r="1867" spans="1:1">
      <c r="A1867" s="14"/>
    </row>
    <row r="1868" spans="1:1">
      <c r="A1868" s="14"/>
    </row>
    <row r="1869" spans="1:1">
      <c r="A1869" s="14"/>
    </row>
    <row r="1870" spans="1:1">
      <c r="A1870" s="14"/>
    </row>
    <row r="1871" spans="1:1">
      <c r="A1871" s="14"/>
    </row>
    <row r="1872" spans="1:1">
      <c r="A1872" s="14"/>
    </row>
    <row r="1873" spans="1:1">
      <c r="A1873" s="14"/>
    </row>
    <row r="1874" spans="1:1">
      <c r="A1874" s="14"/>
    </row>
    <row r="1875" spans="1:1">
      <c r="A1875" s="14"/>
    </row>
    <row r="1876" spans="1:1">
      <c r="A1876" s="14"/>
    </row>
    <row r="1877" spans="1:1">
      <c r="A1877" s="14"/>
    </row>
    <row r="1878" spans="1:1">
      <c r="A1878" s="14"/>
    </row>
    <row r="1879" spans="1:1">
      <c r="A1879" s="14"/>
    </row>
    <row r="1880" spans="1:1">
      <c r="A1880" s="14"/>
    </row>
    <row r="1881" spans="1:1">
      <c r="A1881" s="14"/>
    </row>
    <row r="1882" spans="1:1">
      <c r="A1882" s="14"/>
    </row>
    <row r="1883" spans="1:1">
      <c r="A1883" s="14"/>
    </row>
    <row r="1884" spans="1:1">
      <c r="A1884" s="14"/>
    </row>
    <row r="1885" spans="1:1">
      <c r="A1885" s="14"/>
    </row>
    <row r="1886" spans="1:1">
      <c r="A1886" s="14"/>
    </row>
    <row r="1887" spans="1:1">
      <c r="A1887" s="14"/>
    </row>
    <row r="1888" spans="1:1">
      <c r="A1888" s="14"/>
    </row>
    <row r="1889" spans="1:1">
      <c r="A1889" s="14"/>
    </row>
    <row r="1890" spans="1:1">
      <c r="A1890" s="14"/>
    </row>
    <row r="1891" spans="1:1">
      <c r="A1891" s="14"/>
    </row>
    <row r="1892" spans="1:1">
      <c r="A1892" s="14"/>
    </row>
    <row r="1893" spans="1:1">
      <c r="A1893" s="14"/>
    </row>
    <row r="1894" spans="1:1">
      <c r="A1894" s="14"/>
    </row>
    <row r="1895" spans="1:1">
      <c r="A1895" s="14"/>
    </row>
    <row r="1896" spans="1:1">
      <c r="A1896" s="14"/>
    </row>
    <row r="1897" spans="1:1">
      <c r="A1897" s="14"/>
    </row>
    <row r="1898" spans="1:1">
      <c r="A1898" s="14"/>
    </row>
    <row r="1899" spans="1:1">
      <c r="A1899" s="14"/>
    </row>
    <row r="1900" spans="1:1">
      <c r="A1900" s="14"/>
    </row>
    <row r="1901" spans="1:1">
      <c r="A1901" s="14"/>
    </row>
    <row r="1902" spans="1:1">
      <c r="A1902" s="14"/>
    </row>
    <row r="1903" spans="1:1">
      <c r="A1903" s="14"/>
    </row>
    <row r="1904" spans="1:1">
      <c r="A1904" s="14"/>
    </row>
    <row r="1905" spans="1:1">
      <c r="A1905" s="14"/>
    </row>
    <row r="1906" spans="1:1">
      <c r="A1906" s="14"/>
    </row>
    <row r="1907" spans="1:1">
      <c r="A1907" s="14"/>
    </row>
    <row r="1908" spans="1:1">
      <c r="A1908" s="14"/>
    </row>
    <row r="1909" spans="1:1">
      <c r="A1909" s="14"/>
    </row>
    <row r="1910" spans="1:1">
      <c r="A1910" s="14"/>
    </row>
    <row r="1911" spans="1:1">
      <c r="A1911" s="14"/>
    </row>
    <row r="1912" spans="1:1">
      <c r="A1912" s="14"/>
    </row>
    <row r="1913" spans="1:1">
      <c r="A1913" s="14"/>
    </row>
    <row r="1914" spans="1:1">
      <c r="A1914" s="14"/>
    </row>
    <row r="1915" spans="1:1">
      <c r="A1915" s="14"/>
    </row>
    <row r="1916" spans="1:1">
      <c r="A1916" s="14"/>
    </row>
    <row r="1917" spans="1:1">
      <c r="A1917" s="14"/>
    </row>
    <row r="1918" spans="1:1">
      <c r="A1918" s="14"/>
    </row>
    <row r="1919" spans="1:1">
      <c r="A1919" s="14"/>
    </row>
    <row r="1920" spans="1:1">
      <c r="A1920" s="14"/>
    </row>
    <row r="1921" spans="1:1">
      <c r="A1921" s="14"/>
    </row>
    <row r="1922" spans="1:1">
      <c r="A1922" s="14"/>
    </row>
    <row r="1923" spans="1:1">
      <c r="A1923" s="14"/>
    </row>
    <row r="1924" spans="1:1">
      <c r="A1924" s="14"/>
    </row>
    <row r="1925" spans="1:1">
      <c r="A1925" s="14"/>
    </row>
    <row r="1926" spans="1:1">
      <c r="A1926" s="14"/>
    </row>
    <row r="1927" spans="1:1">
      <c r="A1927" s="14"/>
    </row>
    <row r="1928" spans="1:1">
      <c r="A1928" s="14"/>
    </row>
    <row r="1929" spans="1:1">
      <c r="A1929" s="14"/>
    </row>
    <row r="1930" spans="1:1">
      <c r="A1930" s="14"/>
    </row>
    <row r="1931" spans="1:1">
      <c r="A1931" s="14"/>
    </row>
    <row r="1932" spans="1:1">
      <c r="A1932" s="14"/>
    </row>
    <row r="1933" spans="1:1">
      <c r="A1933" s="14"/>
    </row>
    <row r="1934" spans="1:1">
      <c r="A1934" s="14"/>
    </row>
    <row r="1935" spans="1:1">
      <c r="A1935" s="14"/>
    </row>
    <row r="1936" spans="1:1">
      <c r="A1936" s="14"/>
    </row>
    <row r="1937" spans="1:1">
      <c r="A1937" s="14"/>
    </row>
    <row r="1938" spans="1:1">
      <c r="A1938" s="14"/>
    </row>
    <row r="1939" spans="1:1">
      <c r="A1939" s="14"/>
    </row>
    <row r="1940" spans="1:1">
      <c r="A1940" s="14"/>
    </row>
    <row r="1941" spans="1:1">
      <c r="A1941" s="14"/>
    </row>
    <row r="1942" spans="1:1">
      <c r="A1942" s="14"/>
    </row>
    <row r="1943" spans="1:1">
      <c r="A1943" s="14"/>
    </row>
    <row r="1944" spans="1:1">
      <c r="A1944" s="14"/>
    </row>
    <row r="1945" spans="1:1">
      <c r="A1945" s="14"/>
    </row>
    <row r="1946" spans="1:1">
      <c r="A1946" s="14"/>
    </row>
    <row r="1947" spans="1:1">
      <c r="A1947" s="14"/>
    </row>
    <row r="1948" spans="1:1">
      <c r="A1948" s="14"/>
    </row>
    <row r="1949" spans="1:1">
      <c r="A1949" s="14"/>
    </row>
    <row r="1950" spans="1:1">
      <c r="A1950" s="14"/>
    </row>
    <row r="1951" spans="1:1">
      <c r="A1951" s="14"/>
    </row>
    <row r="1952" spans="1:1">
      <c r="A1952" s="14"/>
    </row>
    <row r="1953" spans="1:1">
      <c r="A1953" s="14"/>
    </row>
    <row r="1954" spans="1:1">
      <c r="A1954" s="14"/>
    </row>
    <row r="1955" spans="1:1">
      <c r="A1955" s="14"/>
    </row>
    <row r="1956" spans="1:1">
      <c r="A1956" s="14"/>
    </row>
    <row r="1957" spans="1:1">
      <c r="A1957" s="14"/>
    </row>
    <row r="1958" spans="1:1">
      <c r="A1958" s="14"/>
    </row>
    <row r="1959" spans="1:1">
      <c r="A1959" s="14"/>
    </row>
    <row r="1960" spans="1:1">
      <c r="A1960" s="14"/>
    </row>
    <row r="1961" spans="1:1">
      <c r="A1961" s="14"/>
    </row>
    <row r="1962" spans="1:1">
      <c r="A1962" s="14"/>
    </row>
    <row r="1963" spans="1:1">
      <c r="A1963" s="14"/>
    </row>
    <row r="1964" spans="1:1">
      <c r="A1964" s="14"/>
    </row>
    <row r="1965" spans="1:1">
      <c r="A1965" s="14"/>
    </row>
    <row r="1966" spans="1:1">
      <c r="A1966" s="14"/>
    </row>
    <row r="1967" spans="1:1">
      <c r="A1967" s="14"/>
    </row>
    <row r="1968" spans="1:1">
      <c r="A1968" s="14"/>
    </row>
    <row r="1969" spans="1:1">
      <c r="A1969" s="14"/>
    </row>
    <row r="1970" spans="1:1">
      <c r="A1970" s="14"/>
    </row>
    <row r="1971" spans="1:1">
      <c r="A1971" s="14"/>
    </row>
    <row r="1972" spans="1:1">
      <c r="A1972" s="14"/>
    </row>
    <row r="1973" spans="1:1">
      <c r="A1973" s="14"/>
    </row>
    <row r="1974" spans="1:1">
      <c r="A1974" s="14"/>
    </row>
    <row r="1975" spans="1:1">
      <c r="A1975" s="14"/>
    </row>
    <row r="1976" spans="1:1">
      <c r="A1976" s="14"/>
    </row>
    <row r="1977" spans="1:1">
      <c r="A1977" s="14"/>
    </row>
    <row r="1978" spans="1:1">
      <c r="A1978" s="14"/>
    </row>
    <row r="1979" spans="1:1">
      <c r="A1979" s="14"/>
    </row>
    <row r="1980" spans="1:1">
      <c r="A1980" s="14"/>
    </row>
    <row r="1981" spans="1:1">
      <c r="A1981" s="14"/>
    </row>
    <row r="1982" spans="1:1">
      <c r="A1982" s="14"/>
    </row>
    <row r="1983" spans="1:1">
      <c r="A1983" s="14"/>
    </row>
    <row r="1984" spans="1:1">
      <c r="A1984" s="14"/>
    </row>
    <row r="1985" spans="1:1">
      <c r="A1985" s="14"/>
    </row>
    <row r="1986" spans="1:1">
      <c r="A1986" s="14"/>
    </row>
    <row r="1987" spans="1:1">
      <c r="A1987" s="14"/>
    </row>
    <row r="1988" spans="1:1">
      <c r="A1988" s="14"/>
    </row>
    <row r="1989" spans="1:1">
      <c r="A1989" s="14"/>
    </row>
    <row r="1990" spans="1:1">
      <c r="A1990" s="14"/>
    </row>
    <row r="1991" spans="1:1">
      <c r="A1991" s="14"/>
    </row>
    <row r="1992" spans="1:1">
      <c r="A1992" s="14"/>
    </row>
    <row r="1993" spans="1:1">
      <c r="A1993" s="14"/>
    </row>
    <row r="1994" spans="1:1">
      <c r="A1994" s="14"/>
    </row>
    <row r="1995" spans="1:1">
      <c r="A1995" s="14"/>
    </row>
    <row r="1996" spans="1:1">
      <c r="A1996" s="14"/>
    </row>
    <row r="1997" spans="1:1">
      <c r="A1997" s="14"/>
    </row>
    <row r="1998" spans="1:1">
      <c r="A1998" s="14"/>
    </row>
    <row r="1999" spans="1:1">
      <c r="A1999" s="14"/>
    </row>
    <row r="2000" spans="1:1">
      <c r="A2000" s="14"/>
    </row>
    <row r="2001" spans="1:1">
      <c r="A2001" s="14"/>
    </row>
    <row r="2002" spans="1:1">
      <c r="A2002" s="14"/>
    </row>
    <row r="2003" spans="1:1">
      <c r="A2003" s="14"/>
    </row>
    <row r="2004" spans="1:1">
      <c r="A2004" s="14"/>
    </row>
    <row r="2005" spans="1:1">
      <c r="A2005" s="14"/>
    </row>
    <row r="2006" spans="1:1">
      <c r="A2006" s="14"/>
    </row>
    <row r="2007" spans="1:1">
      <c r="A2007" s="14"/>
    </row>
    <row r="2008" spans="1:1">
      <c r="A2008" s="14"/>
    </row>
    <row r="2009" spans="1:1">
      <c r="A2009" s="14"/>
    </row>
    <row r="2010" spans="1:1">
      <c r="A2010" s="14"/>
    </row>
    <row r="2011" spans="1:1">
      <c r="A2011" s="14"/>
    </row>
    <row r="2012" spans="1:1">
      <c r="A2012" s="14"/>
    </row>
    <row r="2013" spans="1:1">
      <c r="A2013" s="14"/>
    </row>
    <row r="2014" spans="1:1">
      <c r="A2014" s="14"/>
    </row>
    <row r="2015" spans="1:1">
      <c r="A2015" s="14"/>
    </row>
    <row r="2016" spans="1:1">
      <c r="A2016" s="14"/>
    </row>
    <row r="2017" spans="1:1">
      <c r="A2017" s="14"/>
    </row>
    <row r="2018" spans="1:1">
      <c r="A2018" s="14"/>
    </row>
    <row r="2019" spans="1:1">
      <c r="A2019" s="14"/>
    </row>
    <row r="2020" spans="1:1">
      <c r="A2020" s="14"/>
    </row>
    <row r="2021" spans="1:1">
      <c r="A2021" s="14"/>
    </row>
    <row r="2022" spans="1:1">
      <c r="A2022" s="14"/>
    </row>
    <row r="2023" spans="1:1">
      <c r="A2023" s="14"/>
    </row>
    <row r="2024" spans="1:1">
      <c r="A2024" s="14"/>
    </row>
    <row r="2025" spans="1:1">
      <c r="A2025" s="14"/>
    </row>
    <row r="2026" spans="1:1">
      <c r="A2026" s="14"/>
    </row>
    <row r="2027" spans="1:1">
      <c r="A2027" s="14"/>
    </row>
    <row r="2028" spans="1:1">
      <c r="A2028" s="14"/>
    </row>
    <row r="2029" spans="1:1">
      <c r="A2029" s="14"/>
    </row>
    <row r="2030" spans="1:1">
      <c r="A2030" s="14"/>
    </row>
    <row r="2031" spans="1:1">
      <c r="A2031" s="14"/>
    </row>
    <row r="2032" spans="1:1">
      <c r="A2032" s="14"/>
    </row>
    <row r="2033" spans="1:1">
      <c r="A2033" s="14"/>
    </row>
    <row r="2034" spans="1:1">
      <c r="A2034" s="14"/>
    </row>
    <row r="2035" spans="1:1">
      <c r="A2035" s="14"/>
    </row>
    <row r="2036" spans="1:1">
      <c r="A2036" s="14"/>
    </row>
    <row r="2037" spans="1:1">
      <c r="A2037" s="14"/>
    </row>
    <row r="2038" spans="1:1">
      <c r="A2038" s="14"/>
    </row>
    <row r="2039" spans="1:1">
      <c r="A2039" s="14"/>
    </row>
    <row r="2040" spans="1:1">
      <c r="A2040" s="14"/>
    </row>
    <row r="2041" spans="1:1">
      <c r="A2041" s="14"/>
    </row>
    <row r="2042" spans="1:1">
      <c r="A2042" s="14"/>
    </row>
    <row r="2043" spans="1:1">
      <c r="A2043" s="14"/>
    </row>
    <row r="2044" spans="1:1">
      <c r="A2044" s="14"/>
    </row>
    <row r="2045" spans="1:1">
      <c r="A2045" s="14"/>
    </row>
    <row r="2046" spans="1:1">
      <c r="A2046" s="14"/>
    </row>
    <row r="2047" spans="1:1">
      <c r="A2047" s="14"/>
    </row>
    <row r="2048" spans="1:1">
      <c r="A2048" s="14"/>
    </row>
    <row r="2049" spans="1:1">
      <c r="A2049" s="14"/>
    </row>
    <row r="2050" spans="1:1">
      <c r="A2050" s="14"/>
    </row>
    <row r="2051" spans="1:1">
      <c r="A2051" s="14"/>
    </row>
    <row r="2052" spans="1:1">
      <c r="A2052" s="14"/>
    </row>
    <row r="2053" spans="1:1">
      <c r="A2053" s="14"/>
    </row>
    <row r="2054" spans="1:1">
      <c r="A2054" s="14"/>
    </row>
    <row r="2055" spans="1:1">
      <c r="A2055" s="14"/>
    </row>
    <row r="2056" spans="1:1">
      <c r="A2056" s="14"/>
    </row>
    <row r="2057" spans="1:1">
      <c r="A2057" s="14"/>
    </row>
    <row r="2058" spans="1:1">
      <c r="A2058" s="14"/>
    </row>
    <row r="2059" spans="1:1">
      <c r="A2059" s="14"/>
    </row>
    <row r="2060" spans="1:1">
      <c r="A2060" s="14"/>
    </row>
    <row r="2061" spans="1:1">
      <c r="A2061" s="14"/>
    </row>
    <row r="2062" spans="1:1">
      <c r="A2062" s="14"/>
    </row>
    <row r="2063" spans="1:1">
      <c r="A2063" s="14"/>
    </row>
    <row r="2064" spans="1:1">
      <c r="A2064" s="14"/>
    </row>
    <row r="2065" spans="1:1">
      <c r="A2065" s="14"/>
    </row>
    <row r="2066" spans="1:1">
      <c r="A2066" s="14"/>
    </row>
    <row r="2067" spans="1:1">
      <c r="A2067" s="14"/>
    </row>
    <row r="2068" spans="1:1">
      <c r="A2068" s="14"/>
    </row>
    <row r="2069" spans="1:1">
      <c r="A2069" s="14"/>
    </row>
    <row r="2070" spans="1:1">
      <c r="A2070" s="14"/>
    </row>
    <row r="2071" spans="1:1">
      <c r="A2071" s="14"/>
    </row>
    <row r="2072" spans="1:1">
      <c r="A2072" s="14"/>
    </row>
    <row r="2073" spans="1:1">
      <c r="A2073" s="14"/>
    </row>
    <row r="2074" spans="1:1">
      <c r="A2074" s="14"/>
    </row>
    <row r="2075" spans="1:1">
      <c r="A2075" s="14"/>
    </row>
    <row r="2076" spans="1:1">
      <c r="A2076" s="14"/>
    </row>
    <row r="2077" spans="1:1">
      <c r="A2077" s="14"/>
    </row>
    <row r="2078" spans="1:1">
      <c r="A2078" s="14"/>
    </row>
    <row r="2079" spans="1:1">
      <c r="A2079" s="14"/>
    </row>
    <row r="2080" spans="1:1">
      <c r="A2080" s="14"/>
    </row>
    <row r="2081" spans="1:1">
      <c r="A2081" s="14"/>
    </row>
    <row r="2082" spans="1:1">
      <c r="A2082" s="14"/>
    </row>
    <row r="2083" spans="1:1">
      <c r="A2083" s="14"/>
    </row>
    <row r="2084" spans="1:1">
      <c r="A2084" s="14"/>
    </row>
    <row r="2085" spans="1:1">
      <c r="A2085" s="14"/>
    </row>
    <row r="2086" spans="1:1">
      <c r="A2086" s="14"/>
    </row>
    <row r="2087" spans="1:1">
      <c r="A2087" s="14"/>
    </row>
    <row r="2088" spans="1:1">
      <c r="A2088" s="14"/>
    </row>
    <row r="2089" spans="1:1">
      <c r="A2089" s="14"/>
    </row>
    <row r="2090" spans="1:1">
      <c r="A2090" s="14"/>
    </row>
    <row r="2091" spans="1:1">
      <c r="A2091" s="14"/>
    </row>
    <row r="2092" spans="1:1">
      <c r="A2092" s="14"/>
    </row>
    <row r="2093" spans="1:1">
      <c r="A2093" s="14"/>
    </row>
    <row r="2094" spans="1:1">
      <c r="A2094" s="14"/>
    </row>
    <row r="2095" spans="1:1">
      <c r="A2095" s="14"/>
    </row>
    <row r="2096" spans="1:1">
      <c r="A2096" s="14"/>
    </row>
    <row r="2097" spans="1:1">
      <c r="A2097" s="14"/>
    </row>
    <row r="2098" spans="1:1">
      <c r="A2098" s="14"/>
    </row>
    <row r="2099" spans="1:1">
      <c r="A2099" s="14"/>
    </row>
    <row r="2100" spans="1:1">
      <c r="A2100" s="14"/>
    </row>
    <row r="2101" spans="1:1">
      <c r="A2101" s="14"/>
    </row>
    <row r="2102" spans="1:1">
      <c r="A2102" s="14"/>
    </row>
    <row r="2103" spans="1:1">
      <c r="A2103" s="14"/>
    </row>
    <row r="2104" spans="1:1">
      <c r="A2104" s="14"/>
    </row>
    <row r="2105" spans="1:1">
      <c r="A2105" s="14"/>
    </row>
    <row r="2106" spans="1:1">
      <c r="A2106" s="14"/>
    </row>
    <row r="2107" spans="1:1">
      <c r="A2107" s="14"/>
    </row>
    <row r="2108" spans="1:1">
      <c r="A2108" s="14"/>
    </row>
    <row r="2109" spans="1:1">
      <c r="A2109" s="14"/>
    </row>
    <row r="2110" spans="1:1">
      <c r="A2110" s="14"/>
    </row>
    <row r="2111" spans="1:1">
      <c r="A2111" s="14"/>
    </row>
    <row r="2112" spans="1:1">
      <c r="A2112" s="14"/>
    </row>
    <row r="2113" spans="1:1">
      <c r="A2113" s="14"/>
    </row>
    <row r="2114" spans="1:1">
      <c r="A2114" s="14"/>
    </row>
    <row r="2115" spans="1:1">
      <c r="A2115" s="14"/>
    </row>
    <row r="2116" spans="1:1">
      <c r="A2116" s="14"/>
    </row>
    <row r="2117" spans="1:1">
      <c r="A2117" s="14"/>
    </row>
    <row r="2118" spans="1:1">
      <c r="A2118" s="14"/>
    </row>
    <row r="2119" spans="1:1">
      <c r="A2119" s="14"/>
    </row>
    <row r="2120" spans="1:1">
      <c r="A2120" s="14"/>
    </row>
    <row r="2121" spans="1:1">
      <c r="A2121" s="14"/>
    </row>
    <row r="2122" spans="1:1">
      <c r="A2122" s="14"/>
    </row>
    <row r="2123" spans="1:1">
      <c r="A2123" s="14"/>
    </row>
    <row r="2124" spans="1:1">
      <c r="A2124" s="14"/>
    </row>
    <row r="2125" spans="1:1">
      <c r="A2125" s="14"/>
    </row>
    <row r="2126" spans="1:1">
      <c r="A2126" s="14"/>
    </row>
    <row r="2127" spans="1:1">
      <c r="A2127" s="14"/>
    </row>
    <row r="2128" spans="1:1">
      <c r="A2128" s="14"/>
    </row>
    <row r="2129" spans="1:1">
      <c r="A2129" s="14"/>
    </row>
    <row r="2130" spans="1:1">
      <c r="A2130" s="14"/>
    </row>
    <row r="2131" spans="1:1">
      <c r="A2131" s="14"/>
    </row>
    <row r="2132" spans="1:1">
      <c r="A2132" s="14"/>
    </row>
    <row r="2133" spans="1:1">
      <c r="A2133" s="14"/>
    </row>
    <row r="2134" spans="1:1">
      <c r="A2134" s="14"/>
    </row>
    <row r="2135" spans="1:1">
      <c r="A2135" s="14"/>
    </row>
    <row r="2136" spans="1:1">
      <c r="A2136" s="14"/>
    </row>
    <row r="2137" spans="1:1">
      <c r="A2137" s="14"/>
    </row>
    <row r="2138" spans="1:1">
      <c r="A2138" s="14"/>
    </row>
    <row r="2139" spans="1:1">
      <c r="A2139" s="14"/>
    </row>
    <row r="2140" spans="1:1">
      <c r="A2140" s="14"/>
    </row>
    <row r="2141" spans="1:1">
      <c r="A2141" s="14"/>
    </row>
    <row r="2142" spans="1:1">
      <c r="A2142" s="14"/>
    </row>
    <row r="2143" spans="1:1">
      <c r="A2143" s="14"/>
    </row>
    <row r="2144" spans="1:1">
      <c r="A2144" s="14"/>
    </row>
    <row r="2145" spans="1:1">
      <c r="A2145" s="14"/>
    </row>
    <row r="2146" spans="1:1">
      <c r="A2146" s="14"/>
    </row>
    <row r="2147" spans="1:1">
      <c r="A2147" s="14"/>
    </row>
    <row r="2148" spans="1:1">
      <c r="A2148" s="14"/>
    </row>
    <row r="2149" spans="1:1">
      <c r="A2149" s="14"/>
    </row>
    <row r="2150" spans="1:1">
      <c r="A2150" s="14"/>
    </row>
    <row r="2151" spans="1:1">
      <c r="A2151" s="14"/>
    </row>
    <row r="2152" spans="1:1">
      <c r="A2152" s="14"/>
    </row>
    <row r="2153" spans="1:1">
      <c r="A2153" s="14"/>
    </row>
    <row r="2154" spans="1:1">
      <c r="A2154" s="14"/>
    </row>
    <row r="2155" spans="1:1">
      <c r="A2155" s="14"/>
    </row>
    <row r="2156" spans="1:1">
      <c r="A2156" s="14"/>
    </row>
    <row r="2157" spans="1:1">
      <c r="A2157" s="14"/>
    </row>
    <row r="2158" spans="1:1">
      <c r="A2158" s="14"/>
    </row>
    <row r="2159" spans="1:1">
      <c r="A2159" s="14"/>
    </row>
    <row r="2160" spans="1:1">
      <c r="A2160" s="14"/>
    </row>
    <row r="2161" spans="1:1">
      <c r="A2161" s="14"/>
    </row>
    <row r="2162" spans="1:1">
      <c r="A2162" s="14"/>
    </row>
    <row r="2163" spans="1:1">
      <c r="A2163" s="14"/>
    </row>
    <row r="2164" spans="1:1">
      <c r="A2164" s="14"/>
    </row>
    <row r="2165" spans="1:1">
      <c r="A2165" s="14"/>
    </row>
    <row r="2166" spans="1:1">
      <c r="A2166" s="14"/>
    </row>
    <row r="2167" spans="1:1">
      <c r="A2167" s="14"/>
    </row>
    <row r="2168" spans="1:1">
      <c r="A2168" s="14"/>
    </row>
    <row r="2169" spans="1:1">
      <c r="A2169" s="14"/>
    </row>
    <row r="2170" spans="1:1">
      <c r="A2170" s="14"/>
    </row>
    <row r="2171" spans="1:1">
      <c r="A2171" s="14"/>
    </row>
    <row r="2172" spans="1:1">
      <c r="A2172" s="14"/>
    </row>
    <row r="2173" spans="1:1">
      <c r="A2173" s="14"/>
    </row>
    <row r="2174" spans="1:1">
      <c r="A2174" s="14"/>
    </row>
    <row r="2175" spans="1:1">
      <c r="A2175" s="14"/>
    </row>
    <row r="2176" spans="1:1">
      <c r="A2176" s="14"/>
    </row>
    <row r="2177" spans="1:1">
      <c r="A2177" s="14"/>
    </row>
    <row r="2178" spans="1:1">
      <c r="A2178" s="14"/>
    </row>
    <row r="2179" spans="1:1">
      <c r="A2179" s="14"/>
    </row>
    <row r="2180" spans="1:1">
      <c r="A2180" s="14"/>
    </row>
    <row r="2181" spans="1:1">
      <c r="A2181" s="14"/>
    </row>
    <row r="2182" spans="1:1">
      <c r="A2182" s="14"/>
    </row>
    <row r="2183" spans="1:1">
      <c r="A2183" s="14"/>
    </row>
    <row r="2184" spans="1:1">
      <c r="A2184" s="14"/>
    </row>
    <row r="2185" spans="1:1">
      <c r="A2185" s="14"/>
    </row>
    <row r="2186" spans="1:1">
      <c r="A2186" s="14"/>
    </row>
    <row r="2187" spans="1:1">
      <c r="A2187" s="14"/>
    </row>
    <row r="2188" spans="1:1">
      <c r="A2188" s="14"/>
    </row>
    <row r="2189" spans="1:1">
      <c r="A2189" s="14"/>
    </row>
    <row r="2190" spans="1:1">
      <c r="A2190" s="14"/>
    </row>
    <row r="2191" spans="1:1">
      <c r="A2191" s="14"/>
    </row>
    <row r="2192" spans="1:1">
      <c r="A2192" s="14"/>
    </row>
    <row r="2193" spans="1:1">
      <c r="A2193" s="14"/>
    </row>
    <row r="2194" spans="1:1">
      <c r="A2194" s="14"/>
    </row>
    <row r="2195" spans="1:1">
      <c r="A2195" s="14"/>
    </row>
    <row r="2196" spans="1:1">
      <c r="A2196" s="14"/>
    </row>
    <row r="2197" spans="1:1">
      <c r="A2197" s="14"/>
    </row>
    <row r="2198" spans="1:1">
      <c r="A2198" s="14"/>
    </row>
    <row r="2199" spans="1:1">
      <c r="A2199" s="14"/>
    </row>
    <row r="2200" spans="1:1">
      <c r="A2200" s="14"/>
    </row>
    <row r="2201" spans="1:1">
      <c r="A2201" s="14"/>
    </row>
    <row r="2202" spans="1:1">
      <c r="A2202" s="14"/>
    </row>
    <row r="2203" spans="1:1">
      <c r="A2203" s="14"/>
    </row>
    <row r="2204" spans="1:1">
      <c r="A2204" s="14"/>
    </row>
    <row r="2205" spans="1:1">
      <c r="A2205" s="14"/>
    </row>
    <row r="2206" spans="1:1">
      <c r="A2206" s="14"/>
    </row>
    <row r="2207" spans="1:1">
      <c r="A2207" s="14"/>
    </row>
    <row r="2208" spans="1:1">
      <c r="A2208" s="14"/>
    </row>
    <row r="2209" spans="1:1">
      <c r="A2209" s="14"/>
    </row>
    <row r="2210" spans="1:1">
      <c r="A2210" s="14"/>
    </row>
    <row r="2211" spans="1:1">
      <c r="A2211" s="14"/>
    </row>
    <row r="2212" spans="1:1">
      <c r="A2212" s="14"/>
    </row>
    <row r="2213" spans="1:1">
      <c r="A2213" s="14"/>
    </row>
    <row r="2214" spans="1:1">
      <c r="A2214" s="14"/>
    </row>
    <row r="2215" spans="1:1">
      <c r="A2215" s="14"/>
    </row>
    <row r="2216" spans="1:1">
      <c r="A2216" s="14"/>
    </row>
    <row r="2217" spans="1:1">
      <c r="A2217" s="14"/>
    </row>
    <row r="2218" spans="1:1">
      <c r="A2218" s="14"/>
    </row>
    <row r="2219" spans="1:1">
      <c r="A2219" s="14"/>
    </row>
    <row r="2220" spans="1:1">
      <c r="A2220" s="14"/>
    </row>
    <row r="2221" spans="1:1">
      <c r="A2221" s="14"/>
    </row>
    <row r="2222" spans="1:1">
      <c r="A2222" s="14"/>
    </row>
    <row r="2223" spans="1:1">
      <c r="A2223" s="14"/>
    </row>
    <row r="2224" spans="1:1">
      <c r="A2224" s="14"/>
    </row>
    <row r="2225" spans="1:1">
      <c r="A2225" s="14"/>
    </row>
    <row r="2226" spans="1:1">
      <c r="A2226" s="14"/>
    </row>
    <row r="2227" spans="1:1">
      <c r="A2227" s="14"/>
    </row>
    <row r="2228" spans="1:1">
      <c r="A2228" s="14"/>
    </row>
    <row r="2229" spans="1:1">
      <c r="A2229" s="14"/>
    </row>
    <row r="2230" spans="1:1">
      <c r="A2230" s="14"/>
    </row>
    <row r="2231" spans="1:1">
      <c r="A2231" s="14"/>
    </row>
    <row r="2232" spans="1:1">
      <c r="A2232" s="14"/>
    </row>
    <row r="2233" spans="1:1">
      <c r="A2233" s="14"/>
    </row>
    <row r="2234" spans="1:1">
      <c r="A2234" s="14"/>
    </row>
    <row r="2235" spans="1:1">
      <c r="A2235" s="14"/>
    </row>
    <row r="2236" spans="1:1">
      <c r="A2236" s="14"/>
    </row>
    <row r="2237" spans="1:1">
      <c r="A2237" s="14"/>
    </row>
    <row r="2238" spans="1:1">
      <c r="A2238" s="14"/>
    </row>
    <row r="2239" spans="1:1">
      <c r="A2239" s="14"/>
    </row>
    <row r="2240" spans="1:1">
      <c r="A2240" s="14"/>
    </row>
    <row r="2241" spans="1:1">
      <c r="A2241" s="14"/>
    </row>
    <row r="2242" spans="1:1">
      <c r="A2242" s="14"/>
    </row>
    <row r="2243" spans="1:1">
      <c r="A2243" s="14"/>
    </row>
    <row r="2244" spans="1:1">
      <c r="A2244" s="14"/>
    </row>
    <row r="2245" spans="1:1">
      <c r="A2245" s="14"/>
    </row>
    <row r="2246" spans="1:1">
      <c r="A2246" s="14"/>
    </row>
    <row r="2247" spans="1:1">
      <c r="A2247" s="14"/>
    </row>
    <row r="2248" spans="1:1">
      <c r="A2248" s="14"/>
    </row>
    <row r="2249" spans="1:1">
      <c r="A2249" s="14"/>
    </row>
    <row r="2250" spans="1:1">
      <c r="A2250" s="14"/>
    </row>
    <row r="2251" spans="1:1">
      <c r="A2251" s="14"/>
    </row>
    <row r="2252" spans="1:1">
      <c r="A2252" s="14"/>
    </row>
    <row r="2253" spans="1:1">
      <c r="A2253" s="14"/>
    </row>
    <row r="2254" spans="1:1">
      <c r="A2254" s="14"/>
    </row>
    <row r="2255" spans="1:1">
      <c r="A2255" s="14"/>
    </row>
    <row r="2256" spans="1:1">
      <c r="A2256" s="14"/>
    </row>
    <row r="2257" spans="1:1">
      <c r="A2257" s="14"/>
    </row>
    <row r="2258" spans="1:1">
      <c r="A2258" s="14"/>
    </row>
    <row r="2259" spans="1:1">
      <c r="A2259" s="14"/>
    </row>
    <row r="2260" spans="1:1">
      <c r="A2260" s="14"/>
    </row>
    <row r="2261" spans="1:1">
      <c r="A2261" s="14"/>
    </row>
    <row r="2262" spans="1:1">
      <c r="A2262" s="14"/>
    </row>
    <row r="2263" spans="1:1">
      <c r="A2263" s="14"/>
    </row>
    <row r="2264" spans="1:1">
      <c r="A2264" s="14"/>
    </row>
    <row r="2265" spans="1:1">
      <c r="A2265" s="14"/>
    </row>
    <row r="2266" spans="1:1">
      <c r="A2266" s="14"/>
    </row>
    <row r="2267" spans="1:1">
      <c r="A2267" s="14"/>
    </row>
    <row r="2268" spans="1:1">
      <c r="A2268" s="14"/>
    </row>
    <row r="2269" spans="1:1">
      <c r="A2269" s="14"/>
    </row>
    <row r="2270" spans="1:1">
      <c r="A2270" s="14"/>
    </row>
    <row r="2271" spans="1:1">
      <c r="A2271" s="14"/>
    </row>
    <row r="2272" spans="1:1">
      <c r="A2272" s="14"/>
    </row>
    <row r="2273" spans="1:1">
      <c r="A2273" s="14"/>
    </row>
    <row r="2274" spans="1:1">
      <c r="A2274" s="14"/>
    </row>
    <row r="2275" spans="1:1">
      <c r="A2275" s="14"/>
    </row>
    <row r="2276" spans="1:1">
      <c r="A2276" s="14"/>
    </row>
    <row r="2277" spans="1:1">
      <c r="A2277" s="14"/>
    </row>
    <row r="2278" spans="1:1">
      <c r="A2278" s="14"/>
    </row>
    <row r="2279" spans="1:1">
      <c r="A2279" s="14"/>
    </row>
    <row r="2280" spans="1:1">
      <c r="A2280" s="14"/>
    </row>
    <row r="2281" spans="1:1">
      <c r="A2281" s="14"/>
    </row>
    <row r="2282" spans="1:1">
      <c r="A2282" s="14"/>
    </row>
    <row r="2283" spans="1:1">
      <c r="A2283" s="14"/>
    </row>
    <row r="2284" spans="1:1">
      <c r="A2284" s="14"/>
    </row>
    <row r="2285" spans="1:1">
      <c r="A2285" s="14"/>
    </row>
    <row r="2286" spans="1:1">
      <c r="A2286" s="14"/>
    </row>
    <row r="2287" spans="1:1">
      <c r="A2287" s="14"/>
    </row>
    <row r="2288" spans="1:1">
      <c r="A2288" s="14"/>
    </row>
    <row r="2289" spans="1:1">
      <c r="A2289" s="14"/>
    </row>
    <row r="2290" spans="1:1">
      <c r="A2290" s="14"/>
    </row>
    <row r="2291" spans="1:1">
      <c r="A2291" s="14"/>
    </row>
    <row r="2292" spans="1:1">
      <c r="A2292" s="14"/>
    </row>
    <row r="2293" spans="1:1">
      <c r="A2293" s="14"/>
    </row>
    <row r="2294" spans="1:1">
      <c r="A2294" s="14"/>
    </row>
    <row r="2295" spans="1:1">
      <c r="A2295" s="14"/>
    </row>
    <row r="2296" spans="1:1">
      <c r="A2296" s="14"/>
    </row>
    <row r="2297" spans="1:1">
      <c r="A2297" s="14"/>
    </row>
    <row r="2298" spans="1:1">
      <c r="A2298" s="14"/>
    </row>
    <row r="2299" spans="1:1">
      <c r="A2299" s="14"/>
    </row>
    <row r="2300" spans="1:1">
      <c r="A2300" s="14"/>
    </row>
    <row r="2301" spans="1:1">
      <c r="A2301" s="14"/>
    </row>
    <row r="2302" spans="1:1">
      <c r="A2302" s="14"/>
    </row>
    <row r="2303" spans="1:1">
      <c r="A2303" s="14"/>
    </row>
    <row r="2304" spans="1:1">
      <c r="A2304" s="14"/>
    </row>
    <row r="2305" spans="1:1">
      <c r="A2305" s="14"/>
    </row>
    <row r="2306" spans="1:1">
      <c r="A2306" s="14"/>
    </row>
    <row r="2307" spans="1:1">
      <c r="A2307" s="14"/>
    </row>
    <row r="2308" spans="1:1">
      <c r="A2308" s="14"/>
    </row>
    <row r="2309" spans="1:1">
      <c r="A2309" s="14"/>
    </row>
    <row r="2310" spans="1:1">
      <c r="A2310" s="14"/>
    </row>
    <row r="2311" spans="1:1">
      <c r="A2311" s="14"/>
    </row>
    <row r="2312" spans="1:1">
      <c r="A2312" s="14"/>
    </row>
    <row r="2313" spans="1:1">
      <c r="A2313" s="14"/>
    </row>
    <row r="2314" spans="1:1">
      <c r="A2314" s="14"/>
    </row>
    <row r="2315" spans="1:1">
      <c r="A2315" s="14"/>
    </row>
    <row r="2316" spans="1:1">
      <c r="A2316" s="14"/>
    </row>
    <row r="2317" spans="1:1">
      <c r="A2317" s="14"/>
    </row>
    <row r="2318" spans="1:1">
      <c r="A2318" s="14"/>
    </row>
    <row r="2319" spans="1:1">
      <c r="A2319" s="14"/>
    </row>
    <row r="2320" spans="1:1">
      <c r="A2320" s="14"/>
    </row>
    <row r="2321" spans="1:1">
      <c r="A2321" s="14"/>
    </row>
    <row r="2322" spans="1:1">
      <c r="A2322" s="14"/>
    </row>
    <row r="2323" spans="1:1">
      <c r="A2323" s="14"/>
    </row>
    <row r="2324" spans="1:1">
      <c r="A2324" s="14"/>
    </row>
    <row r="2325" spans="1:1">
      <c r="A2325" s="14"/>
    </row>
    <row r="2326" spans="1:1">
      <c r="A2326" s="14"/>
    </row>
    <row r="2327" spans="1:1">
      <c r="A2327" s="14"/>
    </row>
    <row r="2328" spans="1:1">
      <c r="A2328" s="14"/>
    </row>
    <row r="2329" spans="1:1">
      <c r="A2329" s="14"/>
    </row>
    <row r="2330" spans="1:1">
      <c r="A2330" s="14"/>
    </row>
    <row r="2331" spans="1:1">
      <c r="A2331" s="14"/>
    </row>
    <row r="2332" spans="1:1">
      <c r="A2332" s="14"/>
    </row>
    <row r="2333" spans="1:1">
      <c r="A2333" s="14"/>
    </row>
    <row r="2334" spans="1:1">
      <c r="A2334" s="14"/>
    </row>
    <row r="2335" spans="1:1">
      <c r="A2335" s="14"/>
    </row>
    <row r="2336" spans="1:1">
      <c r="A2336" s="14"/>
    </row>
    <row r="2337" spans="1:1">
      <c r="A2337" s="14"/>
    </row>
    <row r="2338" spans="1:1">
      <c r="A2338" s="14"/>
    </row>
    <row r="2339" spans="1:1">
      <c r="A2339" s="14"/>
    </row>
    <row r="2340" spans="1:1">
      <c r="A2340" s="14"/>
    </row>
    <row r="2341" spans="1:1">
      <c r="A2341" s="14"/>
    </row>
    <row r="2342" spans="1:1">
      <c r="A2342" s="14"/>
    </row>
    <row r="2343" spans="1:1">
      <c r="A2343" s="14"/>
    </row>
    <row r="2344" spans="1:1">
      <c r="A2344" s="14"/>
    </row>
    <row r="2345" spans="1:1">
      <c r="A2345" s="14"/>
    </row>
    <row r="2346" spans="1:1">
      <c r="A2346" s="14"/>
    </row>
    <row r="2347" spans="1:1">
      <c r="A2347" s="14"/>
    </row>
    <row r="2348" spans="1:1">
      <c r="A2348" s="14"/>
    </row>
    <row r="2349" spans="1:1">
      <c r="A2349" s="14"/>
    </row>
    <row r="2350" spans="1:1">
      <c r="A2350" s="14"/>
    </row>
    <row r="2351" spans="1:1">
      <c r="A2351" s="14"/>
    </row>
    <row r="2352" spans="1:1">
      <c r="A2352" s="14"/>
    </row>
    <row r="2353" spans="1:1">
      <c r="A2353" s="14"/>
    </row>
    <row r="2354" spans="1:1">
      <c r="A2354" s="14"/>
    </row>
    <row r="2355" spans="1:1">
      <c r="A2355" s="14"/>
    </row>
    <row r="2356" spans="1:1">
      <c r="A2356" s="14"/>
    </row>
    <row r="2357" spans="1:1">
      <c r="A2357" s="14"/>
    </row>
    <row r="2358" spans="1:1">
      <c r="A2358" s="14"/>
    </row>
    <row r="2359" spans="1:1">
      <c r="A2359" s="14"/>
    </row>
    <row r="2360" spans="1:1">
      <c r="A2360" s="14"/>
    </row>
    <row r="2361" spans="1:1">
      <c r="A2361" s="14"/>
    </row>
    <row r="2362" spans="1:1">
      <c r="A2362" s="14"/>
    </row>
    <row r="2363" spans="1:1">
      <c r="A2363" s="14"/>
    </row>
    <row r="2364" spans="1:1">
      <c r="A2364" s="14"/>
    </row>
    <row r="2365" spans="1:1">
      <c r="A2365" s="14"/>
    </row>
    <row r="2366" spans="1:1">
      <c r="A2366" s="14"/>
    </row>
    <row r="2367" spans="1:1">
      <c r="A2367" s="14"/>
    </row>
    <row r="2368" spans="1:1">
      <c r="A2368" s="14"/>
    </row>
    <row r="2369" spans="1:1">
      <c r="A2369" s="14"/>
    </row>
    <row r="2370" spans="1:1">
      <c r="A2370" s="14"/>
    </row>
    <row r="2371" spans="1:1">
      <c r="A2371" s="14"/>
    </row>
    <row r="2372" spans="1:1">
      <c r="A2372" s="14"/>
    </row>
    <row r="2373" spans="1:1">
      <c r="A2373" s="14"/>
    </row>
    <row r="2374" spans="1:1">
      <c r="A2374" s="14"/>
    </row>
    <row r="2375" spans="1:1">
      <c r="A2375" s="14"/>
    </row>
    <row r="2376" spans="1:1">
      <c r="A2376" s="14"/>
    </row>
    <row r="2377" spans="1:1">
      <c r="A2377" s="14"/>
    </row>
    <row r="2378" spans="1:1">
      <c r="A2378" s="14"/>
    </row>
    <row r="2379" spans="1:1">
      <c r="A2379" s="14"/>
    </row>
    <row r="2380" spans="1:1">
      <c r="A2380" s="14"/>
    </row>
    <row r="2381" spans="1:1">
      <c r="A2381" s="14"/>
    </row>
    <row r="2382" spans="1:1">
      <c r="A2382" s="14"/>
    </row>
    <row r="2383" spans="1:1">
      <c r="A2383" s="14"/>
    </row>
    <row r="2384" spans="1:1">
      <c r="A2384" s="14"/>
    </row>
    <row r="2385" spans="1:1">
      <c r="A2385" s="14"/>
    </row>
    <row r="2386" spans="1:1">
      <c r="A2386" s="14"/>
    </row>
    <row r="2387" spans="1:1">
      <c r="A2387" s="14"/>
    </row>
    <row r="2388" spans="1:1">
      <c r="A2388" s="14"/>
    </row>
    <row r="2389" spans="1:1">
      <c r="A2389" s="14"/>
    </row>
    <row r="2390" spans="1:1">
      <c r="A2390" s="14"/>
    </row>
    <row r="2391" spans="1:1">
      <c r="A2391" s="14"/>
    </row>
    <row r="2392" spans="1:1">
      <c r="A2392" s="14"/>
    </row>
    <row r="2393" spans="1:1">
      <c r="A2393" s="14"/>
    </row>
    <row r="2394" spans="1:1">
      <c r="A2394" s="14"/>
    </row>
    <row r="2395" spans="1:1">
      <c r="A2395" s="14"/>
    </row>
    <row r="2396" spans="1:1">
      <c r="A2396" s="14"/>
    </row>
    <row r="2397" spans="1:1">
      <c r="A2397" s="14"/>
    </row>
    <row r="2398" spans="1:1">
      <c r="A2398" s="14"/>
    </row>
    <row r="2399" spans="1:1">
      <c r="A2399" s="14"/>
    </row>
    <row r="2400" spans="1:1">
      <c r="A2400" s="14"/>
    </row>
    <row r="2401" spans="1:1">
      <c r="A2401" s="14"/>
    </row>
    <row r="2402" spans="1:1">
      <c r="A2402" s="14"/>
    </row>
    <row r="2403" spans="1:1">
      <c r="A2403" s="14"/>
    </row>
    <row r="2404" spans="1:1">
      <c r="A2404" s="14"/>
    </row>
    <row r="2405" spans="1:1">
      <c r="A2405" s="14"/>
    </row>
    <row r="2406" spans="1:1">
      <c r="A2406" s="14"/>
    </row>
    <row r="2407" spans="1:1">
      <c r="A2407" s="14"/>
    </row>
    <row r="2408" spans="1:1">
      <c r="A2408" s="14"/>
    </row>
    <row r="2409" spans="1:1">
      <c r="A2409" s="14"/>
    </row>
    <row r="2410" spans="1:1">
      <c r="A2410" s="14"/>
    </row>
    <row r="2411" spans="1:1">
      <c r="A2411" s="14"/>
    </row>
    <row r="2412" spans="1:1">
      <c r="A2412" s="14"/>
    </row>
    <row r="2413" spans="1:1">
      <c r="A2413" s="14"/>
    </row>
    <row r="2414" spans="1:1">
      <c r="A2414" s="14"/>
    </row>
    <row r="2415" spans="1:1">
      <c r="A2415" s="14"/>
    </row>
    <row r="2416" spans="1:1">
      <c r="A2416" s="14"/>
    </row>
    <row r="2417" spans="1:1">
      <c r="A2417" s="14"/>
    </row>
    <row r="2418" spans="1:1">
      <c r="A2418" s="14"/>
    </row>
    <row r="2419" spans="1:1">
      <c r="A2419" s="14"/>
    </row>
    <row r="2420" spans="1:1">
      <c r="A2420" s="14"/>
    </row>
    <row r="2421" spans="1:1">
      <c r="A2421" s="14"/>
    </row>
    <row r="2422" spans="1:1">
      <c r="A2422" s="14"/>
    </row>
    <row r="2423" spans="1:1">
      <c r="A2423" s="14"/>
    </row>
    <row r="2424" spans="1:1">
      <c r="A2424" s="14"/>
    </row>
    <row r="2425" spans="1:1">
      <c r="A2425" s="14"/>
    </row>
    <row r="2426" spans="1:1">
      <c r="A2426" s="14"/>
    </row>
    <row r="2427" spans="1:1">
      <c r="A2427" s="14"/>
    </row>
    <row r="2428" spans="1:1">
      <c r="A2428" s="14"/>
    </row>
    <row r="2429" spans="1:1">
      <c r="A2429" s="14"/>
    </row>
    <row r="2430" spans="1:1">
      <c r="A2430" s="14"/>
    </row>
    <row r="2431" spans="1:1">
      <c r="A2431" s="14"/>
    </row>
    <row r="2432" spans="1:1">
      <c r="A2432" s="14"/>
    </row>
    <row r="2433" spans="1:1">
      <c r="A2433" s="14"/>
    </row>
    <row r="2434" spans="1:1">
      <c r="A2434" s="14"/>
    </row>
    <row r="2435" spans="1:1">
      <c r="A2435" s="14"/>
    </row>
    <row r="2436" spans="1:1">
      <c r="A2436" s="14"/>
    </row>
    <row r="2437" spans="1:1">
      <c r="A2437" s="14"/>
    </row>
    <row r="2438" spans="1:1">
      <c r="A2438" s="14"/>
    </row>
    <row r="2439" spans="1:1">
      <c r="A2439" s="14"/>
    </row>
    <row r="2440" spans="1:1">
      <c r="A2440" s="14"/>
    </row>
    <row r="2441" spans="1:1">
      <c r="A2441" s="14"/>
    </row>
    <row r="2442" spans="1:1">
      <c r="A2442" s="14"/>
    </row>
    <row r="2443" spans="1:1">
      <c r="A2443" s="14"/>
    </row>
    <row r="2444" spans="1:1">
      <c r="A2444" s="14"/>
    </row>
    <row r="2445" spans="1:1">
      <c r="A2445" s="14"/>
    </row>
    <row r="2446" spans="1:1">
      <c r="A2446" s="14"/>
    </row>
    <row r="2447" spans="1:1">
      <c r="A2447" s="14"/>
    </row>
    <row r="2448" spans="1:1">
      <c r="A2448" s="14"/>
    </row>
    <row r="2449" spans="1:1">
      <c r="A2449" s="14"/>
    </row>
    <row r="2450" spans="1:1">
      <c r="A2450" s="14"/>
    </row>
    <row r="2451" spans="1:1">
      <c r="A2451" s="14"/>
    </row>
    <row r="2452" spans="1:1">
      <c r="A2452" s="14"/>
    </row>
    <row r="2453" spans="1:1">
      <c r="A2453" s="14"/>
    </row>
    <row r="2454" spans="1:1">
      <c r="A2454" s="14"/>
    </row>
    <row r="2455" spans="1:1">
      <c r="A2455" s="14"/>
    </row>
    <row r="2456" spans="1:1">
      <c r="A2456" s="14"/>
    </row>
    <row r="2457" spans="1:1">
      <c r="A2457" s="14"/>
    </row>
    <row r="2458" spans="1:1">
      <c r="A2458" s="14"/>
    </row>
    <row r="2459" spans="1:1">
      <c r="A2459" s="14"/>
    </row>
    <row r="2460" spans="1:1">
      <c r="A2460" s="14"/>
    </row>
    <row r="2461" spans="1:1">
      <c r="A2461" s="14"/>
    </row>
    <row r="2462" spans="1:1">
      <c r="A2462" s="14"/>
    </row>
    <row r="2463" spans="1:1">
      <c r="A2463" s="14"/>
    </row>
    <row r="2464" spans="1:1">
      <c r="A2464" s="14"/>
    </row>
    <row r="2465" spans="1:1">
      <c r="A2465" s="14"/>
    </row>
    <row r="2466" spans="1:1">
      <c r="A2466" s="14"/>
    </row>
    <row r="2467" spans="1:1">
      <c r="A2467" s="14"/>
    </row>
    <row r="2468" spans="1:1">
      <c r="A2468" s="14"/>
    </row>
    <row r="2469" spans="1:1">
      <c r="A2469" s="14"/>
    </row>
    <row r="2470" spans="1:1">
      <c r="A2470" s="14"/>
    </row>
    <row r="2471" spans="1:1">
      <c r="A2471" s="14"/>
    </row>
    <row r="2472" spans="1:1">
      <c r="A2472" s="14"/>
    </row>
    <row r="2473" spans="1:1">
      <c r="A2473" s="14"/>
    </row>
    <row r="2474" spans="1:1">
      <c r="A2474" s="14"/>
    </row>
    <row r="2475" spans="1:1">
      <c r="A2475" s="14"/>
    </row>
    <row r="2476" spans="1:1">
      <c r="A2476" s="14"/>
    </row>
    <row r="2477" spans="1:1">
      <c r="A2477" s="14"/>
    </row>
    <row r="2478" spans="1:1">
      <c r="A2478" s="14"/>
    </row>
    <row r="2479" spans="1:1">
      <c r="A2479" s="14"/>
    </row>
    <row r="2480" spans="1:1">
      <c r="A2480" s="14"/>
    </row>
    <row r="2481" spans="1:1">
      <c r="A2481" s="14"/>
    </row>
    <row r="2482" spans="1:1">
      <c r="A2482" s="14"/>
    </row>
    <row r="2483" spans="1:1">
      <c r="A2483" s="14"/>
    </row>
    <row r="2484" spans="1:1">
      <c r="A2484" s="14"/>
    </row>
    <row r="2485" spans="1:1">
      <c r="A2485" s="14"/>
    </row>
    <row r="2486" spans="1:1">
      <c r="A2486" s="14"/>
    </row>
    <row r="2487" spans="1:1">
      <c r="A2487" s="14"/>
    </row>
    <row r="2488" spans="1:1">
      <c r="A2488" s="14"/>
    </row>
    <row r="2489" spans="1:1">
      <c r="A2489" s="14"/>
    </row>
    <row r="2490" spans="1:1">
      <c r="A2490" s="14"/>
    </row>
    <row r="2491" spans="1:1">
      <c r="A2491" s="14"/>
    </row>
    <row r="2492" spans="1:1">
      <c r="A2492" s="14"/>
    </row>
    <row r="2493" spans="1:1">
      <c r="A2493" s="14"/>
    </row>
    <row r="2494" spans="1:1">
      <c r="A2494" s="14"/>
    </row>
    <row r="2495" spans="1:1">
      <c r="A2495" s="14"/>
    </row>
    <row r="2496" spans="1:1">
      <c r="A2496" s="14"/>
    </row>
    <row r="2497" spans="1:1">
      <c r="A2497" s="14"/>
    </row>
    <row r="2498" spans="1:1">
      <c r="A2498" s="14"/>
    </row>
    <row r="2499" spans="1:1">
      <c r="A2499" s="14"/>
    </row>
    <row r="2500" spans="1:1">
      <c r="A2500" s="14"/>
    </row>
    <row r="2501" spans="1:1">
      <c r="A2501" s="14"/>
    </row>
    <row r="2502" spans="1:1">
      <c r="A2502" s="14"/>
    </row>
    <row r="2503" spans="1:1">
      <c r="A2503" s="14"/>
    </row>
    <row r="2504" spans="1:1">
      <c r="A2504" s="14"/>
    </row>
    <row r="2505" spans="1:1">
      <c r="A2505" s="14"/>
    </row>
    <row r="2506" spans="1:1">
      <c r="A2506" s="14"/>
    </row>
    <row r="2507" spans="1:1">
      <c r="A2507" s="14"/>
    </row>
    <row r="2508" spans="1:1">
      <c r="A2508" s="14"/>
    </row>
    <row r="2509" spans="1:1">
      <c r="A2509" s="14"/>
    </row>
    <row r="2510" spans="1:1">
      <c r="A2510" s="14"/>
    </row>
    <row r="2511" spans="1:1">
      <c r="A2511" s="14"/>
    </row>
    <row r="2512" spans="1:1">
      <c r="A2512" s="14"/>
    </row>
    <row r="2513" spans="1:1">
      <c r="A2513" s="14"/>
    </row>
    <row r="2514" spans="1:1">
      <c r="A2514" s="14"/>
    </row>
    <row r="2515" spans="1:1">
      <c r="A2515" s="14"/>
    </row>
    <row r="2516" spans="1:1">
      <c r="A2516" s="14"/>
    </row>
    <row r="2517" spans="1:1">
      <c r="A2517" s="14"/>
    </row>
    <row r="2518" spans="1:1">
      <c r="A2518" s="14"/>
    </row>
    <row r="2519" spans="1:1">
      <c r="A2519" s="14"/>
    </row>
    <row r="2520" spans="1:1">
      <c r="A2520" s="14"/>
    </row>
    <row r="2521" spans="1:1">
      <c r="A2521" s="14"/>
    </row>
    <row r="2522" spans="1:1">
      <c r="A2522" s="14"/>
    </row>
    <row r="2523" spans="1:1">
      <c r="A2523" s="14"/>
    </row>
    <row r="2524" spans="1:1">
      <c r="A2524" s="14"/>
    </row>
    <row r="2525" spans="1:1">
      <c r="A2525" s="14"/>
    </row>
    <row r="2526" spans="1:1">
      <c r="A2526" s="14"/>
    </row>
    <row r="2527" spans="1:1">
      <c r="A2527" s="14"/>
    </row>
    <row r="2528" spans="1:1">
      <c r="A2528" s="14"/>
    </row>
    <row r="2529" spans="1:1">
      <c r="A2529" s="14"/>
    </row>
    <row r="2530" spans="1:1">
      <c r="A2530" s="14"/>
    </row>
    <row r="2531" spans="1:1">
      <c r="A2531" s="14"/>
    </row>
    <row r="2532" spans="1:1">
      <c r="A2532" s="14"/>
    </row>
    <row r="2533" spans="1:1">
      <c r="A2533" s="14"/>
    </row>
    <row r="2534" spans="1:1">
      <c r="A2534" s="14"/>
    </row>
    <row r="2535" spans="1:1">
      <c r="A2535" s="14"/>
    </row>
    <row r="2536" spans="1:1">
      <c r="A2536" s="14"/>
    </row>
    <row r="2537" spans="1:1">
      <c r="A2537" s="14"/>
    </row>
    <row r="2538" spans="1:1">
      <c r="A2538" s="14"/>
    </row>
    <row r="2539" spans="1:1">
      <c r="A2539" s="14"/>
    </row>
    <row r="2540" spans="1:1">
      <c r="A2540" s="14"/>
    </row>
    <row r="2541" spans="1:1">
      <c r="A2541" s="14"/>
    </row>
    <row r="2542" spans="1:1">
      <c r="A2542" s="14"/>
    </row>
    <row r="2543" spans="1:1">
      <c r="A2543" s="14"/>
    </row>
    <row r="2544" spans="1:1">
      <c r="A2544" s="14"/>
    </row>
    <row r="2545" spans="1:1">
      <c r="A2545" s="14"/>
    </row>
    <row r="2546" spans="1:1">
      <c r="A2546" s="14"/>
    </row>
    <row r="2547" spans="1:1">
      <c r="A2547" s="14"/>
    </row>
    <row r="2548" spans="1:1">
      <c r="A2548" s="14"/>
    </row>
    <row r="2549" spans="1:1">
      <c r="A2549" s="14"/>
    </row>
    <row r="2550" spans="1:1">
      <c r="A2550" s="14"/>
    </row>
    <row r="2551" spans="1:1">
      <c r="A2551" s="14"/>
    </row>
    <row r="2552" spans="1:1">
      <c r="A2552" s="14"/>
    </row>
    <row r="2553" spans="1:1">
      <c r="A2553" s="14"/>
    </row>
    <row r="2554" spans="1:1">
      <c r="A2554" s="14"/>
    </row>
    <row r="2555" spans="1:1">
      <c r="A2555" s="14"/>
    </row>
    <row r="2556" spans="1:1">
      <c r="A2556" s="14"/>
    </row>
    <row r="2557" spans="1:1">
      <c r="A2557" s="14"/>
    </row>
    <row r="2558" spans="1:1">
      <c r="A2558" s="14"/>
    </row>
    <row r="2559" spans="1:1">
      <c r="A2559" s="14"/>
    </row>
    <row r="2560" spans="1:1">
      <c r="A2560" s="14"/>
    </row>
    <row r="2561" spans="1:1">
      <c r="A2561" s="14"/>
    </row>
    <row r="2562" spans="1:1">
      <c r="A2562" s="14"/>
    </row>
    <row r="2563" spans="1:1">
      <c r="A2563" s="14"/>
    </row>
    <row r="2564" spans="1:1">
      <c r="A2564" s="14"/>
    </row>
    <row r="2565" spans="1:1">
      <c r="A2565" s="14"/>
    </row>
    <row r="2566" spans="1:1">
      <c r="A2566" s="14"/>
    </row>
    <row r="2567" spans="1:1">
      <c r="A2567" s="14"/>
    </row>
    <row r="2568" spans="1:1">
      <c r="A2568" s="14"/>
    </row>
    <row r="2569" spans="1:1">
      <c r="A2569" s="14"/>
    </row>
    <row r="2570" spans="1:1">
      <c r="A2570" s="14"/>
    </row>
    <row r="2571" spans="1:1">
      <c r="A2571" s="14"/>
    </row>
    <row r="2572" spans="1:1">
      <c r="A2572" s="14"/>
    </row>
    <row r="2573" spans="1:1">
      <c r="A2573" s="14"/>
    </row>
    <row r="2574" spans="1:1">
      <c r="A2574" s="14"/>
    </row>
    <row r="2575" spans="1:1">
      <c r="A2575" s="14"/>
    </row>
    <row r="2576" spans="1:1">
      <c r="A2576" s="14"/>
    </row>
    <row r="2577" spans="1:1">
      <c r="A2577" s="14"/>
    </row>
    <row r="2578" spans="1:1">
      <c r="A2578" s="14"/>
    </row>
    <row r="2579" spans="1:1">
      <c r="A2579" s="14"/>
    </row>
    <row r="2580" spans="1:1">
      <c r="A2580" s="14"/>
    </row>
    <row r="2581" spans="1:1">
      <c r="A2581" s="14"/>
    </row>
    <row r="2582" spans="1:1">
      <c r="A2582" s="14"/>
    </row>
    <row r="2583" spans="1:1">
      <c r="A2583" s="14"/>
    </row>
    <row r="2584" spans="1:1">
      <c r="A2584" s="14"/>
    </row>
    <row r="2585" spans="1:1">
      <c r="A2585" s="14"/>
    </row>
    <row r="2586" spans="1:1">
      <c r="A2586" s="14"/>
    </row>
    <row r="2587" spans="1:1">
      <c r="A2587" s="14"/>
    </row>
    <row r="2588" spans="1:1">
      <c r="A2588" s="14"/>
    </row>
    <row r="2589" spans="1:1">
      <c r="A2589" s="14"/>
    </row>
    <row r="2590" spans="1:1">
      <c r="A2590" s="14"/>
    </row>
    <row r="2591" spans="1:1">
      <c r="A2591" s="14"/>
    </row>
    <row r="2592" spans="1:1">
      <c r="A2592" s="14"/>
    </row>
    <row r="2593" spans="1:1">
      <c r="A2593" s="14"/>
    </row>
    <row r="2594" spans="1:1">
      <c r="A2594" s="14"/>
    </row>
    <row r="2595" spans="1:1">
      <c r="A2595" s="14"/>
    </row>
    <row r="2596" spans="1:1">
      <c r="A2596" s="14"/>
    </row>
    <row r="2597" spans="1:1">
      <c r="A2597" s="14"/>
    </row>
    <row r="2598" spans="1:1">
      <c r="A2598" s="14"/>
    </row>
    <row r="2599" spans="1:1">
      <c r="A2599" s="14"/>
    </row>
    <row r="2600" spans="1:1">
      <c r="A2600" s="14"/>
    </row>
    <row r="2601" spans="1:1">
      <c r="A2601" s="14"/>
    </row>
    <row r="2602" spans="1:1">
      <c r="A2602" s="14"/>
    </row>
    <row r="2603" spans="1:1">
      <c r="A2603" s="14"/>
    </row>
    <row r="2604" spans="1:1">
      <c r="A2604" s="14"/>
    </row>
    <row r="2605" spans="1:1">
      <c r="A2605" s="14"/>
    </row>
    <row r="2606" spans="1:1">
      <c r="A2606" s="14"/>
    </row>
    <row r="2607" spans="1:1">
      <c r="A2607" s="14"/>
    </row>
    <row r="2608" spans="1:1">
      <c r="A2608" s="14"/>
    </row>
    <row r="2609" spans="1:1">
      <c r="A2609" s="14"/>
    </row>
    <row r="2610" spans="1:1">
      <c r="A2610" s="14"/>
    </row>
    <row r="2611" spans="1:1">
      <c r="A2611" s="14"/>
    </row>
    <row r="2612" spans="1:1">
      <c r="A2612" s="14"/>
    </row>
    <row r="2613" spans="1:1">
      <c r="A2613" s="14"/>
    </row>
    <row r="2614" spans="1:1">
      <c r="A2614" s="14"/>
    </row>
    <row r="2615" spans="1:1">
      <c r="A2615" s="14"/>
    </row>
    <row r="2616" spans="1:1">
      <c r="A2616" s="14"/>
    </row>
    <row r="2617" spans="1:1">
      <c r="A2617" s="14"/>
    </row>
    <row r="2618" spans="1:1">
      <c r="A2618" s="14"/>
    </row>
    <row r="2619" spans="1:1">
      <c r="A2619" s="14"/>
    </row>
    <row r="2620" spans="1:1">
      <c r="A2620" s="14"/>
    </row>
    <row r="2621" spans="1:1">
      <c r="A2621" s="14"/>
    </row>
    <row r="2622" spans="1:1">
      <c r="A2622" s="14"/>
    </row>
    <row r="2623" spans="1:1">
      <c r="A2623" s="14"/>
    </row>
    <row r="2624" spans="1:1">
      <c r="A2624" s="14"/>
    </row>
    <row r="2625" spans="1:1">
      <c r="A2625" s="14"/>
    </row>
    <row r="2626" spans="1:1">
      <c r="A2626" s="14"/>
    </row>
    <row r="2627" spans="1:1">
      <c r="A2627" s="14"/>
    </row>
    <row r="2628" spans="1:1">
      <c r="A2628" s="14"/>
    </row>
    <row r="2629" spans="1:1">
      <c r="A2629" s="14"/>
    </row>
    <row r="2630" spans="1:1">
      <c r="A2630" s="14"/>
    </row>
    <row r="2631" spans="1:1">
      <c r="A2631" s="14"/>
    </row>
    <row r="2632" spans="1:1">
      <c r="A2632" s="14"/>
    </row>
    <row r="2633" spans="1:1">
      <c r="A2633" s="14"/>
    </row>
    <row r="2634" spans="1:1">
      <c r="A2634" s="14"/>
    </row>
    <row r="2635" spans="1:1">
      <c r="A2635" s="14"/>
    </row>
    <row r="2636" spans="1:1">
      <c r="A2636" s="14"/>
    </row>
    <row r="2637" spans="1:1">
      <c r="A2637" s="14"/>
    </row>
    <row r="2638" spans="1:1">
      <c r="A2638" s="14"/>
    </row>
    <row r="2639" spans="1:1">
      <c r="A2639" s="14"/>
    </row>
    <row r="2640" spans="1:1">
      <c r="A2640" s="14"/>
    </row>
    <row r="2641" spans="1:1">
      <c r="A2641" s="14"/>
    </row>
    <row r="2642" spans="1:1">
      <c r="A2642" s="14"/>
    </row>
    <row r="2643" spans="1:1">
      <c r="A2643" s="14"/>
    </row>
    <row r="2644" spans="1:1">
      <c r="A2644" s="14"/>
    </row>
    <row r="2645" spans="1:1">
      <c r="A2645" s="14"/>
    </row>
    <row r="2646" spans="1:1">
      <c r="A2646" s="14"/>
    </row>
    <row r="2647" spans="1:1">
      <c r="A2647" s="14"/>
    </row>
    <row r="2648" spans="1:1">
      <c r="A2648" s="14"/>
    </row>
    <row r="2649" spans="1:1">
      <c r="A2649" s="14"/>
    </row>
    <row r="2650" spans="1:1">
      <c r="A2650" s="14"/>
    </row>
    <row r="2651" spans="1:1">
      <c r="A2651" s="14"/>
    </row>
    <row r="2652" spans="1:1">
      <c r="A2652" s="14"/>
    </row>
    <row r="2653" spans="1:1">
      <c r="A2653" s="14"/>
    </row>
    <row r="2654" spans="1:1">
      <c r="A2654" s="14"/>
    </row>
    <row r="2655" spans="1:1">
      <c r="A2655" s="14"/>
    </row>
    <row r="2656" spans="1:1">
      <c r="A2656" s="14"/>
    </row>
    <row r="2657" spans="1:1">
      <c r="A2657" s="14"/>
    </row>
    <row r="2658" spans="1:1">
      <c r="A2658" s="14"/>
    </row>
    <row r="2659" spans="1:1">
      <c r="A2659" s="14"/>
    </row>
    <row r="2660" spans="1:1">
      <c r="A2660" s="14"/>
    </row>
    <row r="2661" spans="1:1">
      <c r="A2661" s="14"/>
    </row>
    <row r="2662" spans="1:1">
      <c r="A2662" s="14"/>
    </row>
    <row r="2663" spans="1:1">
      <c r="A2663" s="14"/>
    </row>
    <row r="2664" spans="1:1">
      <c r="A2664" s="14"/>
    </row>
    <row r="2665" spans="1:1">
      <c r="A2665" s="14"/>
    </row>
    <row r="2666" spans="1:1">
      <c r="A2666" s="14"/>
    </row>
    <row r="2667" spans="1:1">
      <c r="A2667" s="14"/>
    </row>
    <row r="2668" spans="1:1">
      <c r="A2668" s="14"/>
    </row>
    <row r="2669" spans="1:1">
      <c r="A2669" s="14"/>
    </row>
    <row r="2670" spans="1:1">
      <c r="A2670" s="14"/>
    </row>
    <row r="2671" spans="1:1">
      <c r="A2671" s="14"/>
    </row>
    <row r="2672" spans="1:1">
      <c r="A2672" s="14"/>
    </row>
    <row r="2673" spans="1:1">
      <c r="A2673" s="14"/>
    </row>
    <row r="2674" spans="1:1">
      <c r="A2674" s="14"/>
    </row>
    <row r="2675" spans="1:1">
      <c r="A2675" s="14"/>
    </row>
    <row r="2676" spans="1:1">
      <c r="A2676" s="14"/>
    </row>
    <row r="2677" spans="1:1">
      <c r="A2677" s="14"/>
    </row>
    <row r="2678" spans="1:1">
      <c r="A2678" s="14"/>
    </row>
    <row r="2679" spans="1:1">
      <c r="A2679" s="14"/>
    </row>
    <row r="2680" spans="1:1">
      <c r="A2680" s="14"/>
    </row>
    <row r="2681" spans="1:1">
      <c r="A2681" s="14"/>
    </row>
    <row r="2682" spans="1:1">
      <c r="A2682" s="14"/>
    </row>
    <row r="2683" spans="1:1">
      <c r="A2683" s="14"/>
    </row>
    <row r="2684" spans="1:1">
      <c r="A2684" s="14"/>
    </row>
    <row r="2685" spans="1:1">
      <c r="A2685" s="14"/>
    </row>
    <row r="2686" spans="1:1">
      <c r="A2686" s="14"/>
    </row>
    <row r="2687" spans="1:1">
      <c r="A2687" s="14"/>
    </row>
    <row r="2688" spans="1:1">
      <c r="A2688" s="14"/>
    </row>
    <row r="2689" spans="1:1">
      <c r="A2689" s="14"/>
    </row>
    <row r="2690" spans="1:1">
      <c r="A2690" s="14"/>
    </row>
    <row r="2691" spans="1:1">
      <c r="A2691" s="14"/>
    </row>
    <row r="2692" spans="1:1">
      <c r="A2692" s="14"/>
    </row>
    <row r="2693" spans="1:1">
      <c r="A2693" s="14"/>
    </row>
    <row r="2694" spans="1:1">
      <c r="A2694" s="14"/>
    </row>
    <row r="2695" spans="1:1">
      <c r="A2695" s="14"/>
    </row>
    <row r="2696" spans="1:1">
      <c r="A2696" s="14"/>
    </row>
    <row r="2697" spans="1:1">
      <c r="A2697" s="14"/>
    </row>
    <row r="2698" spans="1:1">
      <c r="A2698" s="14"/>
    </row>
    <row r="2699" spans="1:1">
      <c r="A2699" s="14"/>
    </row>
    <row r="2700" spans="1:1">
      <c r="A2700" s="14"/>
    </row>
    <row r="2701" spans="1:1">
      <c r="A2701" s="14"/>
    </row>
    <row r="2702" spans="1:1">
      <c r="A2702" s="14"/>
    </row>
    <row r="2703" spans="1:1">
      <c r="A2703" s="14"/>
    </row>
    <row r="2704" spans="1:1">
      <c r="A2704" s="14"/>
    </row>
    <row r="2705" spans="1:1">
      <c r="A2705" s="14"/>
    </row>
    <row r="2706" spans="1:1">
      <c r="A2706" s="14"/>
    </row>
    <row r="2707" spans="1:1">
      <c r="A2707" s="14"/>
    </row>
    <row r="2708" spans="1:1">
      <c r="A2708" s="14"/>
    </row>
    <row r="2709" spans="1:1">
      <c r="A2709" s="14"/>
    </row>
    <row r="2710" spans="1:1">
      <c r="A2710" s="14"/>
    </row>
    <row r="2711" spans="1:1">
      <c r="A2711" s="14"/>
    </row>
    <row r="2712" spans="1:1">
      <c r="A2712" s="14"/>
    </row>
    <row r="2713" spans="1:1">
      <c r="A2713" s="14"/>
    </row>
    <row r="2714" spans="1:1">
      <c r="A2714" s="14"/>
    </row>
    <row r="2715" spans="1:1">
      <c r="A2715" s="14"/>
    </row>
    <row r="2716" spans="1:1">
      <c r="A2716" s="14"/>
    </row>
    <row r="2717" spans="1:1">
      <c r="A2717" s="14"/>
    </row>
    <row r="2718" spans="1:1">
      <c r="A2718" s="14"/>
    </row>
    <row r="2719" spans="1:1">
      <c r="A2719" s="14"/>
    </row>
    <row r="2720" spans="1:1">
      <c r="A2720" s="14"/>
    </row>
    <row r="2721" spans="1:1">
      <c r="A2721" s="14"/>
    </row>
    <row r="2722" spans="1:1">
      <c r="A2722" s="14"/>
    </row>
    <row r="2723" spans="1:1">
      <c r="A2723" s="14"/>
    </row>
    <row r="2724" spans="1:1">
      <c r="A2724" s="14"/>
    </row>
    <row r="2725" spans="1:1">
      <c r="A2725" s="14"/>
    </row>
    <row r="2726" spans="1:1">
      <c r="A2726" s="14"/>
    </row>
    <row r="2727" spans="1:1">
      <c r="A2727" s="14"/>
    </row>
    <row r="2728" spans="1:1">
      <c r="A2728" s="14"/>
    </row>
    <row r="2729" spans="1:1">
      <c r="A2729" s="14"/>
    </row>
    <row r="2730" spans="1:1">
      <c r="A2730" s="14"/>
    </row>
    <row r="2731" spans="1:1">
      <c r="A2731" s="14"/>
    </row>
    <row r="2732" spans="1:1">
      <c r="A2732" s="14"/>
    </row>
    <row r="2733" spans="1:1">
      <c r="A2733" s="14"/>
    </row>
    <row r="2734" spans="1:1">
      <c r="A2734" s="14"/>
    </row>
    <row r="2735" spans="1:1">
      <c r="A2735" s="14"/>
    </row>
    <row r="2736" spans="1:1">
      <c r="A2736" s="14"/>
    </row>
    <row r="2737" spans="1:1">
      <c r="A2737" s="14"/>
    </row>
    <row r="2738" spans="1:1">
      <c r="A2738" s="14"/>
    </row>
    <row r="2739" spans="1:1">
      <c r="A2739" s="14"/>
    </row>
    <row r="2740" spans="1:1">
      <c r="A2740" s="14"/>
    </row>
    <row r="2741" spans="1:1">
      <c r="A2741" s="14"/>
    </row>
    <row r="2742" spans="1:1">
      <c r="A2742" s="14"/>
    </row>
    <row r="2743" spans="1:1">
      <c r="A2743" s="14"/>
    </row>
    <row r="2744" spans="1:1">
      <c r="A2744" s="14"/>
    </row>
    <row r="2745" spans="1:1">
      <c r="A2745" s="14"/>
    </row>
    <row r="2746" spans="1:1">
      <c r="A2746" s="14"/>
    </row>
    <row r="2747" spans="1:1">
      <c r="A2747" s="14"/>
    </row>
    <row r="2748" spans="1:1">
      <c r="A2748" s="14"/>
    </row>
    <row r="2749" spans="1:1">
      <c r="A2749" s="14"/>
    </row>
    <row r="2750" spans="1:1">
      <c r="A2750" s="14"/>
    </row>
    <row r="2751" spans="1:1">
      <c r="A2751" s="14"/>
    </row>
    <row r="2752" spans="1:1">
      <c r="A2752" s="14"/>
    </row>
    <row r="2753" spans="1:1">
      <c r="A2753" s="14"/>
    </row>
    <row r="2754" spans="1:1">
      <c r="A2754" s="14"/>
    </row>
    <row r="2755" spans="1:1">
      <c r="A2755" s="14"/>
    </row>
    <row r="2756" spans="1:1">
      <c r="A2756" s="14"/>
    </row>
    <row r="2757" spans="1:1">
      <c r="A2757" s="14"/>
    </row>
    <row r="2758" spans="1:1">
      <c r="A2758" s="14"/>
    </row>
    <row r="2759" spans="1:1">
      <c r="A2759" s="14"/>
    </row>
    <row r="2760" spans="1:1">
      <c r="A2760" s="14"/>
    </row>
    <row r="2761" spans="1:1">
      <c r="A2761" s="14"/>
    </row>
    <row r="2762" spans="1:1">
      <c r="A2762" s="14"/>
    </row>
    <row r="2763" spans="1:1">
      <c r="A2763" s="14"/>
    </row>
    <row r="2764" spans="1:1">
      <c r="A2764" s="14"/>
    </row>
    <row r="2765" spans="1:1">
      <c r="A2765" s="14"/>
    </row>
    <row r="2766" spans="1:1">
      <c r="A2766" s="14"/>
    </row>
    <row r="2767" spans="1:1">
      <c r="A2767" s="14"/>
    </row>
    <row r="2768" spans="1:1">
      <c r="A2768" s="14"/>
    </row>
    <row r="2769" spans="1:1">
      <c r="A2769" s="14"/>
    </row>
    <row r="2770" spans="1:1">
      <c r="A2770" s="14"/>
    </row>
    <row r="2771" spans="1:1">
      <c r="A2771" s="14"/>
    </row>
    <row r="2772" spans="1:1">
      <c r="A2772" s="14"/>
    </row>
    <row r="2773" spans="1:1">
      <c r="A2773" s="14"/>
    </row>
    <row r="2774" spans="1:1">
      <c r="A2774" s="14"/>
    </row>
    <row r="2775" spans="1:1">
      <c r="A2775" s="14"/>
    </row>
    <row r="2776" spans="1:1">
      <c r="A2776" s="14"/>
    </row>
    <row r="2777" spans="1:1">
      <c r="A2777" s="14"/>
    </row>
    <row r="2778" spans="1:1">
      <c r="A2778" s="14"/>
    </row>
    <row r="2779" spans="1:1">
      <c r="A2779" s="14"/>
    </row>
    <row r="2780" spans="1:1">
      <c r="A2780" s="14"/>
    </row>
    <row r="2781" spans="1:1">
      <c r="A2781" s="14"/>
    </row>
    <row r="2782" spans="1:1">
      <c r="A2782" s="14"/>
    </row>
    <row r="2783" spans="1:1">
      <c r="A2783" s="14"/>
    </row>
    <row r="2784" spans="1:1">
      <c r="A2784" s="14"/>
    </row>
    <row r="2785" spans="1:1">
      <c r="A2785" s="14"/>
    </row>
    <row r="2786" spans="1:1">
      <c r="A2786" s="14"/>
    </row>
    <row r="2787" spans="1:1">
      <c r="A2787" s="14"/>
    </row>
    <row r="2788" spans="1:1">
      <c r="A2788" s="14"/>
    </row>
    <row r="2789" spans="1:1">
      <c r="A2789" s="14"/>
    </row>
    <row r="2790" spans="1:1">
      <c r="A2790" s="14"/>
    </row>
    <row r="2791" spans="1:1">
      <c r="A2791" s="14"/>
    </row>
    <row r="2792" spans="1:1">
      <c r="A2792" s="14"/>
    </row>
    <row r="2793" spans="1:1">
      <c r="A2793" s="14"/>
    </row>
    <row r="2794" spans="1:1">
      <c r="A2794" s="14"/>
    </row>
    <row r="2795" spans="1:1">
      <c r="A2795" s="14"/>
    </row>
    <row r="2796" spans="1:1">
      <c r="A2796" s="14"/>
    </row>
    <row r="2797" spans="1:1">
      <c r="A2797" s="14"/>
    </row>
    <row r="2798" spans="1:1">
      <c r="A2798" s="14"/>
    </row>
    <row r="2799" spans="1:1">
      <c r="A2799" s="14"/>
    </row>
    <row r="2800" spans="1:1">
      <c r="A2800" s="14"/>
    </row>
    <row r="2801" spans="1:1">
      <c r="A2801" s="14"/>
    </row>
    <row r="2802" spans="1:1">
      <c r="A2802" s="14"/>
    </row>
    <row r="2803" spans="1:1">
      <c r="A2803" s="14"/>
    </row>
    <row r="2804" spans="1:1">
      <c r="A2804" s="14"/>
    </row>
    <row r="2805" spans="1:1">
      <c r="A2805" s="14"/>
    </row>
    <row r="2806" spans="1:1">
      <c r="A2806" s="14"/>
    </row>
    <row r="2807" spans="1:1">
      <c r="A2807" s="14"/>
    </row>
    <row r="2808" spans="1:1">
      <c r="A2808" s="14"/>
    </row>
    <row r="2809" spans="1:1">
      <c r="A2809" s="14"/>
    </row>
    <row r="2810" spans="1:1">
      <c r="A2810" s="14"/>
    </row>
    <row r="2811" spans="1:1">
      <c r="A2811" s="14"/>
    </row>
    <row r="2812" spans="1:1">
      <c r="A2812" s="14"/>
    </row>
    <row r="2813" spans="1:1">
      <c r="A2813" s="14"/>
    </row>
    <row r="2814" spans="1:1">
      <c r="A2814" s="14"/>
    </row>
    <row r="2815" spans="1:1">
      <c r="A2815" s="14"/>
    </row>
    <row r="2816" spans="1:1">
      <c r="A2816" s="14"/>
    </row>
    <row r="2817" spans="1:1">
      <c r="A2817" s="14"/>
    </row>
    <row r="2818" spans="1:1">
      <c r="A2818" s="14"/>
    </row>
    <row r="2819" spans="1:1">
      <c r="A2819" s="14"/>
    </row>
    <row r="2820" spans="1:1">
      <c r="A2820" s="14"/>
    </row>
    <row r="2821" spans="1:1">
      <c r="A2821" s="14"/>
    </row>
    <row r="2822" spans="1:1">
      <c r="A2822" s="14"/>
    </row>
    <row r="2823" spans="1:1">
      <c r="A2823" s="14"/>
    </row>
    <row r="2824" spans="1:1">
      <c r="A2824" s="14"/>
    </row>
    <row r="2825" spans="1:1">
      <c r="A2825" s="14"/>
    </row>
    <row r="2826" spans="1:1">
      <c r="A2826" s="14"/>
    </row>
    <row r="2827" spans="1:1">
      <c r="A2827" s="14"/>
    </row>
    <row r="2828" spans="1:1">
      <c r="A2828" s="14"/>
    </row>
    <row r="2829" spans="1:1">
      <c r="A2829" s="14"/>
    </row>
    <row r="2830" spans="1:1">
      <c r="A2830" s="14"/>
    </row>
    <row r="2831" spans="1:1">
      <c r="A2831" s="14"/>
    </row>
    <row r="2832" spans="1:1">
      <c r="A2832" s="14"/>
    </row>
    <row r="2833" spans="1:1">
      <c r="A2833" s="14"/>
    </row>
    <row r="2834" spans="1:1">
      <c r="A2834" s="14"/>
    </row>
    <row r="2835" spans="1:1">
      <c r="A2835" s="14"/>
    </row>
    <row r="2836" spans="1:1">
      <c r="A2836" s="14"/>
    </row>
    <row r="2837" spans="1:1">
      <c r="A2837" s="14"/>
    </row>
    <row r="2838" spans="1:1">
      <c r="A2838" s="14"/>
    </row>
    <row r="2839" spans="1:1">
      <c r="A2839" s="14"/>
    </row>
    <row r="2840" spans="1:1">
      <c r="A2840" s="14"/>
    </row>
    <row r="2841" spans="1:1">
      <c r="A2841" s="14"/>
    </row>
    <row r="2842" spans="1:1">
      <c r="A2842" s="14"/>
    </row>
    <row r="2843" spans="1:1">
      <c r="A2843" s="14"/>
    </row>
    <row r="2844" spans="1:1">
      <c r="A2844" s="14"/>
    </row>
    <row r="2845" spans="1:1">
      <c r="A2845" s="14"/>
    </row>
    <row r="2846" spans="1:1">
      <c r="A2846" s="14"/>
    </row>
    <row r="2847" spans="1:1">
      <c r="A2847" s="14"/>
    </row>
    <row r="2848" spans="1:1">
      <c r="A2848" s="14"/>
    </row>
    <row r="2849" spans="1:1">
      <c r="A2849" s="14"/>
    </row>
    <row r="2850" spans="1:1">
      <c r="A2850" s="14"/>
    </row>
    <row r="2851" spans="1:1">
      <c r="A2851" s="14"/>
    </row>
    <row r="2852" spans="1:1">
      <c r="A2852" s="14"/>
    </row>
    <row r="2853" spans="1:1">
      <c r="A2853" s="14"/>
    </row>
    <row r="2854" spans="1:1">
      <c r="A2854" s="14"/>
    </row>
    <row r="2855" spans="1:1">
      <c r="A2855" s="14"/>
    </row>
    <row r="2856" spans="1:1">
      <c r="A2856" s="14"/>
    </row>
    <row r="2857" spans="1:1">
      <c r="A2857" s="14"/>
    </row>
    <row r="2858" spans="1:1">
      <c r="A2858" s="14"/>
    </row>
    <row r="2859" spans="1:1">
      <c r="A2859" s="14"/>
    </row>
    <row r="2860" spans="1:1">
      <c r="A2860" s="14"/>
    </row>
    <row r="2861" spans="1:1">
      <c r="A2861" s="14"/>
    </row>
    <row r="2862" spans="1:1">
      <c r="A2862" s="14"/>
    </row>
    <row r="2863" spans="1:1">
      <c r="A2863" s="14"/>
    </row>
    <row r="2864" spans="1:1">
      <c r="A2864" s="14"/>
    </row>
    <row r="2865" spans="1:1">
      <c r="A2865" s="14"/>
    </row>
    <row r="2866" spans="1:1">
      <c r="A2866" s="14"/>
    </row>
    <row r="2867" spans="1:1">
      <c r="A2867" s="14"/>
    </row>
    <row r="2868" spans="1:1">
      <c r="A2868" s="14"/>
    </row>
    <row r="2869" spans="1:1">
      <c r="A2869" s="14"/>
    </row>
    <row r="2870" spans="1:1">
      <c r="A2870" s="14"/>
    </row>
    <row r="2871" spans="1:1">
      <c r="A2871" s="14"/>
    </row>
    <row r="2872" spans="1:1">
      <c r="A2872" s="14"/>
    </row>
    <row r="2873" spans="1:1">
      <c r="A2873" s="14"/>
    </row>
    <row r="2874" spans="1:1">
      <c r="A2874" s="14"/>
    </row>
    <row r="2875" spans="1:1">
      <c r="A2875" s="14"/>
    </row>
    <row r="2876" spans="1:1">
      <c r="A2876" s="14"/>
    </row>
    <row r="2877" spans="1:1">
      <c r="A2877" s="14"/>
    </row>
    <row r="2878" spans="1:1">
      <c r="A2878" s="14"/>
    </row>
    <row r="2879" spans="1:1">
      <c r="A2879" s="14"/>
    </row>
    <row r="2880" spans="1:1">
      <c r="A2880" s="14"/>
    </row>
    <row r="2881" spans="1:1">
      <c r="A2881" s="14"/>
    </row>
    <row r="2882" spans="1:1">
      <c r="A2882" s="14"/>
    </row>
    <row r="2883" spans="1:1">
      <c r="A2883" s="14"/>
    </row>
    <row r="2884" spans="1:1">
      <c r="A2884" s="14"/>
    </row>
    <row r="2885" spans="1:1">
      <c r="A2885" s="14"/>
    </row>
    <row r="2886" spans="1:1">
      <c r="A2886" s="14"/>
    </row>
    <row r="2887" spans="1:1">
      <c r="A2887" s="14"/>
    </row>
    <row r="2888" spans="1:1">
      <c r="A2888" s="14"/>
    </row>
    <row r="2889" spans="1:1">
      <c r="A2889" s="14"/>
    </row>
    <row r="2890" spans="1:1">
      <c r="A2890" s="14"/>
    </row>
    <row r="2891" spans="1:1">
      <c r="A2891" s="14"/>
    </row>
    <row r="2892" spans="1:1">
      <c r="A2892" s="14"/>
    </row>
    <row r="2893" spans="1:1">
      <c r="A2893" s="14"/>
    </row>
    <row r="2894" spans="1:1">
      <c r="A2894" s="14"/>
    </row>
    <row r="2895" spans="1:1">
      <c r="A2895" s="14"/>
    </row>
    <row r="2896" spans="1:1">
      <c r="A2896" s="14"/>
    </row>
    <row r="2897" spans="1:1">
      <c r="A2897" s="14"/>
    </row>
    <row r="2898" spans="1:1">
      <c r="A2898" s="14"/>
    </row>
    <row r="2899" spans="1:1">
      <c r="A2899" s="14"/>
    </row>
    <row r="2900" spans="1:1">
      <c r="A2900" s="14"/>
    </row>
    <row r="2901" spans="1:1">
      <c r="A2901" s="14"/>
    </row>
    <row r="2902" spans="1:1">
      <c r="A2902" s="14"/>
    </row>
    <row r="2903" spans="1:1">
      <c r="A2903" s="14"/>
    </row>
    <row r="2904" spans="1:1">
      <c r="A2904" s="14"/>
    </row>
    <row r="2905" spans="1:1">
      <c r="A2905" s="14"/>
    </row>
    <row r="2906" spans="1:1">
      <c r="A2906" s="14"/>
    </row>
    <row r="2907" spans="1:1">
      <c r="A2907" s="14"/>
    </row>
    <row r="2908" spans="1:1">
      <c r="A2908" s="14"/>
    </row>
    <row r="2909" spans="1:1">
      <c r="A2909" s="14"/>
    </row>
    <row r="2910" spans="1:1">
      <c r="A2910" s="14"/>
    </row>
    <row r="2911" spans="1:1">
      <c r="A2911" s="14"/>
    </row>
    <row r="2912" spans="1:1">
      <c r="A2912" s="14"/>
    </row>
    <row r="2913" spans="1:1">
      <c r="A2913" s="14"/>
    </row>
    <row r="2914" spans="1:1">
      <c r="A2914" s="14"/>
    </row>
    <row r="2915" spans="1:1">
      <c r="A2915" s="14"/>
    </row>
    <row r="2916" spans="1:1">
      <c r="A2916" s="14"/>
    </row>
    <row r="2917" spans="1:1">
      <c r="A2917" s="14"/>
    </row>
    <row r="2918" spans="1:1">
      <c r="A2918" s="14"/>
    </row>
    <row r="2919" spans="1:1">
      <c r="A2919" s="14"/>
    </row>
    <row r="2920" spans="1:1">
      <c r="A2920" s="14"/>
    </row>
    <row r="2921" spans="1:1">
      <c r="A2921" s="14"/>
    </row>
    <row r="2922" spans="1:1">
      <c r="A2922" s="14"/>
    </row>
    <row r="2923" spans="1:1">
      <c r="A2923" s="14"/>
    </row>
    <row r="2924" spans="1:1">
      <c r="A2924" s="14"/>
    </row>
    <row r="2925" spans="1:1">
      <c r="A2925" s="14"/>
    </row>
    <row r="2926" spans="1:1">
      <c r="A2926" s="14"/>
    </row>
    <row r="2927" spans="1:1">
      <c r="A2927" s="14"/>
    </row>
    <row r="2928" spans="1:1">
      <c r="A2928" s="14"/>
    </row>
    <row r="2929" spans="1:1">
      <c r="A2929" s="14"/>
    </row>
    <row r="2930" spans="1:1">
      <c r="A2930" s="14"/>
    </row>
    <row r="2931" spans="1:1">
      <c r="A2931" s="14"/>
    </row>
    <row r="2932" spans="1:1">
      <c r="A2932" s="14"/>
    </row>
    <row r="2933" spans="1:1">
      <c r="A2933" s="14"/>
    </row>
    <row r="2934" spans="1:1">
      <c r="A2934" s="14"/>
    </row>
    <row r="2935" spans="1:1">
      <c r="A2935" s="14"/>
    </row>
    <row r="2936" spans="1:1">
      <c r="A2936" s="14"/>
    </row>
    <row r="2937" spans="1:1">
      <c r="A2937" s="14"/>
    </row>
    <row r="2938" spans="1:1">
      <c r="A2938" s="14"/>
    </row>
    <row r="2939" spans="1:1">
      <c r="A2939" s="14"/>
    </row>
    <row r="2940" spans="1:1">
      <c r="A2940" s="14"/>
    </row>
    <row r="2941" spans="1:1">
      <c r="A2941" s="14"/>
    </row>
    <row r="2942" spans="1:1">
      <c r="A2942" s="14"/>
    </row>
    <row r="2943" spans="1:1">
      <c r="A2943" s="14"/>
    </row>
    <row r="2944" spans="1:1">
      <c r="A2944" s="14"/>
    </row>
    <row r="2945" spans="1:1">
      <c r="A2945" s="14"/>
    </row>
    <row r="2946" spans="1:1">
      <c r="A2946" s="14"/>
    </row>
    <row r="2947" spans="1:1">
      <c r="A2947" s="14"/>
    </row>
    <row r="2948" spans="1:1">
      <c r="A2948" s="14"/>
    </row>
    <row r="2949" spans="1:1">
      <c r="A2949" s="14"/>
    </row>
    <row r="2950" spans="1:1">
      <c r="A2950" s="14"/>
    </row>
    <row r="2951" spans="1:1">
      <c r="A2951" s="14"/>
    </row>
    <row r="2952" spans="1:1">
      <c r="A2952" s="14"/>
    </row>
    <row r="2953" spans="1:1">
      <c r="A2953" s="14"/>
    </row>
    <row r="2954" spans="1:1">
      <c r="A2954" s="14"/>
    </row>
    <row r="2955" spans="1:1">
      <c r="A2955" s="14"/>
    </row>
    <row r="2956" spans="1:1">
      <c r="A2956" s="14"/>
    </row>
    <row r="2957" spans="1:1">
      <c r="A2957" s="14"/>
    </row>
    <row r="2958" spans="1:1">
      <c r="A2958" s="14"/>
    </row>
    <row r="2959" spans="1:1">
      <c r="A2959" s="14"/>
    </row>
    <row r="2960" spans="1:1">
      <c r="A2960" s="14"/>
    </row>
    <row r="2961" spans="1:1">
      <c r="A2961" s="14"/>
    </row>
    <row r="2962" spans="1:1">
      <c r="A2962" s="14"/>
    </row>
    <row r="2963" spans="1:1">
      <c r="A2963" s="14"/>
    </row>
    <row r="2964" spans="1:1">
      <c r="A2964" s="14"/>
    </row>
    <row r="2965" spans="1:1">
      <c r="A2965" s="14"/>
    </row>
    <row r="2966" spans="1:1">
      <c r="A2966" s="14"/>
    </row>
    <row r="2967" spans="1:1">
      <c r="A2967" s="14"/>
    </row>
    <row r="2968" spans="1:1">
      <c r="A2968" s="14"/>
    </row>
    <row r="2969" spans="1:1">
      <c r="A2969" s="14"/>
    </row>
    <row r="2970" spans="1:1">
      <c r="A2970" s="14"/>
    </row>
    <row r="2971" spans="1:1">
      <c r="A2971" s="14"/>
    </row>
    <row r="2972" spans="1:1">
      <c r="A2972" s="14"/>
    </row>
    <row r="2973" spans="1:1">
      <c r="A2973" s="14"/>
    </row>
    <row r="2974" spans="1:1">
      <c r="A2974" s="14"/>
    </row>
    <row r="2975" spans="1:1">
      <c r="A2975" s="14"/>
    </row>
    <row r="2976" spans="1:1">
      <c r="A2976" s="14"/>
    </row>
    <row r="2977" spans="1:1">
      <c r="A2977" s="14"/>
    </row>
    <row r="2978" spans="1:1">
      <c r="A2978" s="14"/>
    </row>
    <row r="2979" spans="1:1">
      <c r="A2979" s="14"/>
    </row>
    <row r="2980" spans="1:1">
      <c r="A2980" s="14"/>
    </row>
    <row r="2981" spans="1:1">
      <c r="A2981" s="14"/>
    </row>
    <row r="2982" spans="1:1">
      <c r="A2982" s="14"/>
    </row>
    <row r="2983" spans="1:1">
      <c r="A2983" s="14"/>
    </row>
    <row r="2984" spans="1:1">
      <c r="A2984" s="14"/>
    </row>
    <row r="2985" spans="1:1">
      <c r="A2985" s="14"/>
    </row>
    <row r="2986" spans="1:1">
      <c r="A2986" s="14"/>
    </row>
    <row r="2987" spans="1:1">
      <c r="A2987" s="14"/>
    </row>
    <row r="2988" spans="1:1">
      <c r="A2988" s="14"/>
    </row>
    <row r="2989" spans="1:1">
      <c r="A2989" s="14"/>
    </row>
    <row r="2990" spans="1:1">
      <c r="A2990" s="14"/>
    </row>
    <row r="2991" spans="1:1">
      <c r="A2991" s="14"/>
    </row>
    <row r="2992" spans="1:1">
      <c r="A2992" s="14"/>
    </row>
    <row r="2993" spans="1:1">
      <c r="A2993" s="14"/>
    </row>
    <row r="2994" spans="1:1">
      <c r="A2994" s="14"/>
    </row>
    <row r="2995" spans="1:1">
      <c r="A2995" s="14"/>
    </row>
    <row r="2996" spans="1:1">
      <c r="A2996" s="14"/>
    </row>
    <row r="2997" spans="1:1">
      <c r="A2997" s="14"/>
    </row>
    <row r="2998" spans="1:1">
      <c r="A2998" s="14"/>
    </row>
    <row r="2999" spans="1:1">
      <c r="A2999" s="14"/>
    </row>
    <row r="3000" spans="1:1">
      <c r="A3000" s="14"/>
    </row>
    <row r="3001" spans="1:1">
      <c r="A3001" s="14"/>
    </row>
    <row r="3002" spans="1:1">
      <c r="A3002" s="14"/>
    </row>
    <row r="3003" spans="1:1">
      <c r="A3003" s="14"/>
    </row>
    <row r="3004" spans="1:1">
      <c r="A3004" s="14"/>
    </row>
    <row r="3005" spans="1:1">
      <c r="A3005" s="14"/>
    </row>
    <row r="3006" spans="1:1">
      <c r="A3006" s="14"/>
    </row>
    <row r="3007" spans="1:1">
      <c r="A3007" s="14"/>
    </row>
    <row r="3008" spans="1:1">
      <c r="A3008" s="14"/>
    </row>
    <row r="3009" spans="1:1">
      <c r="A3009" s="14"/>
    </row>
    <row r="3010" spans="1:1">
      <c r="A3010" s="14"/>
    </row>
    <row r="3011" spans="1:1">
      <c r="A3011" s="14"/>
    </row>
    <row r="3012" spans="1:1">
      <c r="A3012" s="14"/>
    </row>
    <row r="3013" spans="1:1">
      <c r="A3013" s="14"/>
    </row>
    <row r="3014" spans="1:1">
      <c r="A3014" s="14"/>
    </row>
    <row r="3015" spans="1:1">
      <c r="A3015" s="14"/>
    </row>
    <row r="3016" spans="1:1">
      <c r="A3016" s="14"/>
    </row>
    <row r="3017" spans="1:1">
      <c r="A3017" s="14"/>
    </row>
    <row r="3018" spans="1:1">
      <c r="A3018" s="14"/>
    </row>
    <row r="3019" spans="1:1">
      <c r="A3019" s="14"/>
    </row>
    <row r="3020" spans="1:1">
      <c r="A3020" s="14"/>
    </row>
    <row r="3021" spans="1:1">
      <c r="A3021" s="14"/>
    </row>
    <row r="3022" spans="1:1">
      <c r="A3022" s="14"/>
    </row>
    <row r="3023" spans="1:1">
      <c r="A3023" s="14"/>
    </row>
    <row r="3024" spans="1:1">
      <c r="A3024" s="14"/>
    </row>
    <row r="3025" spans="1:1">
      <c r="A3025" s="14"/>
    </row>
    <row r="3026" spans="1:1">
      <c r="A3026" s="14"/>
    </row>
    <row r="3027" spans="1:1">
      <c r="A3027" s="14"/>
    </row>
    <row r="3028" spans="1:1">
      <c r="A3028" s="14"/>
    </row>
    <row r="3029" spans="1:1">
      <c r="A3029" s="14"/>
    </row>
    <row r="3030" spans="1:1">
      <c r="A3030" s="14"/>
    </row>
    <row r="3031" spans="1:1">
      <c r="A3031" s="14"/>
    </row>
    <row r="3032" spans="1:1">
      <c r="A3032" s="14"/>
    </row>
    <row r="3033" spans="1:1">
      <c r="A3033" s="14"/>
    </row>
    <row r="3034" spans="1:1">
      <c r="A3034" s="14"/>
    </row>
    <row r="3035" spans="1:1">
      <c r="A3035" s="14"/>
    </row>
    <row r="3036" spans="1:1">
      <c r="A3036" s="14"/>
    </row>
    <row r="3037" spans="1:1">
      <c r="A3037" s="14"/>
    </row>
    <row r="3038" spans="1:1">
      <c r="A3038" s="14"/>
    </row>
    <row r="3039" spans="1:1">
      <c r="A3039" s="14"/>
    </row>
    <row r="3040" spans="1:1">
      <c r="A3040" s="14"/>
    </row>
    <row r="3041" spans="1:1">
      <c r="A3041" s="14"/>
    </row>
    <row r="3042" spans="1:1">
      <c r="A3042" s="14"/>
    </row>
    <row r="3043" spans="1:1">
      <c r="A3043" s="14"/>
    </row>
    <row r="3044" spans="1:1">
      <c r="A3044" s="14"/>
    </row>
    <row r="3045" spans="1:1">
      <c r="A3045" s="14"/>
    </row>
    <row r="3046" spans="1:1">
      <c r="A3046" s="14"/>
    </row>
    <row r="3047" spans="1:1">
      <c r="A3047" s="14"/>
    </row>
    <row r="3048" spans="1:1">
      <c r="A3048" s="14"/>
    </row>
    <row r="3049" spans="1:1">
      <c r="A3049" s="14"/>
    </row>
    <row r="3050" spans="1:1">
      <c r="A3050" s="14"/>
    </row>
    <row r="3051" spans="1:1">
      <c r="A3051" s="14"/>
    </row>
    <row r="3052" spans="1:1">
      <c r="A3052" s="14"/>
    </row>
    <row r="3053" spans="1:1">
      <c r="A3053" s="14"/>
    </row>
    <row r="3054" spans="1:1">
      <c r="A3054" s="14"/>
    </row>
    <row r="3055" spans="1:1">
      <c r="A3055" s="14"/>
    </row>
    <row r="3056" spans="1:1">
      <c r="A3056" s="14"/>
    </row>
    <row r="3057" spans="1:1">
      <c r="A3057" s="14"/>
    </row>
    <row r="3058" spans="1:1">
      <c r="A3058" s="14"/>
    </row>
    <row r="3059" spans="1:1">
      <c r="A3059" s="14"/>
    </row>
    <row r="3060" spans="1:1">
      <c r="A3060" s="14"/>
    </row>
    <row r="3061" spans="1:1">
      <c r="A3061" s="14"/>
    </row>
    <row r="3062" spans="1:1">
      <c r="A3062" s="14"/>
    </row>
    <row r="3063" spans="1:1">
      <c r="A3063" s="14"/>
    </row>
    <row r="3064" spans="1:1">
      <c r="A3064" s="14"/>
    </row>
    <row r="3065" spans="1:1">
      <c r="A3065" s="14"/>
    </row>
    <row r="3066" spans="1:1">
      <c r="A3066" s="14"/>
    </row>
    <row r="3067" spans="1:1">
      <c r="A3067" s="14"/>
    </row>
    <row r="3068" spans="1:1">
      <c r="A3068" s="14"/>
    </row>
    <row r="3069" spans="1:1">
      <c r="A3069" s="14"/>
    </row>
    <row r="3070" spans="1:1">
      <c r="A3070" s="14"/>
    </row>
    <row r="3071" spans="1:1">
      <c r="A3071" s="14"/>
    </row>
    <row r="3072" spans="1:1">
      <c r="A3072" s="14"/>
    </row>
    <row r="3073" spans="1:1">
      <c r="A3073" s="14"/>
    </row>
    <row r="3074" spans="1:1">
      <c r="A3074" s="14"/>
    </row>
    <row r="3075" spans="1:1">
      <c r="A3075" s="14"/>
    </row>
    <row r="3076" spans="1:1">
      <c r="A3076" s="14"/>
    </row>
    <row r="3077" spans="1:1">
      <c r="A3077" s="14"/>
    </row>
    <row r="3078" spans="1:1">
      <c r="A3078" s="14"/>
    </row>
    <row r="3079" spans="1:1">
      <c r="A3079" s="14"/>
    </row>
    <row r="3080" spans="1:1">
      <c r="A3080" s="14"/>
    </row>
    <row r="3081" spans="1:1">
      <c r="A3081" s="14"/>
    </row>
    <row r="3082" spans="1:1">
      <c r="A3082" s="14"/>
    </row>
    <row r="3083" spans="1:1">
      <c r="A3083" s="14"/>
    </row>
    <row r="3084" spans="1:1">
      <c r="A3084" s="14"/>
    </row>
    <row r="3085" spans="1:1">
      <c r="A3085" s="14"/>
    </row>
    <row r="3086" spans="1:1">
      <c r="A3086" s="14"/>
    </row>
    <row r="3087" spans="1:1">
      <c r="A3087" s="14"/>
    </row>
    <row r="3088" spans="1:1">
      <c r="A3088" s="14"/>
    </row>
    <row r="3089" spans="1:1">
      <c r="A3089" s="14"/>
    </row>
    <row r="3090" spans="1:1">
      <c r="A3090" s="14"/>
    </row>
    <row r="3091" spans="1:1">
      <c r="A3091" s="14"/>
    </row>
    <row r="3092" spans="1:1">
      <c r="A3092" s="14"/>
    </row>
    <row r="3093" spans="1:1">
      <c r="A3093" s="14"/>
    </row>
    <row r="3094" spans="1:1">
      <c r="A3094" s="14"/>
    </row>
    <row r="3095" spans="1:1">
      <c r="A3095" s="14"/>
    </row>
    <row r="3096" spans="1:1">
      <c r="A3096" s="14"/>
    </row>
    <row r="3097" spans="1:1">
      <c r="A3097" s="14"/>
    </row>
    <row r="3098" spans="1:1">
      <c r="A3098" s="14"/>
    </row>
    <row r="3099" spans="1:1">
      <c r="A3099" s="14"/>
    </row>
    <row r="3100" spans="1:1">
      <c r="A3100" s="14"/>
    </row>
    <row r="3101" spans="1:1">
      <c r="A3101" s="14"/>
    </row>
    <row r="3102" spans="1:1">
      <c r="A3102" s="14"/>
    </row>
    <row r="3103" spans="1:1">
      <c r="A3103" s="14"/>
    </row>
    <row r="3104" spans="1:1">
      <c r="A3104" s="14"/>
    </row>
    <row r="3105" spans="1:1">
      <c r="A3105" s="14"/>
    </row>
    <row r="3106" spans="1:1">
      <c r="A3106" s="14"/>
    </row>
    <row r="3107" spans="1:1">
      <c r="A3107" s="14"/>
    </row>
    <row r="3108" spans="1:1">
      <c r="A3108" s="14"/>
    </row>
    <row r="3109" spans="1:1">
      <c r="A3109" s="14"/>
    </row>
    <row r="3110" spans="1:1">
      <c r="A3110" s="14"/>
    </row>
    <row r="3111" spans="1:1">
      <c r="A3111" s="14"/>
    </row>
    <row r="3112" spans="1:1">
      <c r="A3112" s="14"/>
    </row>
    <row r="3113" spans="1:1">
      <c r="A3113" s="14"/>
    </row>
    <row r="3114" spans="1:1">
      <c r="A3114" s="14"/>
    </row>
    <row r="3115" spans="1:1">
      <c r="A3115" s="14"/>
    </row>
    <row r="3116" spans="1:1">
      <c r="A3116" s="14"/>
    </row>
    <row r="3117" spans="1:1">
      <c r="A3117" s="14"/>
    </row>
    <row r="3118" spans="1:1">
      <c r="A3118" s="14"/>
    </row>
    <row r="3119" spans="1:1">
      <c r="A3119" s="14"/>
    </row>
    <row r="3120" spans="1:1">
      <c r="A3120" s="14"/>
    </row>
    <row r="3121" spans="1:1">
      <c r="A3121" s="14"/>
    </row>
    <row r="3122" spans="1:1">
      <c r="A3122" s="14"/>
    </row>
    <row r="3123" spans="1:1">
      <c r="A3123" s="14"/>
    </row>
    <row r="3124" spans="1:1">
      <c r="A3124" s="14"/>
    </row>
    <row r="3125" spans="1:1">
      <c r="A3125" s="14"/>
    </row>
    <row r="3126" spans="1:1">
      <c r="A3126" s="14"/>
    </row>
    <row r="3127" spans="1:1">
      <c r="A3127" s="14"/>
    </row>
    <row r="3128" spans="1:1">
      <c r="A3128" s="14"/>
    </row>
    <row r="3129" spans="1:1">
      <c r="A3129" s="14"/>
    </row>
    <row r="3130" spans="1:1">
      <c r="A3130" s="14"/>
    </row>
    <row r="3131" spans="1:1">
      <c r="A3131" s="14"/>
    </row>
    <row r="3132" spans="1:1">
      <c r="A3132" s="14"/>
    </row>
    <row r="3133" spans="1:1">
      <c r="A3133" s="14"/>
    </row>
    <row r="3134" spans="1:1">
      <c r="A3134" s="14"/>
    </row>
    <row r="3135" spans="1:1">
      <c r="A3135" s="14"/>
    </row>
    <row r="3136" spans="1:1">
      <c r="A3136" s="14"/>
    </row>
    <row r="3137" spans="1:1">
      <c r="A3137" s="14"/>
    </row>
    <row r="3138" spans="1:1">
      <c r="A3138" s="14"/>
    </row>
    <row r="3139" spans="1:1">
      <c r="A3139" s="14"/>
    </row>
    <row r="3140" spans="1:1">
      <c r="A3140" s="14"/>
    </row>
    <row r="3141" spans="1:1">
      <c r="A3141" s="14"/>
    </row>
    <row r="3142" spans="1:1">
      <c r="A3142" s="14"/>
    </row>
    <row r="3143" spans="1:1">
      <c r="A3143" s="14"/>
    </row>
    <row r="3144" spans="1:1">
      <c r="A3144" s="14"/>
    </row>
    <row r="3145" spans="1:1">
      <c r="A3145" s="14"/>
    </row>
    <row r="3146" spans="1:1">
      <c r="A3146" s="14"/>
    </row>
    <row r="3147" spans="1:1">
      <c r="A3147" s="14"/>
    </row>
    <row r="3148" spans="1:1">
      <c r="A3148" s="14"/>
    </row>
    <row r="3149" spans="1:1">
      <c r="A3149" s="14"/>
    </row>
    <row r="3150" spans="1:1">
      <c r="A3150" s="14"/>
    </row>
    <row r="3151" spans="1:1">
      <c r="A3151" s="14"/>
    </row>
    <row r="3152" spans="1:1">
      <c r="A3152" s="14"/>
    </row>
    <row r="3153" spans="1:1">
      <c r="A3153" s="14"/>
    </row>
    <row r="3154" spans="1:1">
      <c r="A3154" s="14"/>
    </row>
    <row r="3155" spans="1:1">
      <c r="A3155" s="14"/>
    </row>
    <row r="3156" spans="1:1">
      <c r="A3156" s="14"/>
    </row>
    <row r="3157" spans="1:1">
      <c r="A3157" s="14"/>
    </row>
    <row r="3158" spans="1:1">
      <c r="A3158" s="14"/>
    </row>
    <row r="3159" spans="1:1">
      <c r="A3159" s="14"/>
    </row>
    <row r="3160" spans="1:1">
      <c r="A3160" s="14"/>
    </row>
    <row r="3161" spans="1:1">
      <c r="A3161" s="14"/>
    </row>
    <row r="3162" spans="1:1">
      <c r="A3162" s="14"/>
    </row>
    <row r="3163" spans="1:1">
      <c r="A3163" s="14"/>
    </row>
    <row r="3164" spans="1:1">
      <c r="A3164" s="14"/>
    </row>
    <row r="3165" spans="1:1">
      <c r="A3165" s="14"/>
    </row>
    <row r="3166" spans="1:1">
      <c r="A3166" s="14"/>
    </row>
    <row r="3167" spans="1:1">
      <c r="A3167" s="14"/>
    </row>
    <row r="3168" spans="1:1">
      <c r="A3168" s="14"/>
    </row>
    <row r="3169" spans="1:1">
      <c r="A3169" s="14"/>
    </row>
    <row r="3170" spans="1:1">
      <c r="A3170" s="14"/>
    </row>
    <row r="3171" spans="1:1">
      <c r="A3171" s="14"/>
    </row>
    <row r="3172" spans="1:1">
      <c r="A3172" s="14"/>
    </row>
    <row r="3173" spans="1:1">
      <c r="A3173" s="14"/>
    </row>
    <row r="3174" spans="1:1">
      <c r="A3174" s="14"/>
    </row>
    <row r="3175" spans="1:1">
      <c r="A3175" s="14"/>
    </row>
    <row r="3176" spans="1:1">
      <c r="A3176" s="14"/>
    </row>
    <row r="3177" spans="1:1">
      <c r="A3177" s="14"/>
    </row>
    <row r="3178" spans="1:1">
      <c r="A3178" s="14"/>
    </row>
    <row r="3179" spans="1:1">
      <c r="A3179" s="14"/>
    </row>
    <row r="3180" spans="1:1">
      <c r="A3180" s="14"/>
    </row>
    <row r="3181" spans="1:1">
      <c r="A3181" s="14"/>
    </row>
    <row r="3182" spans="1:1">
      <c r="A3182" s="14"/>
    </row>
    <row r="3183" spans="1:1">
      <c r="A3183" s="14"/>
    </row>
    <row r="3184" spans="1:1">
      <c r="A3184" s="14"/>
    </row>
    <row r="3185" spans="1:1">
      <c r="A3185" s="14"/>
    </row>
    <row r="3186" spans="1:1">
      <c r="A3186" s="14"/>
    </row>
    <row r="3187" spans="1:1">
      <c r="A3187" s="14"/>
    </row>
    <row r="3188" spans="1:1">
      <c r="A3188" s="14"/>
    </row>
    <row r="3189" spans="1:1">
      <c r="A3189" s="14"/>
    </row>
    <row r="3190" spans="1:1">
      <c r="A3190" s="14"/>
    </row>
    <row r="3191" spans="1:1">
      <c r="A3191" s="14"/>
    </row>
    <row r="3192" spans="1:1">
      <c r="A3192" s="14"/>
    </row>
    <row r="3193" spans="1:1">
      <c r="A3193" s="14"/>
    </row>
    <row r="3194" spans="1:1">
      <c r="A3194" s="14"/>
    </row>
    <row r="3195" spans="1:1">
      <c r="A3195" s="14"/>
    </row>
    <row r="3196" spans="1:1">
      <c r="A3196" s="14"/>
    </row>
    <row r="3197" spans="1:1">
      <c r="A3197" s="14"/>
    </row>
    <row r="3198" spans="1:1">
      <c r="A3198" s="14"/>
    </row>
    <row r="3199" spans="1:1">
      <c r="A3199" s="14"/>
    </row>
    <row r="3200" spans="1:1">
      <c r="A3200" s="14"/>
    </row>
    <row r="3201" spans="1:1">
      <c r="A3201" s="14"/>
    </row>
    <row r="3202" spans="1:1">
      <c r="A3202" s="14"/>
    </row>
    <row r="3203" spans="1:1">
      <c r="A3203" s="14"/>
    </row>
    <row r="3204" spans="1:1">
      <c r="A3204" s="14"/>
    </row>
    <row r="3205" spans="1:1">
      <c r="A3205" s="14"/>
    </row>
    <row r="3206" spans="1:1">
      <c r="A3206" s="14"/>
    </row>
    <row r="3207" spans="1:1">
      <c r="A3207" s="14"/>
    </row>
    <row r="3208" spans="1:1">
      <c r="A3208" s="14"/>
    </row>
    <row r="3209" spans="1:1">
      <c r="A3209" s="14"/>
    </row>
    <row r="3210" spans="1:1">
      <c r="A3210" s="14"/>
    </row>
    <row r="3211" spans="1:1">
      <c r="A3211" s="14"/>
    </row>
    <row r="3212" spans="1:1">
      <c r="A3212" s="14"/>
    </row>
    <row r="3213" spans="1:1">
      <c r="A3213" s="14"/>
    </row>
    <row r="3214" spans="1:1">
      <c r="A3214" s="14"/>
    </row>
    <row r="3215" spans="1:1">
      <c r="A3215" s="14"/>
    </row>
    <row r="3216" spans="1:1">
      <c r="A3216" s="14"/>
    </row>
    <row r="3217" spans="1:1">
      <c r="A3217" s="14"/>
    </row>
    <row r="3218" spans="1:1">
      <c r="A3218" s="14"/>
    </row>
    <row r="3219" spans="1:1">
      <c r="A3219" s="14"/>
    </row>
    <row r="3220" spans="1:1">
      <c r="A3220" s="14"/>
    </row>
    <row r="3221" spans="1:1">
      <c r="A3221" s="14"/>
    </row>
    <row r="3222" spans="1:1">
      <c r="A3222" s="14"/>
    </row>
    <row r="3223" spans="1:1">
      <c r="A3223" s="14"/>
    </row>
    <row r="3224" spans="1:1">
      <c r="A3224" s="14"/>
    </row>
    <row r="3225" spans="1:1">
      <c r="A3225" s="14"/>
    </row>
    <row r="3226" spans="1:1">
      <c r="A3226" s="14"/>
    </row>
    <row r="3227" spans="1:1">
      <c r="A3227" s="14"/>
    </row>
    <row r="3228" spans="1:1">
      <c r="A3228" s="14"/>
    </row>
    <row r="3229" spans="1:1">
      <c r="A3229" s="14"/>
    </row>
    <row r="3230" spans="1:1">
      <c r="A3230" s="14"/>
    </row>
    <row r="3231" spans="1:1">
      <c r="A3231" s="14"/>
    </row>
    <row r="3232" spans="1:1">
      <c r="A3232" s="14"/>
    </row>
    <row r="3233" spans="1:1">
      <c r="A3233" s="14"/>
    </row>
    <row r="3234" spans="1:1">
      <c r="A3234" s="14"/>
    </row>
    <row r="3235" spans="1:1">
      <c r="A3235" s="14"/>
    </row>
    <row r="3236" spans="1:1">
      <c r="A3236" s="14"/>
    </row>
    <row r="3237" spans="1:1">
      <c r="A3237" s="14"/>
    </row>
    <row r="3238" spans="1:1">
      <c r="A3238" s="14"/>
    </row>
    <row r="3239" spans="1:1">
      <c r="A3239" s="14"/>
    </row>
    <row r="3240" spans="1:1">
      <c r="A3240" s="14"/>
    </row>
    <row r="3241" spans="1:1">
      <c r="A3241" s="14"/>
    </row>
    <row r="3242" spans="1:1">
      <c r="A3242" s="14"/>
    </row>
    <row r="3243" spans="1:1">
      <c r="A3243" s="14"/>
    </row>
    <row r="3244" spans="1:1">
      <c r="A3244" s="14"/>
    </row>
    <row r="3245" spans="1:1">
      <c r="A3245" s="14"/>
    </row>
    <row r="3246" spans="1:1">
      <c r="A3246" s="14"/>
    </row>
    <row r="3247" spans="1:1">
      <c r="A3247" s="14"/>
    </row>
    <row r="3248" spans="1:1">
      <c r="A3248" s="14"/>
    </row>
    <row r="3249" spans="1:1">
      <c r="A3249" s="14"/>
    </row>
    <row r="3250" spans="1:1">
      <c r="A3250" s="14"/>
    </row>
    <row r="3251" spans="1:1">
      <c r="A3251" s="14"/>
    </row>
    <row r="3252" spans="1:1">
      <c r="A3252" s="14"/>
    </row>
    <row r="3253" spans="1:1">
      <c r="A3253" s="14"/>
    </row>
    <row r="3254" spans="1:1">
      <c r="A3254" s="14"/>
    </row>
    <row r="3255" spans="1:1">
      <c r="A3255" s="14"/>
    </row>
    <row r="3256" spans="1:1">
      <c r="A3256" s="14"/>
    </row>
    <row r="3257" spans="1:1">
      <c r="A3257" s="14"/>
    </row>
    <row r="3258" spans="1:1">
      <c r="A3258" s="14"/>
    </row>
    <row r="3259" spans="1:1">
      <c r="A3259" s="14"/>
    </row>
    <row r="3260" spans="1:1">
      <c r="A3260" s="14"/>
    </row>
    <row r="3261" spans="1:1">
      <c r="A3261" s="14"/>
    </row>
    <row r="3262" spans="1:1">
      <c r="A3262" s="14"/>
    </row>
    <row r="3263" spans="1:1">
      <c r="A3263" s="14"/>
    </row>
    <row r="3264" spans="1:1">
      <c r="A3264" s="14"/>
    </row>
    <row r="3265" spans="1:1">
      <c r="A3265" s="14"/>
    </row>
    <row r="3266" spans="1:1">
      <c r="A3266" s="14"/>
    </row>
    <row r="3267" spans="1:1">
      <c r="A3267" s="14"/>
    </row>
    <row r="3268" spans="1:1">
      <c r="A3268" s="14"/>
    </row>
    <row r="3269" spans="1:1">
      <c r="A3269" s="14"/>
    </row>
    <row r="3270" spans="1:1">
      <c r="A3270" s="14"/>
    </row>
    <row r="3271" spans="1:1">
      <c r="A3271" s="14"/>
    </row>
    <row r="3272" spans="1:1">
      <c r="A3272" s="14"/>
    </row>
    <row r="3273" spans="1:1">
      <c r="A3273" s="14"/>
    </row>
    <row r="3274" spans="1:1">
      <c r="A3274" s="14"/>
    </row>
    <row r="3275" spans="1:1">
      <c r="A3275" s="14"/>
    </row>
    <row r="3276" spans="1:1">
      <c r="A3276" s="14"/>
    </row>
    <row r="3277" spans="1:1">
      <c r="A3277" s="14"/>
    </row>
    <row r="3278" spans="1:1">
      <c r="A3278" s="14"/>
    </row>
    <row r="3279" spans="1:1">
      <c r="A3279" s="14"/>
    </row>
    <row r="3280" spans="1:1">
      <c r="A3280" s="14"/>
    </row>
    <row r="3281" spans="1:1">
      <c r="A3281" s="14"/>
    </row>
    <row r="3282" spans="1:1">
      <c r="A3282" s="14"/>
    </row>
    <row r="3283" spans="1:1">
      <c r="A3283" s="14"/>
    </row>
    <row r="3284" spans="1:1">
      <c r="A3284" s="14"/>
    </row>
    <row r="3285" spans="1:1">
      <c r="A3285" s="14"/>
    </row>
    <row r="3286" spans="1:1">
      <c r="A3286" s="14"/>
    </row>
    <row r="3287" spans="1:1">
      <c r="A3287" s="14"/>
    </row>
    <row r="3288" spans="1:1">
      <c r="A3288" s="14"/>
    </row>
    <row r="3289" spans="1:1">
      <c r="A3289" s="14"/>
    </row>
    <row r="3290" spans="1:1">
      <c r="A3290" s="14"/>
    </row>
    <row r="3291" spans="1:1">
      <c r="A3291" s="14"/>
    </row>
    <row r="3292" spans="1:1">
      <c r="A3292" s="14"/>
    </row>
    <row r="3293" spans="1:1">
      <c r="A3293" s="14"/>
    </row>
    <row r="3294" spans="1:1">
      <c r="A3294" s="14"/>
    </row>
    <row r="3295" spans="1:1">
      <c r="A3295" s="14"/>
    </row>
    <row r="3296" spans="1:1">
      <c r="A3296" s="14"/>
    </row>
    <row r="3297" spans="1:1">
      <c r="A3297" s="14"/>
    </row>
    <row r="3298" spans="1:1">
      <c r="A3298" s="14"/>
    </row>
    <row r="3299" spans="1:1">
      <c r="A3299" s="14"/>
    </row>
    <row r="3300" spans="1:1">
      <c r="A3300" s="14"/>
    </row>
    <row r="3301" spans="1:1">
      <c r="A3301" s="14"/>
    </row>
    <row r="3302" spans="1:1">
      <c r="A3302" s="14"/>
    </row>
    <row r="3303" spans="1:1">
      <c r="A3303" s="14"/>
    </row>
    <row r="3304" spans="1:1">
      <c r="A3304" s="14"/>
    </row>
    <row r="3305" spans="1:1">
      <c r="A3305" s="14"/>
    </row>
    <row r="3306" spans="1:1">
      <c r="A3306" s="14"/>
    </row>
    <row r="3307" spans="1:1">
      <c r="A3307" s="14"/>
    </row>
    <row r="3308" spans="1:1">
      <c r="A3308" s="14"/>
    </row>
    <row r="3309" spans="1:1">
      <c r="A3309" s="14"/>
    </row>
    <row r="3310" spans="1:1">
      <c r="A3310" s="14"/>
    </row>
    <row r="3311" spans="1:1">
      <c r="A3311" s="14"/>
    </row>
    <row r="3312" spans="1:1">
      <c r="A3312" s="14"/>
    </row>
    <row r="3313" spans="1:1">
      <c r="A3313" s="14"/>
    </row>
    <row r="3314" spans="1:1">
      <c r="A3314" s="14"/>
    </row>
    <row r="3315" spans="1:1">
      <c r="A3315" s="14"/>
    </row>
    <row r="3316" spans="1:1">
      <c r="A3316" s="14"/>
    </row>
    <row r="3317" spans="1:1">
      <c r="A3317" s="14"/>
    </row>
    <row r="3318" spans="1:1">
      <c r="A3318" s="14"/>
    </row>
    <row r="3319" spans="1:1">
      <c r="A3319" s="14"/>
    </row>
    <row r="3320" spans="1:1">
      <c r="A3320" s="14"/>
    </row>
    <row r="3321" spans="1:1">
      <c r="A3321" s="14"/>
    </row>
    <row r="3322" spans="1:1">
      <c r="A3322" s="14"/>
    </row>
    <row r="3323" spans="1:1">
      <c r="A3323" s="14"/>
    </row>
    <row r="3324" spans="1:1">
      <c r="A3324" s="14"/>
    </row>
    <row r="3325" spans="1:1">
      <c r="A3325" s="14"/>
    </row>
    <row r="3326" spans="1:1">
      <c r="A3326" s="14"/>
    </row>
    <row r="3327" spans="1:1">
      <c r="A3327" s="14"/>
    </row>
    <row r="3328" spans="1:1">
      <c r="A3328" s="14"/>
    </row>
    <row r="3329" spans="1:1">
      <c r="A3329" s="14"/>
    </row>
    <row r="3330" spans="1:1">
      <c r="A3330" s="14"/>
    </row>
    <row r="3331" spans="1:1">
      <c r="A3331" s="14"/>
    </row>
    <row r="3332" spans="1:1">
      <c r="A3332" s="14"/>
    </row>
    <row r="3333" spans="1:1">
      <c r="A3333" s="14"/>
    </row>
    <row r="3334" spans="1:1">
      <c r="A3334" s="14"/>
    </row>
    <row r="3335" spans="1:1">
      <c r="A3335" s="14"/>
    </row>
    <row r="3336" spans="1:1">
      <c r="A3336" s="14"/>
    </row>
    <row r="3337" spans="1:1">
      <c r="A3337" s="14"/>
    </row>
    <row r="3338" spans="1:1">
      <c r="A3338" s="14"/>
    </row>
    <row r="3339" spans="1:1">
      <c r="A3339" s="14"/>
    </row>
    <row r="3340" spans="1:1">
      <c r="A3340" s="14"/>
    </row>
    <row r="3341" spans="1:1">
      <c r="A3341" s="14"/>
    </row>
    <row r="3342" spans="1:1">
      <c r="A3342" s="14"/>
    </row>
    <row r="3343" spans="1:1">
      <c r="A3343" s="14"/>
    </row>
    <row r="3344" spans="1:1">
      <c r="A3344" s="14"/>
    </row>
    <row r="3345" spans="1:1">
      <c r="A3345" s="14"/>
    </row>
    <row r="3346" spans="1:1">
      <c r="A3346" s="14"/>
    </row>
    <row r="3347" spans="1:1">
      <c r="A3347" s="14"/>
    </row>
    <row r="3348" spans="1:1">
      <c r="A3348" s="14"/>
    </row>
    <row r="3349" spans="1:1">
      <c r="A3349" s="14"/>
    </row>
    <row r="3350" spans="1:1">
      <c r="A3350" s="14"/>
    </row>
    <row r="3351" spans="1:1">
      <c r="A3351" s="14"/>
    </row>
    <row r="3352" spans="1:1">
      <c r="A3352" s="14"/>
    </row>
    <row r="3353" spans="1:1">
      <c r="A3353" s="14"/>
    </row>
    <row r="3354" spans="1:1">
      <c r="A3354" s="14"/>
    </row>
    <row r="3355" spans="1:1">
      <c r="A3355" s="14"/>
    </row>
    <row r="3356" spans="1:1">
      <c r="A3356" s="14"/>
    </row>
    <row r="3357" spans="1:1">
      <c r="A3357" s="14"/>
    </row>
    <row r="3358" spans="1:1">
      <c r="A3358" s="14"/>
    </row>
    <row r="3359" spans="1:1">
      <c r="A3359" s="14"/>
    </row>
    <row r="3360" spans="1:1">
      <c r="A3360" s="14"/>
    </row>
    <row r="3361" spans="1:1">
      <c r="A3361" s="14"/>
    </row>
    <row r="3362" spans="1:1">
      <c r="A3362" s="14"/>
    </row>
    <row r="3363" spans="1:1">
      <c r="A3363" s="1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EF65-2F04-4414-AED6-D98EC4EA9351}">
  <sheetPr>
    <tabColor theme="7" tint="0.79998168889431442"/>
  </sheetPr>
  <dimension ref="A1:F125"/>
  <sheetViews>
    <sheetView topLeftCell="A46" workbookViewId="0">
      <selection activeCell="A7" sqref="A7:A8"/>
    </sheetView>
  </sheetViews>
  <sheetFormatPr defaultRowHeight="15"/>
  <cols>
    <col min="1" max="1" width="12.140625" customWidth="1"/>
  </cols>
  <sheetData>
    <row r="1" spans="1:6">
      <c r="A1" t="s">
        <v>184</v>
      </c>
      <c r="B1" t="s">
        <v>185</v>
      </c>
      <c r="C1" t="s">
        <v>186</v>
      </c>
      <c r="D1" t="s">
        <v>187</v>
      </c>
      <c r="E1" t="s">
        <v>188</v>
      </c>
      <c r="F1" t="s">
        <v>189</v>
      </c>
    </row>
    <row r="2" spans="1:6">
      <c r="A2" s="14">
        <v>46139</v>
      </c>
      <c r="B2" s="15">
        <v>513.35</v>
      </c>
      <c r="C2">
        <v>2111366</v>
      </c>
      <c r="D2" s="15">
        <v>514.04999999999995</v>
      </c>
      <c r="E2" s="15">
        <v>527.66</v>
      </c>
      <c r="F2" s="15">
        <v>511.91</v>
      </c>
    </row>
    <row r="3" spans="1:6">
      <c r="A3" s="14">
        <v>46136</v>
      </c>
      <c r="B3" s="15">
        <v>513.45000000000005</v>
      </c>
      <c r="C3">
        <v>3089157</v>
      </c>
      <c r="D3" s="15">
        <v>525</v>
      </c>
      <c r="E3" s="15">
        <v>526.79999999999995</v>
      </c>
      <c r="F3" s="15">
        <v>503.6003</v>
      </c>
    </row>
    <row r="4" spans="1:6">
      <c r="A4" s="14">
        <v>46135</v>
      </c>
      <c r="B4" s="15">
        <v>529.79</v>
      </c>
      <c r="C4">
        <v>3212539</v>
      </c>
      <c r="D4" s="15">
        <v>533.91</v>
      </c>
      <c r="E4" s="15">
        <v>538.80999999999995</v>
      </c>
      <c r="F4" s="15">
        <v>522.26</v>
      </c>
    </row>
    <row r="5" spans="1:6">
      <c r="A5" s="14">
        <v>46134</v>
      </c>
      <c r="B5" s="15">
        <v>555.42999999999995</v>
      </c>
      <c r="C5">
        <v>2289028</v>
      </c>
      <c r="D5" s="15">
        <v>575.88</v>
      </c>
      <c r="E5" s="15">
        <v>576.07000000000005</v>
      </c>
      <c r="F5" s="15">
        <v>550.19000000000005</v>
      </c>
    </row>
    <row r="6" spans="1:6">
      <c r="A6" s="14">
        <v>46133</v>
      </c>
      <c r="B6" s="15">
        <v>571.95000000000005</v>
      </c>
      <c r="C6">
        <v>1603536</v>
      </c>
      <c r="D6" s="15">
        <v>580.29</v>
      </c>
      <c r="E6" s="15">
        <v>580.97500000000002</v>
      </c>
      <c r="F6" s="15">
        <v>568.84</v>
      </c>
    </row>
    <row r="7" spans="1:6">
      <c r="A7" s="14">
        <v>46132</v>
      </c>
      <c r="B7" s="15">
        <v>581.28</v>
      </c>
      <c r="C7">
        <v>1722026</v>
      </c>
      <c r="D7" s="15">
        <v>593.6</v>
      </c>
      <c r="E7" s="15">
        <v>598</v>
      </c>
      <c r="F7" s="15">
        <v>578.23</v>
      </c>
    </row>
    <row r="8" spans="1:6">
      <c r="A8" s="14">
        <v>46129</v>
      </c>
      <c r="B8" s="15">
        <v>592.19000000000005</v>
      </c>
      <c r="C8">
        <v>1701585</v>
      </c>
      <c r="D8" s="15">
        <v>604.33000000000004</v>
      </c>
      <c r="E8" s="15">
        <v>609.38109999999995</v>
      </c>
      <c r="F8" s="15">
        <v>588.41</v>
      </c>
    </row>
    <row r="9" spans="1:6">
      <c r="A9" s="14">
        <v>46128</v>
      </c>
      <c r="B9" s="15">
        <v>607.49</v>
      </c>
      <c r="C9">
        <v>853841</v>
      </c>
      <c r="D9" s="15">
        <v>610.71</v>
      </c>
      <c r="E9" s="15">
        <v>613</v>
      </c>
      <c r="F9" s="15">
        <v>601.41</v>
      </c>
    </row>
    <row r="10" spans="1:6">
      <c r="A10" s="14">
        <v>46127</v>
      </c>
      <c r="B10" s="15">
        <v>611.1</v>
      </c>
      <c r="C10">
        <v>879314</v>
      </c>
      <c r="D10" s="15">
        <v>611</v>
      </c>
      <c r="E10" s="15">
        <v>615.59</v>
      </c>
      <c r="F10" s="15">
        <v>607.34</v>
      </c>
    </row>
    <row r="11" spans="1:6">
      <c r="A11" s="14">
        <v>46126</v>
      </c>
      <c r="B11" s="15">
        <v>611.58000000000004</v>
      </c>
      <c r="C11">
        <v>905708</v>
      </c>
      <c r="D11" s="15">
        <v>617</v>
      </c>
      <c r="E11" s="15">
        <v>617</v>
      </c>
      <c r="F11" s="15">
        <v>609.05999999999995</v>
      </c>
    </row>
    <row r="12" spans="1:6">
      <c r="A12" s="14">
        <v>46125</v>
      </c>
      <c r="B12" s="15">
        <v>619.69000000000005</v>
      </c>
      <c r="C12">
        <v>678726</v>
      </c>
      <c r="D12" s="15">
        <v>617.87</v>
      </c>
      <c r="E12" s="15">
        <v>622.51</v>
      </c>
      <c r="F12" s="15">
        <v>615.01</v>
      </c>
    </row>
    <row r="13" spans="1:6">
      <c r="A13" s="14">
        <v>46122</v>
      </c>
      <c r="B13" s="15">
        <v>613.72</v>
      </c>
      <c r="C13">
        <v>874037</v>
      </c>
      <c r="D13" s="15">
        <v>619.28</v>
      </c>
      <c r="E13" s="15">
        <v>621.70000000000005</v>
      </c>
      <c r="F13" s="15">
        <v>607.15980000000002</v>
      </c>
    </row>
    <row r="14" spans="1:6">
      <c r="A14" s="14">
        <v>46121</v>
      </c>
      <c r="B14" s="15">
        <v>623.87</v>
      </c>
      <c r="C14">
        <v>911060</v>
      </c>
      <c r="D14" s="15">
        <v>627.99</v>
      </c>
      <c r="E14" s="15">
        <v>636.88</v>
      </c>
      <c r="F14" s="15">
        <v>623.08910000000003</v>
      </c>
    </row>
    <row r="15" spans="1:6">
      <c r="A15" s="14">
        <v>46120</v>
      </c>
      <c r="B15" s="15">
        <v>628.5</v>
      </c>
      <c r="C15">
        <v>1283649</v>
      </c>
      <c r="D15" s="15">
        <v>612.27</v>
      </c>
      <c r="E15" s="15">
        <v>630.66999999999996</v>
      </c>
      <c r="F15" s="15">
        <v>605.5</v>
      </c>
    </row>
    <row r="16" spans="1:6">
      <c r="A16" s="14">
        <v>46119</v>
      </c>
      <c r="B16" s="15">
        <v>627.70000000000005</v>
      </c>
      <c r="C16">
        <v>732124</v>
      </c>
      <c r="D16" s="15">
        <v>635.6</v>
      </c>
      <c r="E16" s="15">
        <v>636.79999999999995</v>
      </c>
      <c r="F16" s="15">
        <v>625.82010000000002</v>
      </c>
    </row>
    <row r="17" spans="1:6">
      <c r="A17" s="14">
        <v>46118</v>
      </c>
      <c r="B17" s="15">
        <v>637.9</v>
      </c>
      <c r="C17">
        <v>1128782</v>
      </c>
      <c r="D17" s="15">
        <v>623.11</v>
      </c>
      <c r="E17" s="15">
        <v>637.91999999999996</v>
      </c>
      <c r="F17" s="15">
        <v>621.36500000000001</v>
      </c>
    </row>
    <row r="18" spans="1:6">
      <c r="A18" s="14">
        <v>46114</v>
      </c>
      <c r="B18" s="15">
        <v>622.79</v>
      </c>
      <c r="C18">
        <v>1116763</v>
      </c>
      <c r="D18" s="15">
        <v>616.70000000000005</v>
      </c>
      <c r="E18" s="15">
        <v>626.51</v>
      </c>
      <c r="F18" s="15">
        <v>616.01</v>
      </c>
    </row>
    <row r="19" spans="1:6">
      <c r="A19" s="14">
        <v>46113</v>
      </c>
      <c r="B19" s="15">
        <v>617.64</v>
      </c>
      <c r="C19">
        <v>1118050</v>
      </c>
      <c r="D19" s="15">
        <v>608.82000000000005</v>
      </c>
      <c r="E19" s="15">
        <v>619.1</v>
      </c>
      <c r="F19" s="15">
        <v>606.11</v>
      </c>
    </row>
    <row r="20" spans="1:6">
      <c r="A20" s="14">
        <v>46112</v>
      </c>
      <c r="B20" s="15">
        <v>604.39</v>
      </c>
      <c r="C20">
        <v>1327800</v>
      </c>
      <c r="D20" s="15">
        <v>604.5</v>
      </c>
      <c r="E20" s="15">
        <v>610</v>
      </c>
      <c r="F20" s="15">
        <v>598.70000000000005</v>
      </c>
    </row>
    <row r="21" spans="1:6">
      <c r="A21" s="14">
        <v>46111</v>
      </c>
      <c r="B21" s="15">
        <v>598.57000000000005</v>
      </c>
      <c r="C21">
        <v>1849318</v>
      </c>
      <c r="D21" s="15">
        <v>621.03</v>
      </c>
      <c r="E21" s="15">
        <v>623.32000000000005</v>
      </c>
      <c r="F21" s="15">
        <v>593.88</v>
      </c>
    </row>
    <row r="22" spans="1:6">
      <c r="A22" s="14">
        <v>46108</v>
      </c>
      <c r="B22" s="15">
        <v>615.84</v>
      </c>
      <c r="C22">
        <v>1061125</v>
      </c>
      <c r="D22" s="15">
        <v>625.70000000000005</v>
      </c>
      <c r="E22" s="15">
        <v>631.44500000000005</v>
      </c>
      <c r="F22" s="15">
        <v>613.65509999999995</v>
      </c>
    </row>
    <row r="23" spans="1:6">
      <c r="A23" s="14">
        <v>46107</v>
      </c>
      <c r="B23" s="15">
        <v>627.33000000000004</v>
      </c>
      <c r="C23">
        <v>1262434</v>
      </c>
      <c r="D23" s="15">
        <v>619.79999999999995</v>
      </c>
      <c r="E23" s="15">
        <v>632.91999999999996</v>
      </c>
      <c r="F23" s="15">
        <v>619.79999999999995</v>
      </c>
    </row>
    <row r="24" spans="1:6">
      <c r="A24" s="14">
        <v>46106</v>
      </c>
      <c r="B24" s="15">
        <v>624.20000000000005</v>
      </c>
      <c r="C24">
        <v>1190275</v>
      </c>
      <c r="D24" s="15">
        <v>612.5</v>
      </c>
      <c r="E24" s="15">
        <v>626.92999999999995</v>
      </c>
      <c r="F24" s="15">
        <v>612.41999999999996</v>
      </c>
    </row>
    <row r="25" spans="1:6">
      <c r="A25" s="14">
        <v>46105</v>
      </c>
      <c r="B25" s="15">
        <v>610.16999999999996</v>
      </c>
      <c r="C25">
        <v>1078188</v>
      </c>
      <c r="D25" s="15">
        <v>612.95000000000005</v>
      </c>
      <c r="E25" s="15">
        <v>615.29999999999995</v>
      </c>
      <c r="F25" s="15">
        <v>605.00009999999997</v>
      </c>
    </row>
    <row r="26" spans="1:6">
      <c r="A26" s="14">
        <v>46104</v>
      </c>
      <c r="B26" s="15">
        <v>616.25</v>
      </c>
      <c r="C26">
        <v>1386641</v>
      </c>
      <c r="D26" s="15">
        <v>629.07000000000005</v>
      </c>
      <c r="E26" s="15">
        <v>629.65790000000004</v>
      </c>
      <c r="F26" s="15">
        <v>610.63</v>
      </c>
    </row>
    <row r="27" spans="1:6">
      <c r="A27" s="14">
        <v>46101</v>
      </c>
      <c r="B27" s="15">
        <v>627.42999999999995</v>
      </c>
      <c r="C27">
        <v>6511253</v>
      </c>
      <c r="D27" s="15">
        <v>635.86</v>
      </c>
      <c r="E27" s="15">
        <v>638.50990000000002</v>
      </c>
      <c r="F27" s="15">
        <v>622.37</v>
      </c>
    </row>
    <row r="28" spans="1:6">
      <c r="A28" s="14">
        <v>46100</v>
      </c>
      <c r="B28" s="15">
        <v>637.51</v>
      </c>
      <c r="C28">
        <v>1540841</v>
      </c>
      <c r="D28" s="15">
        <v>639.05999999999995</v>
      </c>
      <c r="E28" s="15">
        <v>640</v>
      </c>
      <c r="F28" s="15">
        <v>623.75</v>
      </c>
    </row>
    <row r="29" spans="1:6">
      <c r="A29" s="14">
        <v>46099</v>
      </c>
      <c r="B29" s="15">
        <v>642.28</v>
      </c>
      <c r="C29">
        <v>1026183</v>
      </c>
      <c r="D29" s="15">
        <v>641.11</v>
      </c>
      <c r="E29" s="15">
        <v>645.85</v>
      </c>
      <c r="F29" s="15">
        <v>636.45000000000005</v>
      </c>
    </row>
    <row r="30" spans="1:6">
      <c r="A30" s="14">
        <v>46098</v>
      </c>
      <c r="B30" s="15">
        <v>636.33000000000004</v>
      </c>
      <c r="C30">
        <v>1389066</v>
      </c>
      <c r="D30" s="15">
        <v>644.96</v>
      </c>
      <c r="E30" s="15">
        <v>645</v>
      </c>
      <c r="F30" s="15">
        <v>632.78899999999999</v>
      </c>
    </row>
    <row r="31" spans="1:6">
      <c r="A31" s="14">
        <v>46097</v>
      </c>
      <c r="B31" s="15">
        <v>645.20000000000005</v>
      </c>
      <c r="C31">
        <v>1180980</v>
      </c>
      <c r="D31" s="15">
        <v>645.22500000000002</v>
      </c>
      <c r="E31" s="15">
        <v>651.54999999999995</v>
      </c>
      <c r="F31" s="15">
        <v>639</v>
      </c>
    </row>
    <row r="32" spans="1:6">
      <c r="A32" s="14">
        <v>46094</v>
      </c>
      <c r="B32" s="15">
        <v>646</v>
      </c>
      <c r="C32">
        <v>1071344</v>
      </c>
      <c r="D32" s="15">
        <v>652.66999999999996</v>
      </c>
      <c r="E32" s="15">
        <v>660</v>
      </c>
      <c r="F32" s="15">
        <v>640.5</v>
      </c>
    </row>
    <row r="33" spans="1:6">
      <c r="A33" s="14">
        <v>46093</v>
      </c>
      <c r="B33" s="15">
        <v>652.83000000000004</v>
      </c>
      <c r="C33">
        <v>1411169</v>
      </c>
      <c r="D33" s="15">
        <v>651.95000000000005</v>
      </c>
      <c r="E33" s="15">
        <v>661</v>
      </c>
      <c r="F33" s="15">
        <v>646.63</v>
      </c>
    </row>
    <row r="34" spans="1:6">
      <c r="A34" s="14">
        <v>46092</v>
      </c>
      <c r="B34" s="15">
        <v>649.47</v>
      </c>
      <c r="C34">
        <v>1365219</v>
      </c>
      <c r="D34" s="15">
        <v>645.32000000000005</v>
      </c>
      <c r="E34" s="15">
        <v>656.99990000000003</v>
      </c>
      <c r="F34" s="15">
        <v>644.13</v>
      </c>
    </row>
    <row r="35" spans="1:6">
      <c r="A35" s="14">
        <v>46091</v>
      </c>
      <c r="B35" s="15">
        <v>651.22</v>
      </c>
      <c r="C35">
        <v>1653018</v>
      </c>
      <c r="D35" s="15">
        <v>657.95</v>
      </c>
      <c r="E35" s="15">
        <v>659.89</v>
      </c>
      <c r="F35" s="15">
        <v>646.20000000000005</v>
      </c>
    </row>
    <row r="36" spans="1:6">
      <c r="A36" s="14">
        <v>46090</v>
      </c>
      <c r="B36" s="15">
        <v>664.15</v>
      </c>
      <c r="C36">
        <v>2369743</v>
      </c>
      <c r="D36" s="15">
        <v>675.58</v>
      </c>
      <c r="E36" s="15">
        <v>676.07500000000005</v>
      </c>
      <c r="F36" s="15">
        <v>657.34500000000003</v>
      </c>
    </row>
    <row r="37" spans="1:6">
      <c r="A37" s="14">
        <v>46087</v>
      </c>
      <c r="B37" s="15">
        <v>671.77</v>
      </c>
      <c r="C37">
        <v>1895091</v>
      </c>
      <c r="D37" s="15">
        <v>661.65</v>
      </c>
      <c r="E37" s="15">
        <v>672.86</v>
      </c>
      <c r="F37" s="15">
        <v>656.4</v>
      </c>
    </row>
    <row r="38" spans="1:6">
      <c r="A38" s="14">
        <v>46086</v>
      </c>
      <c r="B38" s="15">
        <v>655</v>
      </c>
      <c r="C38">
        <v>1721536</v>
      </c>
      <c r="D38" s="15">
        <v>662.1</v>
      </c>
      <c r="E38" s="15">
        <v>663</v>
      </c>
      <c r="F38" s="15">
        <v>647.22879999999998</v>
      </c>
    </row>
    <row r="39" spans="1:6">
      <c r="A39" s="14">
        <v>46085</v>
      </c>
      <c r="B39" s="15">
        <v>664.48</v>
      </c>
      <c r="C39">
        <v>1650894</v>
      </c>
      <c r="D39" s="15">
        <v>670</v>
      </c>
      <c r="E39" s="15">
        <v>671</v>
      </c>
      <c r="F39" s="15">
        <v>652.54</v>
      </c>
    </row>
    <row r="40" spans="1:6">
      <c r="A40" s="14">
        <v>46084</v>
      </c>
      <c r="B40" s="15">
        <v>667.82</v>
      </c>
      <c r="C40">
        <v>2142139</v>
      </c>
      <c r="D40" s="15">
        <v>682</v>
      </c>
      <c r="E40" s="15">
        <v>686.47</v>
      </c>
      <c r="F40" s="15">
        <v>657.56</v>
      </c>
    </row>
    <row r="41" spans="1:6">
      <c r="A41" s="14">
        <v>46083</v>
      </c>
      <c r="B41" s="15">
        <v>676.7</v>
      </c>
      <c r="C41">
        <v>3246470</v>
      </c>
      <c r="D41" s="15">
        <v>685.5</v>
      </c>
      <c r="E41" s="15">
        <v>692</v>
      </c>
      <c r="F41" s="15">
        <v>664.01</v>
      </c>
    </row>
    <row r="42" spans="1:6">
      <c r="A42" s="14">
        <v>46080</v>
      </c>
      <c r="B42" s="15">
        <v>658.08</v>
      </c>
      <c r="C42">
        <v>2599949</v>
      </c>
      <c r="D42" s="15">
        <v>648.09</v>
      </c>
      <c r="E42" s="15">
        <v>662.47</v>
      </c>
      <c r="F42" s="15">
        <v>647.1</v>
      </c>
    </row>
    <row r="43" spans="1:6">
      <c r="A43" s="14">
        <v>46079</v>
      </c>
      <c r="B43" s="15">
        <v>641.63</v>
      </c>
      <c r="C43">
        <v>1269242</v>
      </c>
      <c r="D43" s="15">
        <v>646.46</v>
      </c>
      <c r="E43" s="15">
        <v>647.5</v>
      </c>
      <c r="F43" s="15">
        <v>638.03</v>
      </c>
    </row>
    <row r="44" spans="1:6">
      <c r="A44" s="14">
        <v>46078</v>
      </c>
      <c r="B44" s="15">
        <v>647.5</v>
      </c>
      <c r="C44">
        <v>1664449</v>
      </c>
      <c r="D44" s="15">
        <v>662.44</v>
      </c>
      <c r="E44" s="15">
        <v>663.55</v>
      </c>
      <c r="F44" s="15">
        <v>634.03499999999997</v>
      </c>
    </row>
    <row r="45" spans="1:6">
      <c r="A45" s="14">
        <v>46077</v>
      </c>
      <c r="B45" s="15">
        <v>664.43</v>
      </c>
      <c r="C45">
        <v>1361463</v>
      </c>
      <c r="D45" s="15">
        <v>658.29</v>
      </c>
      <c r="E45" s="15">
        <v>669.1</v>
      </c>
      <c r="F45" s="15">
        <v>652.57000000000005</v>
      </c>
    </row>
    <row r="46" spans="1:6">
      <c r="A46" s="14">
        <v>46076</v>
      </c>
      <c r="B46" s="15">
        <v>660.62</v>
      </c>
      <c r="C46">
        <v>1196310</v>
      </c>
      <c r="D46" s="15">
        <v>655.62</v>
      </c>
      <c r="E46" s="15">
        <v>663.27</v>
      </c>
      <c r="F46" s="15">
        <v>653.69000000000005</v>
      </c>
    </row>
    <row r="47" spans="1:6">
      <c r="A47" s="14">
        <v>46073</v>
      </c>
      <c r="B47" s="15">
        <v>658.26</v>
      </c>
      <c r="C47">
        <v>1447700</v>
      </c>
      <c r="D47" s="15">
        <v>666.77</v>
      </c>
      <c r="E47" s="15">
        <v>668.25</v>
      </c>
      <c r="F47" s="15">
        <v>648.41</v>
      </c>
    </row>
    <row r="48" spans="1:6">
      <c r="A48" s="14">
        <v>46072</v>
      </c>
      <c r="B48" s="15">
        <v>666.51</v>
      </c>
      <c r="C48">
        <v>1370273</v>
      </c>
      <c r="D48" s="15">
        <v>656.5</v>
      </c>
      <c r="E48" s="15">
        <v>669.75</v>
      </c>
      <c r="F48" s="15">
        <v>655.5</v>
      </c>
    </row>
    <row r="49" spans="1:6">
      <c r="A49" s="14">
        <v>46071</v>
      </c>
      <c r="B49" s="15">
        <v>649.80999999999995</v>
      </c>
      <c r="C49">
        <v>1350276</v>
      </c>
      <c r="D49" s="15">
        <v>657.17</v>
      </c>
      <c r="E49" s="15">
        <v>660.55</v>
      </c>
      <c r="F49" s="15">
        <v>647.19000000000005</v>
      </c>
    </row>
    <row r="50" spans="1:6">
      <c r="A50" s="14">
        <v>46070</v>
      </c>
      <c r="B50" s="15">
        <v>649.58000000000004</v>
      </c>
      <c r="C50">
        <v>1169583</v>
      </c>
      <c r="D50" s="15">
        <v>653</v>
      </c>
      <c r="E50" s="15">
        <v>656.22</v>
      </c>
      <c r="F50" s="15">
        <v>642</v>
      </c>
    </row>
    <row r="51" spans="1:6">
      <c r="A51" s="14">
        <v>46066</v>
      </c>
      <c r="B51" s="15">
        <v>652.58000000000004</v>
      </c>
      <c r="C51">
        <v>1490800</v>
      </c>
      <c r="D51" s="15">
        <v>639</v>
      </c>
      <c r="E51" s="15">
        <v>656.34</v>
      </c>
      <c r="F51" s="15">
        <v>639</v>
      </c>
    </row>
    <row r="52" spans="1:6">
      <c r="A52" s="14">
        <v>46065</v>
      </c>
      <c r="B52" s="15">
        <v>637.42999999999995</v>
      </c>
      <c r="C52">
        <v>1745649</v>
      </c>
      <c r="D52" s="15">
        <v>630</v>
      </c>
      <c r="E52" s="15">
        <v>644.25</v>
      </c>
      <c r="F52" s="15">
        <v>630</v>
      </c>
    </row>
    <row r="53" spans="1:6">
      <c r="A53" s="14">
        <v>46064</v>
      </c>
      <c r="B53" s="15">
        <v>628.70000000000005</v>
      </c>
      <c r="C53">
        <v>1024589</v>
      </c>
      <c r="D53" s="15">
        <v>631.23</v>
      </c>
      <c r="E53" s="15">
        <v>633.59</v>
      </c>
      <c r="F53" s="15">
        <v>621.67499999999995</v>
      </c>
    </row>
    <row r="54" spans="1:6">
      <c r="A54" s="14">
        <v>46063</v>
      </c>
      <c r="B54" s="15">
        <v>629.55999999999995</v>
      </c>
      <c r="C54">
        <v>1211685</v>
      </c>
      <c r="D54" s="15">
        <v>637.47</v>
      </c>
      <c r="E54" s="15">
        <v>638.29</v>
      </c>
      <c r="F54" s="15">
        <v>626.51</v>
      </c>
    </row>
    <row r="55" spans="1:6">
      <c r="A55" s="14">
        <v>46062</v>
      </c>
      <c r="B55" s="15">
        <v>638.29</v>
      </c>
      <c r="C55">
        <v>1589847</v>
      </c>
      <c r="D55" s="15">
        <v>625.28</v>
      </c>
      <c r="E55" s="15">
        <v>638.97</v>
      </c>
      <c r="F55" s="15">
        <v>625.01</v>
      </c>
    </row>
    <row r="56" spans="1:6">
      <c r="A56" s="14">
        <v>46059</v>
      </c>
      <c r="B56" s="15">
        <v>623.58000000000004</v>
      </c>
      <c r="C56">
        <v>1095768</v>
      </c>
      <c r="D56" s="15">
        <v>614.59</v>
      </c>
      <c r="E56" s="15">
        <v>624.09</v>
      </c>
      <c r="F56" s="15">
        <v>611.20000000000005</v>
      </c>
    </row>
    <row r="57" spans="1:6">
      <c r="A57" s="14">
        <v>46058</v>
      </c>
      <c r="B57" s="15">
        <v>609.17999999999995</v>
      </c>
      <c r="C57">
        <v>1684393</v>
      </c>
      <c r="D57" s="15">
        <v>602.73</v>
      </c>
      <c r="E57" s="15">
        <v>614</v>
      </c>
      <c r="F57" s="15">
        <v>595</v>
      </c>
    </row>
    <row r="58" spans="1:6">
      <c r="A58" s="14">
        <v>46057</v>
      </c>
      <c r="B58" s="15">
        <v>602.76</v>
      </c>
      <c r="C58">
        <v>2654783</v>
      </c>
      <c r="D58" s="15">
        <v>630.82000000000005</v>
      </c>
      <c r="E58" s="15">
        <v>632.04999999999995</v>
      </c>
      <c r="F58" s="15">
        <v>596.23</v>
      </c>
    </row>
    <row r="59" spans="1:6">
      <c r="A59" s="14">
        <v>46056</v>
      </c>
      <c r="B59" s="15">
        <v>628.26</v>
      </c>
      <c r="C59">
        <v>2300697</v>
      </c>
      <c r="D59" s="15">
        <v>640</v>
      </c>
      <c r="E59" s="15">
        <v>646.59</v>
      </c>
      <c r="F59" s="15">
        <v>618.45000000000005</v>
      </c>
    </row>
    <row r="60" spans="1:6">
      <c r="A60" s="14">
        <v>46055</v>
      </c>
      <c r="B60" s="15">
        <v>636</v>
      </c>
      <c r="C60">
        <v>1967841</v>
      </c>
      <c r="D60" s="15">
        <v>620</v>
      </c>
      <c r="E60" s="15">
        <v>640.97990000000004</v>
      </c>
      <c r="F60" s="15">
        <v>615.18020000000001</v>
      </c>
    </row>
    <row r="61" spans="1:6">
      <c r="A61" s="162">
        <v>46052</v>
      </c>
      <c r="B61" s="48">
        <v>634.22</v>
      </c>
      <c r="C61">
        <v>2099633</v>
      </c>
      <c r="D61" s="15">
        <v>621</v>
      </c>
      <c r="E61" s="15">
        <v>641.19000000000005</v>
      </c>
      <c r="F61" s="15">
        <v>615.50900000000001</v>
      </c>
    </row>
    <row r="62" spans="1:6">
      <c r="A62" s="14">
        <v>46051</v>
      </c>
      <c r="B62" s="15">
        <v>622.51</v>
      </c>
      <c r="C62">
        <v>3931918</v>
      </c>
      <c r="D62" s="15">
        <v>609.24</v>
      </c>
      <c r="E62" s="15">
        <v>645.66999999999996</v>
      </c>
      <c r="F62" s="15">
        <v>607.55999999999995</v>
      </c>
    </row>
    <row r="63" spans="1:6">
      <c r="A63" s="14">
        <v>46050</v>
      </c>
      <c r="B63" s="15">
        <v>597.27</v>
      </c>
      <c r="C63">
        <v>1323994</v>
      </c>
      <c r="D63" s="15">
        <v>592.9</v>
      </c>
      <c r="E63" s="15">
        <v>599.32000000000005</v>
      </c>
      <c r="F63" s="15">
        <v>583.00009999999997</v>
      </c>
    </row>
    <row r="64" spans="1:6">
      <c r="A64" s="14">
        <v>46049</v>
      </c>
      <c r="B64" s="15">
        <v>594.95000000000005</v>
      </c>
      <c r="C64">
        <v>1710669</v>
      </c>
      <c r="D64" s="15">
        <v>580</v>
      </c>
      <c r="E64" s="15">
        <v>595.87</v>
      </c>
      <c r="F64" s="15">
        <v>573.81920000000002</v>
      </c>
    </row>
    <row r="65" spans="1:6">
      <c r="A65" s="14">
        <v>46048</v>
      </c>
      <c r="B65" s="15">
        <v>581.66</v>
      </c>
      <c r="C65">
        <v>1460532</v>
      </c>
      <c r="D65" s="15">
        <v>590</v>
      </c>
      <c r="E65" s="15">
        <v>590.4</v>
      </c>
      <c r="F65" s="15">
        <v>575.63</v>
      </c>
    </row>
    <row r="66" spans="1:6">
      <c r="A66" s="14">
        <v>46045</v>
      </c>
      <c r="B66" s="15">
        <v>590.82000000000005</v>
      </c>
      <c r="C66">
        <v>1271698</v>
      </c>
      <c r="D66" s="15">
        <v>594.64</v>
      </c>
      <c r="E66" s="15">
        <v>596.22500000000002</v>
      </c>
      <c r="F66" s="15">
        <v>586.01</v>
      </c>
    </row>
    <row r="67" spans="1:6">
      <c r="A67" s="14">
        <v>46044</v>
      </c>
      <c r="B67" s="15">
        <v>593.91</v>
      </c>
      <c r="C67">
        <v>1493620</v>
      </c>
      <c r="D67" s="15">
        <v>585.17999999999995</v>
      </c>
      <c r="E67" s="15">
        <v>595.94500000000005</v>
      </c>
      <c r="F67" s="15">
        <v>582.495</v>
      </c>
    </row>
    <row r="68" spans="1:6">
      <c r="A68" s="14">
        <v>46043</v>
      </c>
      <c r="B68" s="15">
        <v>586.23</v>
      </c>
      <c r="C68">
        <v>1817740</v>
      </c>
      <c r="D68" s="15">
        <v>576.05999999999995</v>
      </c>
      <c r="E68" s="15">
        <v>588.97</v>
      </c>
      <c r="F68" s="15">
        <v>576.05999999999995</v>
      </c>
    </row>
    <row r="69" spans="1:6">
      <c r="A69" s="14">
        <v>46042</v>
      </c>
      <c r="B69" s="15">
        <v>576.05999999999995</v>
      </c>
      <c r="C69">
        <v>1522344</v>
      </c>
      <c r="D69" s="15">
        <v>580</v>
      </c>
      <c r="E69" s="15">
        <v>586.85</v>
      </c>
      <c r="F69" s="15">
        <v>573.39</v>
      </c>
    </row>
    <row r="70" spans="1:6">
      <c r="A70" s="14">
        <v>46038</v>
      </c>
      <c r="B70" s="15">
        <v>582.42999999999995</v>
      </c>
      <c r="C70">
        <v>2375721</v>
      </c>
      <c r="D70" s="15">
        <v>578.21</v>
      </c>
      <c r="E70" s="15">
        <v>582.92999999999995</v>
      </c>
      <c r="F70" s="15">
        <v>577.41999999999996</v>
      </c>
    </row>
    <row r="71" spans="1:6">
      <c r="A71" s="14">
        <v>46037</v>
      </c>
      <c r="B71" s="15">
        <v>577.89</v>
      </c>
      <c r="C71">
        <v>1763376</v>
      </c>
      <c r="D71" s="15">
        <v>568.66</v>
      </c>
      <c r="E71" s="15">
        <v>579.6</v>
      </c>
      <c r="F71" s="15">
        <v>559.73</v>
      </c>
    </row>
    <row r="72" spans="1:6">
      <c r="A72" s="14">
        <v>46036</v>
      </c>
      <c r="B72" s="15">
        <v>572.70000000000005</v>
      </c>
      <c r="C72">
        <v>2643085</v>
      </c>
      <c r="D72" s="15">
        <v>556.99</v>
      </c>
      <c r="E72" s="15">
        <v>578.04</v>
      </c>
      <c r="F72" s="15">
        <v>556.12</v>
      </c>
    </row>
    <row r="73" spans="1:6">
      <c r="A73" s="14">
        <v>46035</v>
      </c>
      <c r="B73" s="15">
        <v>558.29999999999995</v>
      </c>
      <c r="C73">
        <v>2012997</v>
      </c>
      <c r="D73" s="15">
        <v>560.02</v>
      </c>
      <c r="E73" s="15">
        <v>563.29999999999995</v>
      </c>
      <c r="F73" s="15">
        <v>550.84</v>
      </c>
    </row>
    <row r="74" spans="1:6">
      <c r="A74" s="14">
        <v>46034</v>
      </c>
      <c r="B74" s="15">
        <v>551.24</v>
      </c>
      <c r="C74">
        <v>2970017</v>
      </c>
      <c r="D74" s="15">
        <v>548.96</v>
      </c>
      <c r="E74" s="15">
        <v>554.27</v>
      </c>
      <c r="F74" s="15">
        <v>540.30999999999995</v>
      </c>
    </row>
    <row r="75" spans="1:6">
      <c r="A75" s="14">
        <v>46031</v>
      </c>
      <c r="B75" s="15">
        <v>542.91999999999996</v>
      </c>
      <c r="C75">
        <v>2647693</v>
      </c>
      <c r="D75" s="15">
        <v>525.88</v>
      </c>
      <c r="E75" s="15">
        <v>546.07000000000005</v>
      </c>
      <c r="F75" s="15">
        <v>525.88</v>
      </c>
    </row>
    <row r="76" spans="1:6">
      <c r="A76" s="14">
        <v>46030</v>
      </c>
      <c r="B76" s="15">
        <v>518.44000000000005</v>
      </c>
      <c r="C76">
        <v>4108772</v>
      </c>
      <c r="D76" s="15">
        <v>531.89</v>
      </c>
      <c r="E76" s="15">
        <v>542.87</v>
      </c>
      <c r="F76" s="15">
        <v>513.01</v>
      </c>
    </row>
    <row r="77" spans="1:6">
      <c r="A77" s="14">
        <v>46029</v>
      </c>
      <c r="B77" s="15">
        <v>496.87</v>
      </c>
      <c r="C77">
        <v>4084938</v>
      </c>
      <c r="D77" s="15">
        <v>525.30999999999995</v>
      </c>
      <c r="E77" s="15">
        <v>532.37540000000001</v>
      </c>
      <c r="F77" s="15">
        <v>496.00099999999998</v>
      </c>
    </row>
    <row r="78" spans="1:6">
      <c r="A78" s="14">
        <v>46028</v>
      </c>
      <c r="B78" s="15">
        <v>522.04</v>
      </c>
      <c r="C78">
        <v>2813074</v>
      </c>
      <c r="D78" s="15">
        <v>517.05999999999995</v>
      </c>
      <c r="E78" s="15">
        <v>538.73</v>
      </c>
      <c r="F78" s="15">
        <v>517.05999999999995</v>
      </c>
    </row>
    <row r="79" spans="1:6">
      <c r="A79" s="14">
        <v>46027</v>
      </c>
      <c r="B79" s="15">
        <v>511.57</v>
      </c>
      <c r="C79">
        <v>1982594</v>
      </c>
      <c r="D79" s="15">
        <v>503.93</v>
      </c>
      <c r="E79" s="15">
        <v>515.88</v>
      </c>
      <c r="F79" s="15">
        <v>503</v>
      </c>
    </row>
    <row r="80" spans="1:6">
      <c r="A80" s="14">
        <v>46024</v>
      </c>
      <c r="B80" s="15">
        <v>497.07</v>
      </c>
      <c r="C80">
        <v>1126471</v>
      </c>
      <c r="D80" s="15">
        <v>483.25</v>
      </c>
      <c r="E80" s="15">
        <v>497.16</v>
      </c>
      <c r="F80" s="15">
        <v>476.54</v>
      </c>
    </row>
    <row r="81" spans="1:6">
      <c r="A81" s="14">
        <v>46022</v>
      </c>
      <c r="B81" s="15">
        <v>483.67</v>
      </c>
      <c r="C81">
        <v>670337</v>
      </c>
      <c r="D81" s="15">
        <v>489</v>
      </c>
      <c r="E81" s="15">
        <v>489.68</v>
      </c>
      <c r="F81" s="15">
        <v>483.52</v>
      </c>
    </row>
    <row r="82" spans="1:6">
      <c r="A82" s="14">
        <v>46021</v>
      </c>
      <c r="B82" s="15">
        <v>488</v>
      </c>
      <c r="C82">
        <v>996445</v>
      </c>
      <c r="D82" s="15">
        <v>489.34</v>
      </c>
      <c r="E82" s="15">
        <v>491.7</v>
      </c>
      <c r="F82" s="15">
        <v>487.94</v>
      </c>
    </row>
    <row r="83" spans="1:6">
      <c r="A83" s="14">
        <v>46020</v>
      </c>
      <c r="B83" s="15">
        <v>488.87</v>
      </c>
      <c r="C83">
        <v>933384</v>
      </c>
      <c r="D83" s="15">
        <v>483.83</v>
      </c>
      <c r="E83" s="15">
        <v>489.43</v>
      </c>
      <c r="F83" s="15">
        <v>483.29</v>
      </c>
    </row>
    <row r="84" spans="1:6">
      <c r="A84" s="14">
        <v>46017</v>
      </c>
      <c r="B84" s="15">
        <v>483.03</v>
      </c>
      <c r="C84">
        <v>606016</v>
      </c>
      <c r="D84" s="15">
        <v>485.2</v>
      </c>
      <c r="E84" s="15">
        <v>487.05990000000003</v>
      </c>
      <c r="F84" s="15">
        <v>481.18</v>
      </c>
    </row>
    <row r="85" spans="1:6">
      <c r="A85" s="14">
        <v>46015</v>
      </c>
      <c r="B85" s="15">
        <v>485.75</v>
      </c>
      <c r="C85">
        <v>581596</v>
      </c>
      <c r="D85" s="15">
        <v>485</v>
      </c>
      <c r="E85" s="15">
        <v>491.18</v>
      </c>
      <c r="F85" s="15">
        <v>484.45</v>
      </c>
    </row>
    <row r="86" spans="1:6">
      <c r="A86" s="14">
        <v>46014</v>
      </c>
      <c r="B86" s="15">
        <v>482.55</v>
      </c>
      <c r="C86">
        <v>864247</v>
      </c>
      <c r="D86" s="15">
        <v>484</v>
      </c>
      <c r="E86" s="15">
        <v>484.95</v>
      </c>
      <c r="F86" s="15">
        <v>481</v>
      </c>
    </row>
    <row r="87" spans="1:6">
      <c r="A87" s="14">
        <v>46013</v>
      </c>
      <c r="B87" s="15">
        <v>483.57</v>
      </c>
      <c r="C87">
        <v>1120783</v>
      </c>
      <c r="D87" s="15">
        <v>474.96</v>
      </c>
      <c r="E87" s="15">
        <v>485.02</v>
      </c>
      <c r="F87" s="15">
        <v>474.96</v>
      </c>
    </row>
    <row r="88" spans="1:6">
      <c r="A88" s="14">
        <v>46010</v>
      </c>
      <c r="B88" s="15">
        <v>474.13</v>
      </c>
      <c r="C88">
        <v>2826455</v>
      </c>
      <c r="D88" s="15">
        <v>466.34</v>
      </c>
      <c r="E88" s="15">
        <v>475.72</v>
      </c>
      <c r="F88" s="15">
        <v>464.88</v>
      </c>
    </row>
    <row r="89" spans="1:6">
      <c r="A89" s="14">
        <v>46009</v>
      </c>
      <c r="B89" s="15">
        <v>470.14</v>
      </c>
      <c r="C89">
        <v>1364004</v>
      </c>
      <c r="D89" s="15">
        <v>472.41</v>
      </c>
      <c r="E89" s="15">
        <v>476.2</v>
      </c>
      <c r="F89" s="15">
        <v>469</v>
      </c>
    </row>
    <row r="90" spans="1:6">
      <c r="A90" s="14">
        <v>46008</v>
      </c>
      <c r="B90" s="15">
        <v>474.79</v>
      </c>
      <c r="C90">
        <v>1989183</v>
      </c>
      <c r="D90" s="15">
        <v>471</v>
      </c>
      <c r="E90" s="15">
        <v>476.89</v>
      </c>
      <c r="F90" s="15">
        <v>462.25</v>
      </c>
    </row>
    <row r="91" spans="1:6">
      <c r="A91" s="14">
        <v>46007</v>
      </c>
      <c r="B91" s="15">
        <v>477.06</v>
      </c>
      <c r="C91">
        <v>1262401</v>
      </c>
      <c r="D91" s="15">
        <v>479.61</v>
      </c>
      <c r="E91" s="15">
        <v>479.78500000000003</v>
      </c>
      <c r="F91" s="15">
        <v>473.86</v>
      </c>
    </row>
    <row r="92" spans="1:6">
      <c r="A92" s="14">
        <v>46006</v>
      </c>
      <c r="B92" s="15">
        <v>484.42</v>
      </c>
      <c r="C92">
        <v>1002652</v>
      </c>
      <c r="D92" s="15">
        <v>478.99</v>
      </c>
      <c r="E92" s="15">
        <v>484.77</v>
      </c>
      <c r="F92" s="15">
        <v>477.23500000000001</v>
      </c>
    </row>
    <row r="93" spans="1:6">
      <c r="A93" s="14">
        <v>46003</v>
      </c>
      <c r="B93" s="15">
        <v>480.25</v>
      </c>
      <c r="C93">
        <v>1384459</v>
      </c>
      <c r="D93" s="15">
        <v>475.66</v>
      </c>
      <c r="E93" s="15">
        <v>480.84</v>
      </c>
      <c r="F93" s="15">
        <v>470.79</v>
      </c>
    </row>
    <row r="94" spans="1:6">
      <c r="A94" s="14">
        <v>46002</v>
      </c>
      <c r="B94" s="15">
        <v>474.88</v>
      </c>
      <c r="C94">
        <v>1293962</v>
      </c>
      <c r="D94" s="15">
        <v>470.29</v>
      </c>
      <c r="E94" s="15">
        <v>479.7</v>
      </c>
      <c r="F94" s="15">
        <v>470.29</v>
      </c>
    </row>
    <row r="95" spans="1:6">
      <c r="A95" s="14">
        <v>46001</v>
      </c>
      <c r="B95" s="15">
        <v>467.94</v>
      </c>
      <c r="C95">
        <v>2313731</v>
      </c>
      <c r="D95" s="15">
        <v>465.21</v>
      </c>
      <c r="E95" s="15">
        <v>473.08</v>
      </c>
      <c r="F95" s="15">
        <v>455.88</v>
      </c>
    </row>
    <row r="96" spans="1:6">
      <c r="A96" s="14">
        <v>46000</v>
      </c>
      <c r="B96" s="15">
        <v>466.89</v>
      </c>
      <c r="C96">
        <v>1102519</v>
      </c>
      <c r="D96" s="15">
        <v>466.28</v>
      </c>
      <c r="E96" s="15">
        <v>472.81</v>
      </c>
      <c r="F96" s="15">
        <v>465</v>
      </c>
    </row>
    <row r="97" spans="1:6">
      <c r="A97" s="14">
        <v>45999</v>
      </c>
      <c r="B97" s="15">
        <v>465.38</v>
      </c>
      <c r="C97">
        <v>1390663</v>
      </c>
      <c r="D97" s="15">
        <v>453.5</v>
      </c>
      <c r="E97" s="15">
        <v>465.56</v>
      </c>
      <c r="F97" s="15">
        <v>451.48</v>
      </c>
    </row>
    <row r="98" spans="1:6">
      <c r="A98" s="14">
        <v>45996</v>
      </c>
      <c r="B98" s="15">
        <v>452.2</v>
      </c>
      <c r="C98">
        <v>1290903</v>
      </c>
      <c r="D98" s="15">
        <v>447.78</v>
      </c>
      <c r="E98" s="15">
        <v>452.82</v>
      </c>
      <c r="F98" s="15">
        <v>446.41</v>
      </c>
    </row>
    <row r="99" spans="1:6">
      <c r="A99" s="14">
        <v>45995</v>
      </c>
      <c r="B99" s="15">
        <v>448.35</v>
      </c>
      <c r="C99">
        <v>1283664</v>
      </c>
      <c r="D99" s="15">
        <v>448.18</v>
      </c>
      <c r="E99" s="15">
        <v>449.53</v>
      </c>
      <c r="F99" s="15">
        <v>445.43</v>
      </c>
    </row>
    <row r="100" spans="1:6">
      <c r="A100" s="14">
        <v>45994</v>
      </c>
      <c r="B100" s="15">
        <v>446.8</v>
      </c>
      <c r="C100">
        <v>1751846</v>
      </c>
      <c r="D100" s="15">
        <v>443.41</v>
      </c>
      <c r="E100" s="15">
        <v>448.47</v>
      </c>
      <c r="F100" s="15">
        <v>439.05</v>
      </c>
    </row>
    <row r="101" spans="1:6">
      <c r="A101" s="14">
        <v>45993</v>
      </c>
      <c r="B101" s="15">
        <v>441.82</v>
      </c>
      <c r="C101">
        <v>1535584</v>
      </c>
      <c r="D101" s="15">
        <v>440.98</v>
      </c>
      <c r="E101" s="15">
        <v>442.75</v>
      </c>
      <c r="F101" s="15">
        <v>437.25</v>
      </c>
    </row>
    <row r="102" spans="1:6">
      <c r="A102" s="14">
        <v>45992</v>
      </c>
      <c r="B102" s="15">
        <v>439.19</v>
      </c>
      <c r="C102">
        <v>1659207</v>
      </c>
      <c r="D102" s="15">
        <v>453.28</v>
      </c>
      <c r="E102" s="15">
        <v>454.08499999999998</v>
      </c>
      <c r="F102" s="15">
        <v>438.5</v>
      </c>
    </row>
    <row r="103" spans="1:6">
      <c r="A103" s="14">
        <v>45989</v>
      </c>
      <c r="B103" s="15">
        <v>457.86</v>
      </c>
      <c r="C103">
        <v>748020</v>
      </c>
      <c r="D103" s="15">
        <v>454.54</v>
      </c>
      <c r="E103" s="15">
        <v>457.86</v>
      </c>
      <c r="F103" s="15">
        <v>452.61</v>
      </c>
    </row>
    <row r="104" spans="1:6">
      <c r="A104" s="14">
        <v>45987</v>
      </c>
      <c r="B104" s="15">
        <v>454.16</v>
      </c>
      <c r="C104">
        <v>1299839</v>
      </c>
      <c r="D104" s="15">
        <v>453.3</v>
      </c>
      <c r="E104" s="15">
        <v>457.26</v>
      </c>
      <c r="F104" s="15">
        <v>452.98</v>
      </c>
    </row>
    <row r="105" spans="1:6">
      <c r="A105" s="14">
        <v>45986</v>
      </c>
      <c r="B105" s="15">
        <v>452.41</v>
      </c>
      <c r="C105">
        <v>1615925</v>
      </c>
      <c r="D105" s="15">
        <v>451.06</v>
      </c>
      <c r="E105" s="15">
        <v>454.03</v>
      </c>
      <c r="F105" s="15">
        <v>448.48</v>
      </c>
    </row>
    <row r="106" spans="1:6">
      <c r="A106" s="14">
        <v>45985</v>
      </c>
      <c r="B106" s="15">
        <v>451.06</v>
      </c>
      <c r="C106">
        <v>1411197</v>
      </c>
      <c r="D106" s="15">
        <v>459.43</v>
      </c>
      <c r="E106" s="15">
        <v>461.19</v>
      </c>
      <c r="F106" s="15">
        <v>450.06049999999999</v>
      </c>
    </row>
    <row r="107" spans="1:6">
      <c r="A107" s="14">
        <v>45982</v>
      </c>
      <c r="B107" s="15">
        <v>460.78</v>
      </c>
      <c r="C107">
        <v>1575475</v>
      </c>
      <c r="D107" s="15">
        <v>468.59500000000003</v>
      </c>
      <c r="E107" s="15">
        <v>469.4</v>
      </c>
      <c r="F107" s="15">
        <v>459.96</v>
      </c>
    </row>
    <row r="108" spans="1:6">
      <c r="A108" s="14">
        <v>45981</v>
      </c>
      <c r="B108" s="15">
        <v>468.26</v>
      </c>
      <c r="C108">
        <v>1044904</v>
      </c>
      <c r="D108" s="15">
        <v>473.88</v>
      </c>
      <c r="E108" s="15">
        <v>477.43</v>
      </c>
      <c r="F108" s="15">
        <v>465.02</v>
      </c>
    </row>
    <row r="109" spans="1:6">
      <c r="A109" s="14">
        <v>45980</v>
      </c>
      <c r="B109" s="15">
        <v>469.91</v>
      </c>
      <c r="C109">
        <v>861612</v>
      </c>
      <c r="D109" s="15">
        <v>472</v>
      </c>
      <c r="E109" s="15">
        <v>472.42</v>
      </c>
      <c r="F109" s="15">
        <v>468.3</v>
      </c>
    </row>
    <row r="110" spans="1:6">
      <c r="A110" s="14">
        <v>45979</v>
      </c>
      <c r="B110" s="15">
        <v>474.72</v>
      </c>
      <c r="C110">
        <v>1242107</v>
      </c>
      <c r="D110" s="15">
        <v>475.22</v>
      </c>
      <c r="E110" s="15">
        <v>485</v>
      </c>
      <c r="F110" s="15">
        <v>471.19580000000002</v>
      </c>
    </row>
    <row r="111" spans="1:6">
      <c r="A111" s="14">
        <v>45978</v>
      </c>
      <c r="B111" s="15">
        <v>470.78</v>
      </c>
      <c r="C111">
        <v>1822363</v>
      </c>
      <c r="D111" s="15">
        <v>467.28</v>
      </c>
      <c r="E111" s="15">
        <v>471.6</v>
      </c>
      <c r="F111" s="15">
        <v>464.72</v>
      </c>
    </row>
    <row r="112" spans="1:6">
      <c r="A112" s="14">
        <v>45975</v>
      </c>
      <c r="B112" s="15">
        <v>465.77</v>
      </c>
      <c r="C112">
        <v>1177328</v>
      </c>
      <c r="D112" s="15">
        <v>455.85</v>
      </c>
      <c r="E112" s="15">
        <v>466.39</v>
      </c>
      <c r="F112" s="15">
        <v>454</v>
      </c>
    </row>
    <row r="113" spans="1:6">
      <c r="A113" s="14">
        <v>45974</v>
      </c>
      <c r="B113" s="15">
        <v>455.85</v>
      </c>
      <c r="C113">
        <v>819819</v>
      </c>
      <c r="D113" s="15">
        <v>458.01</v>
      </c>
      <c r="E113" s="15">
        <v>460.91</v>
      </c>
      <c r="F113" s="15">
        <v>455.1</v>
      </c>
    </row>
    <row r="114" spans="1:6">
      <c r="A114" s="14">
        <v>45973</v>
      </c>
      <c r="B114" s="15">
        <v>457.04</v>
      </c>
      <c r="C114">
        <v>935756</v>
      </c>
      <c r="D114" s="15">
        <v>456.14</v>
      </c>
      <c r="E114" s="15">
        <v>459.77</v>
      </c>
      <c r="F114" s="15">
        <v>455.22449999999998</v>
      </c>
    </row>
    <row r="115" spans="1:6">
      <c r="A115" s="14">
        <v>45972</v>
      </c>
      <c r="B115" s="15">
        <v>457.07</v>
      </c>
      <c r="C115">
        <v>1322089</v>
      </c>
      <c r="D115" s="15">
        <v>451.77</v>
      </c>
      <c r="E115" s="15">
        <v>461.77</v>
      </c>
      <c r="F115" s="15">
        <v>451</v>
      </c>
    </row>
    <row r="116" spans="1:6">
      <c r="A116" s="14">
        <v>45971</v>
      </c>
      <c r="B116" s="15">
        <v>452.1</v>
      </c>
      <c r="C116">
        <v>1630052</v>
      </c>
      <c r="D116" s="15">
        <v>456</v>
      </c>
      <c r="E116" s="15">
        <v>457.1</v>
      </c>
      <c r="F116" s="15">
        <v>448.48</v>
      </c>
    </row>
    <row r="117" spans="1:6">
      <c r="A117" s="14">
        <v>45968</v>
      </c>
      <c r="B117" s="15">
        <v>458.35</v>
      </c>
      <c r="C117">
        <v>2514529</v>
      </c>
      <c r="D117" s="15">
        <v>468.9</v>
      </c>
      <c r="E117" s="15">
        <v>469.40499999999997</v>
      </c>
      <c r="F117" s="15">
        <v>456.2</v>
      </c>
    </row>
    <row r="118" spans="1:6">
      <c r="A118" s="14">
        <v>45967</v>
      </c>
      <c r="B118" s="15">
        <v>468.92</v>
      </c>
      <c r="C118">
        <v>1094022</v>
      </c>
      <c r="D118" s="15">
        <v>473.11</v>
      </c>
      <c r="E118" s="15">
        <v>474.18</v>
      </c>
      <c r="F118" s="15">
        <v>466.11470000000003</v>
      </c>
    </row>
    <row r="119" spans="1:6">
      <c r="A119" s="14">
        <v>45966</v>
      </c>
      <c r="B119" s="15">
        <v>473.14</v>
      </c>
      <c r="C119">
        <v>1708024</v>
      </c>
      <c r="D119" s="15">
        <v>483.02</v>
      </c>
      <c r="E119" s="15">
        <v>485.84500000000003</v>
      </c>
      <c r="F119" s="15">
        <v>473.14</v>
      </c>
    </row>
    <row r="120" spans="1:6">
      <c r="A120" s="14">
        <v>45965</v>
      </c>
      <c r="B120" s="15">
        <v>484.98</v>
      </c>
      <c r="C120">
        <v>1169694</v>
      </c>
      <c r="D120" s="15">
        <v>484.46</v>
      </c>
      <c r="E120" s="15">
        <v>488.5</v>
      </c>
      <c r="F120" s="15">
        <v>481</v>
      </c>
    </row>
    <row r="121" spans="1:6">
      <c r="A121" s="14">
        <v>45964</v>
      </c>
      <c r="B121" s="15">
        <v>487.94</v>
      </c>
      <c r="C121">
        <v>846724</v>
      </c>
      <c r="D121" s="15">
        <v>491</v>
      </c>
      <c r="E121" s="15">
        <v>491.51</v>
      </c>
      <c r="F121" s="15">
        <v>484.75</v>
      </c>
    </row>
    <row r="122" spans="1:6">
      <c r="A122" s="14">
        <v>45961</v>
      </c>
      <c r="B122" s="15">
        <v>491.88</v>
      </c>
      <c r="C122">
        <v>1185204</v>
      </c>
      <c r="D122" s="15">
        <v>489</v>
      </c>
      <c r="E122" s="15">
        <v>493.61</v>
      </c>
      <c r="F122" s="15">
        <v>486.05009999999999</v>
      </c>
    </row>
    <row r="123" spans="1:6">
      <c r="A123" s="14">
        <v>45960</v>
      </c>
      <c r="B123" s="15">
        <v>489.72</v>
      </c>
      <c r="C123">
        <v>1080955</v>
      </c>
      <c r="D123" s="15">
        <v>485.57</v>
      </c>
      <c r="E123" s="15">
        <v>494.46</v>
      </c>
      <c r="F123" s="15">
        <v>485.5</v>
      </c>
    </row>
    <row r="124" spans="1:6">
      <c r="A124" s="14">
        <v>45959</v>
      </c>
      <c r="B124" s="15">
        <v>485.33</v>
      </c>
      <c r="C124">
        <v>971473</v>
      </c>
      <c r="D124" s="15">
        <v>485</v>
      </c>
      <c r="E124" s="15">
        <v>488.81700000000001</v>
      </c>
      <c r="F124" s="15">
        <v>483.6662</v>
      </c>
    </row>
    <row r="125" spans="1:6">
      <c r="A125" s="14">
        <v>45958</v>
      </c>
      <c r="B125" s="15">
        <v>485.77</v>
      </c>
      <c r="C125">
        <v>1220554</v>
      </c>
      <c r="D125" s="15">
        <v>486.37</v>
      </c>
      <c r="E125" s="15">
        <v>489.4</v>
      </c>
      <c r="F125" s="15">
        <v>483.62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0F6B-7A84-4E9B-83DA-2B50E460CFFE}">
  <sheetPr>
    <tabColor theme="8" tint="0.79998168889431442"/>
  </sheetPr>
  <dimension ref="B2:P25"/>
  <sheetViews>
    <sheetView zoomScale="130" zoomScaleNormal="130" workbookViewId="0">
      <selection activeCell="C24" sqref="C24"/>
    </sheetView>
  </sheetViews>
  <sheetFormatPr defaultRowHeight="15"/>
  <cols>
    <col min="2" max="2" width="21.28515625" customWidth="1"/>
    <col min="3" max="3" width="13.7109375" customWidth="1"/>
    <col min="7" max="7" width="12.5703125" customWidth="1"/>
    <col min="8" max="8" width="11.42578125" customWidth="1"/>
    <col min="9" max="9" width="9.85546875" customWidth="1"/>
  </cols>
  <sheetData>
    <row r="2" spans="2:16">
      <c r="B2" t="s">
        <v>348</v>
      </c>
      <c r="C2" s="57">
        <v>1</v>
      </c>
      <c r="D2" t="s">
        <v>458</v>
      </c>
      <c r="F2" s="229"/>
      <c r="G2" s="236" t="s">
        <v>457</v>
      </c>
      <c r="H2" s="235"/>
      <c r="I2" s="235"/>
      <c r="J2" s="235"/>
    </row>
    <row r="3" spans="2:16">
      <c r="B3" t="s">
        <v>347</v>
      </c>
      <c r="C3" s="50">
        <f>FRED!B24/100</f>
        <v>4.3799999999999999E-2</v>
      </c>
      <c r="D3" t="s">
        <v>456</v>
      </c>
      <c r="F3" s="229"/>
      <c r="G3" s="286" t="s">
        <v>381</v>
      </c>
      <c r="H3" s="287"/>
      <c r="I3" s="227"/>
      <c r="J3" s="227"/>
    </row>
    <row r="4" spans="2:16">
      <c r="B4" t="s">
        <v>346</v>
      </c>
      <c r="C4" s="41">
        <v>5.5E-2</v>
      </c>
      <c r="D4" t="s">
        <v>455</v>
      </c>
      <c r="F4" s="229"/>
      <c r="G4" s="227" t="s">
        <v>454</v>
      </c>
      <c r="H4" s="227" t="s">
        <v>379</v>
      </c>
      <c r="I4" s="227" t="s">
        <v>378</v>
      </c>
      <c r="J4" s="227" t="s">
        <v>377</v>
      </c>
    </row>
    <row r="5" spans="2:16">
      <c r="B5" t="s">
        <v>345</v>
      </c>
      <c r="C5" s="50">
        <f>C3+C2*C4</f>
        <v>9.8799999999999999E-2</v>
      </c>
      <c r="F5" s="229"/>
      <c r="G5" s="227">
        <v>-100000</v>
      </c>
      <c r="H5" s="230">
        <v>0.49999900000000003</v>
      </c>
      <c r="I5" s="227" t="s">
        <v>362</v>
      </c>
      <c r="J5" s="226">
        <v>0.19</v>
      </c>
    </row>
    <row r="6" spans="2:16">
      <c r="C6" s="58" t="s">
        <v>450</v>
      </c>
      <c r="D6" t="s">
        <v>453</v>
      </c>
      <c r="F6" s="229"/>
      <c r="G6" s="227">
        <v>0.5</v>
      </c>
      <c r="H6" s="230">
        <v>0.79999900000000002</v>
      </c>
      <c r="I6" s="227" t="s">
        <v>363</v>
      </c>
      <c r="J6" s="226">
        <v>0.16</v>
      </c>
    </row>
    <row r="7" spans="2:16">
      <c r="B7" t="s">
        <v>344</v>
      </c>
      <c r="C7" s="41">
        <f>C3+C9</f>
        <v>5.7599999999999998E-2</v>
      </c>
      <c r="D7" s="41">
        <f>C3+J17</f>
        <v>5.0799999999999998E-2</v>
      </c>
      <c r="F7" s="229"/>
      <c r="G7" s="227">
        <v>0.8</v>
      </c>
      <c r="H7" s="230">
        <v>1.2499990000000001</v>
      </c>
      <c r="I7" s="227" t="s">
        <v>364</v>
      </c>
      <c r="J7" s="226">
        <v>0.12609999999999999</v>
      </c>
    </row>
    <row r="8" spans="2:16">
      <c r="B8" t="s">
        <v>452</v>
      </c>
      <c r="D8" s="131">
        <f>'Financial statements'!H77/'Financial statements'!H78</f>
        <v>9.3678160919540225</v>
      </c>
      <c r="F8" s="229"/>
      <c r="G8" s="227">
        <v>1.25</v>
      </c>
      <c r="H8" s="230">
        <v>1.4999990000000001</v>
      </c>
      <c r="I8" s="227" t="s">
        <v>365</v>
      </c>
      <c r="J8" s="226">
        <v>8.8499999999999995E-2</v>
      </c>
    </row>
    <row r="9" spans="2:16">
      <c r="B9" t="s">
        <v>451</v>
      </c>
      <c r="C9" s="41">
        <f>J13</f>
        <v>1.38E-2</v>
      </c>
      <c r="D9" s="41">
        <f>J17</f>
        <v>7.0000000000000001E-3</v>
      </c>
      <c r="F9" s="229"/>
      <c r="G9" s="227">
        <v>1.5</v>
      </c>
      <c r="H9" s="230">
        <v>1.9999990000000001</v>
      </c>
      <c r="I9" s="227" t="s">
        <v>366</v>
      </c>
      <c r="J9" s="226">
        <v>5.0900000000000001E-2</v>
      </c>
    </row>
    <row r="10" spans="2:16">
      <c r="F10" s="229"/>
      <c r="G10" s="227">
        <v>2</v>
      </c>
      <c r="H10" s="230">
        <v>2.4999989999999999</v>
      </c>
      <c r="I10" s="227" t="s">
        <v>367</v>
      </c>
      <c r="J10" s="226">
        <v>3.2099999999999997E-2</v>
      </c>
    </row>
    <row r="11" spans="2:16">
      <c r="B11" t="s">
        <v>360</v>
      </c>
      <c r="F11" s="229"/>
      <c r="G11" s="227">
        <v>2.5</v>
      </c>
      <c r="H11" s="230">
        <v>2.9999989999999999</v>
      </c>
      <c r="I11" s="227" t="s">
        <v>368</v>
      </c>
      <c r="J11" s="226">
        <v>2.75E-2</v>
      </c>
    </row>
    <row r="12" spans="2:16">
      <c r="B12" t="s">
        <v>359</v>
      </c>
      <c r="C12" s="132">
        <f>'Financial statements'!H35+'Financial statements'!H38</f>
        <v>84.8</v>
      </c>
      <c r="F12" s="229"/>
      <c r="G12" s="227">
        <v>3</v>
      </c>
      <c r="H12" s="230">
        <v>3.4999989999999999</v>
      </c>
      <c r="I12" s="227" t="s">
        <v>369</v>
      </c>
      <c r="J12" s="226">
        <v>1.84E-2</v>
      </c>
    </row>
    <row r="13" spans="2:16">
      <c r="B13" t="s">
        <v>358</v>
      </c>
      <c r="C13" s="132">
        <f>'Financial statements'!H43</f>
        <v>1508.8</v>
      </c>
      <c r="F13" s="229"/>
      <c r="G13" s="232">
        <v>3.5</v>
      </c>
      <c r="H13" s="231">
        <v>3.9999999000000002</v>
      </c>
      <c r="I13" s="227" t="s">
        <v>370</v>
      </c>
      <c r="J13" s="226">
        <v>1.38E-2</v>
      </c>
      <c r="L13" s="117" t="s">
        <v>450</v>
      </c>
      <c r="M13" s="234">
        <f>C3+J13</f>
        <v>5.7599999999999998E-2</v>
      </c>
    </row>
    <row r="14" spans="2:16">
      <c r="C14" s="132">
        <f>SUM(C12:C13)</f>
        <v>1593.6</v>
      </c>
      <c r="D14" s="45">
        <f>1-D18</f>
        <v>0.37952779083674737</v>
      </c>
      <c r="E14" s="115"/>
      <c r="F14" s="229"/>
      <c r="G14" s="227">
        <v>4</v>
      </c>
      <c r="H14" s="230">
        <v>4.4999989999999999</v>
      </c>
      <c r="I14" s="227" t="s">
        <v>371</v>
      </c>
      <c r="J14" s="226">
        <v>1.11E-2</v>
      </c>
      <c r="L14" s="233" t="s">
        <v>449</v>
      </c>
      <c r="M14" s="233">
        <f>C3+N14</f>
        <v>5.6249999999999994E-2</v>
      </c>
      <c r="N14" s="50">
        <f>J14+P14</f>
        <v>1.2449999999999999E-2</v>
      </c>
      <c r="O14" s="41">
        <f>J13-J14</f>
        <v>2.6999999999999993E-3</v>
      </c>
      <c r="P14" s="50">
        <f>O14/2</f>
        <v>1.3499999999999996E-3</v>
      </c>
    </row>
    <row r="15" spans="2:16">
      <c r="D15" s="45"/>
      <c r="F15" s="229"/>
      <c r="G15" s="227">
        <v>4.5</v>
      </c>
      <c r="H15" s="230">
        <v>5.9999989999999999</v>
      </c>
      <c r="I15" s="227" t="s">
        <v>372</v>
      </c>
      <c r="J15" s="226">
        <v>8.8999999999999999E-3</v>
      </c>
    </row>
    <row r="16" spans="2:16">
      <c r="B16" t="s">
        <v>448</v>
      </c>
      <c r="C16" vm="1">
        <f>'Share prices'!B5</f>
        <v>36.54</v>
      </c>
      <c r="D16" s="45"/>
      <c r="F16" s="229"/>
      <c r="G16" s="227">
        <v>6</v>
      </c>
      <c r="H16" s="230">
        <v>7.4999989999999999</v>
      </c>
      <c r="I16" s="227" t="s">
        <v>373</v>
      </c>
      <c r="J16" s="226">
        <v>7.7999999999999996E-3</v>
      </c>
    </row>
    <row r="17" spans="2:10">
      <c r="B17" t="s">
        <v>351</v>
      </c>
      <c r="C17">
        <f>'Financial statements'!H106</f>
        <v>71.3</v>
      </c>
      <c r="D17" s="45"/>
      <c r="F17" s="229"/>
      <c r="G17" s="232">
        <v>7.5</v>
      </c>
      <c r="H17" s="231">
        <v>9.4999990000000007</v>
      </c>
      <c r="I17" s="227" t="s">
        <v>374</v>
      </c>
      <c r="J17" s="226">
        <v>7.0000000000000001E-3</v>
      </c>
    </row>
    <row r="18" spans="2:10">
      <c r="B18" t="s">
        <v>350</v>
      </c>
      <c r="C18" s="44">
        <f>C17*C16</f>
        <v>2605.3019999999997</v>
      </c>
      <c r="D18" s="165">
        <f>C18/C20</f>
        <v>0.62047220916325263</v>
      </c>
      <c r="E18" s="196"/>
      <c r="F18" s="229"/>
      <c r="G18" s="227">
        <v>9.5</v>
      </c>
      <c r="H18" s="230">
        <v>12.499999000000001</v>
      </c>
      <c r="I18" s="227" t="s">
        <v>375</v>
      </c>
      <c r="J18" s="226">
        <v>5.4999999999999997E-3</v>
      </c>
    </row>
    <row r="19" spans="2:10">
      <c r="C19" s="44"/>
      <c r="F19" s="229"/>
      <c r="G19" s="227">
        <v>12.5</v>
      </c>
      <c r="H19" s="228">
        <v>100000</v>
      </c>
      <c r="I19" s="227" t="s">
        <v>376</v>
      </c>
      <c r="J19" s="226">
        <v>4.0000000000000001E-3</v>
      </c>
    </row>
    <row r="20" spans="2:10">
      <c r="B20" t="s">
        <v>447</v>
      </c>
      <c r="C20" s="44">
        <f>C18+C14</f>
        <v>4198.902</v>
      </c>
    </row>
    <row r="22" spans="2:10">
      <c r="B22" t="s">
        <v>343</v>
      </c>
      <c r="C22" s="45">
        <f>'Financial statements'!P83</f>
        <v>0.21305295125733972</v>
      </c>
    </row>
    <row r="24" spans="2:10">
      <c r="B24" t="s">
        <v>342</v>
      </c>
      <c r="C24" s="50">
        <f>C5*D18+C7*D14*(1-C22)</f>
        <v>7.8505946900421841E-2</v>
      </c>
    </row>
    <row r="25" spans="2:10">
      <c r="B25" s="130" t="s">
        <v>342</v>
      </c>
      <c r="C25" s="225">
        <v>7.9000000000000001E-2</v>
      </c>
      <c r="D25" s="130" t="s">
        <v>446</v>
      </c>
      <c r="E25" s="130"/>
    </row>
  </sheetData>
  <mergeCells count="1">
    <mergeCell ref="G3:H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98771-EEB0-4EFF-A135-8C3538E09674}">
  <sheetPr>
    <tabColor theme="8" tint="0.79998168889431442"/>
  </sheetPr>
  <dimension ref="B1:L26"/>
  <sheetViews>
    <sheetView zoomScale="110" zoomScaleNormal="110" workbookViewId="0">
      <selection activeCell="C21" sqref="C21"/>
    </sheetView>
  </sheetViews>
  <sheetFormatPr defaultRowHeight="15"/>
  <cols>
    <col min="2" max="2" width="12.7109375" customWidth="1"/>
    <col min="3" max="3" width="9.28515625" bestFit="1" customWidth="1"/>
    <col min="5" max="7" width="9.28515625" bestFit="1" customWidth="1"/>
    <col min="8" max="8" width="9.7109375" bestFit="1" customWidth="1"/>
    <col min="10" max="10" width="16.28515625" customWidth="1"/>
    <col min="12" max="12" width="9.7109375" bestFit="1" customWidth="1"/>
  </cols>
  <sheetData>
    <row r="1" spans="2:8">
      <c r="B1" t="s">
        <v>342</v>
      </c>
      <c r="C1" s="41">
        <f>WACC!C25</f>
        <v>7.9000000000000001E-2</v>
      </c>
      <c r="D1" t="s">
        <v>424</v>
      </c>
    </row>
    <row r="2" spans="2:8">
      <c r="B2" t="s">
        <v>472</v>
      </c>
      <c r="C2" s="41">
        <v>0.03</v>
      </c>
      <c r="D2" t="s">
        <v>471</v>
      </c>
    </row>
    <row r="3" spans="2:8">
      <c r="C3" s="58">
        <v>2025</v>
      </c>
      <c r="E3" s="143">
        <v>1</v>
      </c>
      <c r="F3" s="143">
        <v>2</v>
      </c>
      <c r="G3" s="143">
        <v>3</v>
      </c>
      <c r="H3" s="143">
        <v>4</v>
      </c>
    </row>
    <row r="4" spans="2:8">
      <c r="B4" t="s">
        <v>444</v>
      </c>
      <c r="C4" s="132">
        <f>'Financial statements'!H68</f>
        <v>2839</v>
      </c>
      <c r="D4" s="196">
        <f>'Financial statements'!P68</f>
        <v>6.6719299242033347E-2</v>
      </c>
      <c r="E4" s="132">
        <f>C4*(1+D4)</f>
        <v>3028.4160905481326</v>
      </c>
      <c r="F4" s="132">
        <f>E4*(1+$D4)</f>
        <v>3230.4698899228024</v>
      </c>
      <c r="G4" s="132">
        <f>F4*(1+$D4)</f>
        <v>3446.0045772009403</v>
      </c>
      <c r="H4" s="132">
        <f>G4*(1+$D4)</f>
        <v>3675.9195877766265</v>
      </c>
    </row>
    <row r="5" spans="2:8">
      <c r="B5" t="s">
        <v>470</v>
      </c>
      <c r="D5" s="196">
        <f>'Financial statements'!P69</f>
        <v>0.59691325482131274</v>
      </c>
      <c r="E5" s="253">
        <f>$D5*E4</f>
        <v>1807.7017055623212</v>
      </c>
      <c r="F5" s="253">
        <f>$D5*F4</f>
        <v>1928.3102965960679</v>
      </c>
      <c r="G5" s="253">
        <f>$D5*G4</f>
        <v>2056.9658083061549</v>
      </c>
      <c r="H5" s="253">
        <f>$D5*H4</f>
        <v>2194.2051256011641</v>
      </c>
    </row>
    <row r="6" spans="2:8">
      <c r="B6" t="s">
        <v>65</v>
      </c>
      <c r="E6" s="114">
        <f>E4-E5</f>
        <v>1220.7143849858114</v>
      </c>
      <c r="F6" s="114">
        <f>F4-F5</f>
        <v>1302.1595933267345</v>
      </c>
      <c r="G6" s="114">
        <f>G4-G5</f>
        <v>1389.0387688947853</v>
      </c>
      <c r="H6" s="114">
        <f>H4-H5</f>
        <v>1481.7144621754624</v>
      </c>
    </row>
    <row r="7" spans="2:8">
      <c r="B7" t="s">
        <v>469</v>
      </c>
      <c r="D7" s="196">
        <f>'Financial statements'!P72</f>
        <v>0.29927846415891118</v>
      </c>
      <c r="E7" s="253">
        <f>$D7*E4</f>
        <v>906.33971641337928</v>
      </c>
      <c r="F7" s="253">
        <f>$D7*F4</f>
        <v>966.81006716770321</v>
      </c>
      <c r="G7" s="253">
        <f>$D7*G4</f>
        <v>1031.3149573492756</v>
      </c>
      <c r="H7" s="253">
        <f>$D7*H4</f>
        <v>1100.1235686014468</v>
      </c>
    </row>
    <row r="8" spans="2:8">
      <c r="B8" t="s">
        <v>164</v>
      </c>
      <c r="E8" s="132">
        <f>E6-E7</f>
        <v>314.37466857243214</v>
      </c>
      <c r="F8" s="132">
        <f>F6-F7</f>
        <v>335.34952615903126</v>
      </c>
      <c r="G8" s="132">
        <f>G6-G7</f>
        <v>357.72381154550976</v>
      </c>
      <c r="H8" s="132">
        <f>H6-H7</f>
        <v>381.59089357401558</v>
      </c>
    </row>
    <row r="9" spans="2:8">
      <c r="B9" t="s">
        <v>313</v>
      </c>
      <c r="D9" s="196">
        <f>'Financial statements'!P75</f>
        <v>3.8843226480631855E-2</v>
      </c>
      <c r="E9" s="253">
        <f>$D9*E4</f>
        <v>117.63345208275082</v>
      </c>
      <c r="F9" s="253">
        <f>$D9*F4</f>
        <v>125.48187357313327</v>
      </c>
      <c r="G9" s="253">
        <f>$D9*G4</f>
        <v>133.85393624551014</v>
      </c>
      <c r="H9" s="253">
        <f>$D9*H4</f>
        <v>142.78457707259838</v>
      </c>
    </row>
    <row r="10" spans="2:8">
      <c r="B10" t="s">
        <v>468</v>
      </c>
      <c r="D10" s="165"/>
      <c r="E10" s="132">
        <f>E8-E9</f>
        <v>196.74121648968134</v>
      </c>
      <c r="F10" s="132">
        <f>F8-F9</f>
        <v>209.86765258589799</v>
      </c>
      <c r="G10" s="132">
        <f>G8-G9</f>
        <v>223.86987529999962</v>
      </c>
      <c r="H10" s="132">
        <f>H8-H9</f>
        <v>238.8063165014172</v>
      </c>
    </row>
    <row r="11" spans="2:8">
      <c r="B11" t="s">
        <v>317</v>
      </c>
      <c r="D11" s="165">
        <f>'Financial statements'!P83</f>
        <v>0.21305295125733972</v>
      </c>
      <c r="E11" s="253">
        <f>E10*$D11</f>
        <v>41.9162968070858</v>
      </c>
      <c r="F11" s="253">
        <f>F10*$D11</f>
        <v>44.712922756875628</v>
      </c>
      <c r="G11" s="253">
        <f>G10*$D11</f>
        <v>47.696137630277541</v>
      </c>
      <c r="H11" s="253">
        <f>H10*$D11</f>
        <v>50.878390509521282</v>
      </c>
    </row>
    <row r="12" spans="2:8">
      <c r="B12" t="s">
        <v>315</v>
      </c>
      <c r="D12" s="165"/>
      <c r="E12" s="132">
        <f>E10-E11</f>
        <v>154.82491968259552</v>
      </c>
      <c r="F12" s="132">
        <f>F10-F11</f>
        <v>165.15472982902236</v>
      </c>
      <c r="G12" s="132">
        <f>G10-G11</f>
        <v>176.17373766972207</v>
      </c>
      <c r="H12" s="132">
        <f>H10-H11</f>
        <v>187.9279259918959</v>
      </c>
    </row>
    <row r="13" spans="2:8">
      <c r="B13" t="s">
        <v>313</v>
      </c>
      <c r="D13" s="165"/>
      <c r="E13" s="132">
        <f>E9</f>
        <v>117.63345208275082</v>
      </c>
      <c r="F13" s="132">
        <f>F9</f>
        <v>125.48187357313327</v>
      </c>
      <c r="G13" s="132">
        <f>G9</f>
        <v>133.85393624551014</v>
      </c>
      <c r="H13" s="132">
        <f>H9</f>
        <v>142.78457707259838</v>
      </c>
    </row>
    <row r="14" spans="2:8">
      <c r="B14" t="s">
        <v>296</v>
      </c>
      <c r="D14" s="165"/>
      <c r="E14" s="132">
        <f>(E26-'Financial statements'!O18)</f>
        <v>-9.7777651757808854</v>
      </c>
      <c r="F14" s="132">
        <f>F26-E26</f>
        <v>8.0878625600251297</v>
      </c>
      <c r="G14" s="132">
        <f>G26-F26</f>
        <v>8.6274790823958369</v>
      </c>
      <c r="H14" s="132">
        <f>H26-G26</f>
        <v>9.2030984409986161</v>
      </c>
    </row>
    <row r="15" spans="2:8">
      <c r="B15" t="s">
        <v>309</v>
      </c>
      <c r="D15" s="196">
        <f>'Financial statements'!P26</f>
        <v>3.8181484118107227E-2</v>
      </c>
      <c r="E15" s="132">
        <f>$D15*E4</f>
        <v>115.6294208642839</v>
      </c>
      <c r="F15" s="132">
        <f>$D15*F4</f>
        <v>123.34413479611108</v>
      </c>
      <c r="G15" s="132">
        <f>$D15*G4</f>
        <v>131.57356903532252</v>
      </c>
      <c r="H15" s="252">
        <f>H13*1.2</f>
        <v>171.34149248711805</v>
      </c>
    </row>
    <row r="16" spans="2:8" ht="15.75" thickBot="1">
      <c r="B16" s="215" t="s">
        <v>467</v>
      </c>
      <c r="C16" s="215"/>
      <c r="D16" s="251"/>
      <c r="E16" s="214">
        <f>E12+E13-E14-E15</f>
        <v>166.6067160768433</v>
      </c>
      <c r="F16" s="214">
        <f>F12+F13-F14-F15</f>
        <v>159.20460604601942</v>
      </c>
      <c r="G16" s="214">
        <f>G12+G13-G14-G15</f>
        <v>169.82662579751383</v>
      </c>
      <c r="H16" s="214">
        <f>H12+H13-H14-H15</f>
        <v>150.16791213637765</v>
      </c>
    </row>
    <row r="17" spans="2:12" ht="15.75" thickTop="1">
      <c r="B17" s="46" t="s">
        <v>466</v>
      </c>
      <c r="C17" s="46"/>
      <c r="D17" s="46"/>
      <c r="E17" s="46"/>
      <c r="F17" s="46"/>
      <c r="G17" s="46"/>
      <c r="H17" s="205">
        <f>H16*(1+C2)/(C1-C2)</f>
        <v>3156.5908061320197</v>
      </c>
    </row>
    <row r="18" spans="2:12" ht="15.75" thickBot="1">
      <c r="B18" s="250" t="s">
        <v>465</v>
      </c>
      <c r="C18" s="250"/>
      <c r="D18" s="250"/>
      <c r="E18" s="249">
        <f>E16/(1+$C1)^E3</f>
        <v>154.40844863470187</v>
      </c>
      <c r="F18" s="249">
        <f>F16/(1+$C1)^F3</f>
        <v>136.74540412682549</v>
      </c>
      <c r="G18" s="249">
        <f>G16/(1+$C1)^G3</f>
        <v>135.18902841958845</v>
      </c>
      <c r="H18" s="249">
        <f>(H16+H17)/(1+$C1)^H3</f>
        <v>2439.5893484443404</v>
      </c>
    </row>
    <row r="19" spans="2:12">
      <c r="B19" s="130" t="s">
        <v>464</v>
      </c>
      <c r="C19" s="248">
        <f>SUM(E18:H18)</f>
        <v>2865.9322296254563</v>
      </c>
    </row>
    <row r="20" spans="2:12" ht="60">
      <c r="E20" s="247" t="s">
        <v>463</v>
      </c>
      <c r="F20" s="247" t="s">
        <v>462</v>
      </c>
    </row>
    <row r="21" spans="2:12">
      <c r="B21" s="117" t="s">
        <v>350</v>
      </c>
      <c r="C21" s="246">
        <f>C19-L22+L23</f>
        <v>1488.0322296254565</v>
      </c>
      <c r="E21" s="245">
        <f>C19-K22+K23</f>
        <v>2398.0322296254562</v>
      </c>
      <c r="F21" s="244">
        <f>E21</f>
        <v>2398.0322296254562</v>
      </c>
      <c r="J21" s="238"/>
      <c r="K21" s="243">
        <v>2024</v>
      </c>
      <c r="L21" s="243">
        <v>2025</v>
      </c>
    </row>
    <row r="22" spans="2:12">
      <c r="B22" s="130" t="s">
        <v>461</v>
      </c>
      <c r="C22" s="242">
        <f>C21/L24</f>
        <v>20.870017245798831</v>
      </c>
      <c r="E22" s="241">
        <f>E21/L24</f>
        <v>33.632990597832489</v>
      </c>
      <c r="F22" s="240">
        <f>F21/K24</f>
        <v>50.80576757681051</v>
      </c>
      <c r="J22" s="238" t="s">
        <v>360</v>
      </c>
      <c r="K22" s="237">
        <f>'Financial statements'!G35+'Financial statements'!G38+'Financial statements'!G43</f>
        <v>496.8</v>
      </c>
      <c r="L22" s="237">
        <f>'Financial statements'!H35+'Financial statements'!H38+'Financial statements'!H43</f>
        <v>1593.6</v>
      </c>
    </row>
    <row r="23" spans="2:12">
      <c r="B23" s="117" t="s">
        <v>460</v>
      </c>
      <c r="C23" s="117" vm="1">
        <f>WACC!C16</f>
        <v>36.54</v>
      </c>
      <c r="E23" vm="1">
        <f>C23</f>
        <v>36.54</v>
      </c>
      <c r="F23" vm="1">
        <f>E23</f>
        <v>36.54</v>
      </c>
      <c r="J23" s="238" t="s">
        <v>409</v>
      </c>
      <c r="K23" s="237">
        <f>'Financial statements'!G12</f>
        <v>28.9</v>
      </c>
      <c r="L23" s="237">
        <f>'Financial statements'!H12</f>
        <v>215.7</v>
      </c>
    </row>
    <row r="24" spans="2:12">
      <c r="B24" s="117" t="s">
        <v>459</v>
      </c>
      <c r="C24" s="239">
        <f>C22/C23-1</f>
        <v>-0.42884462928848299</v>
      </c>
      <c r="E24" s="239"/>
      <c r="F24" s="239"/>
      <c r="J24" s="238" t="s">
        <v>351</v>
      </c>
      <c r="K24" s="237">
        <f>'Financial statements'!G106</f>
        <v>47.2</v>
      </c>
      <c r="L24" s="237">
        <f>'Financial statements'!H106</f>
        <v>71.3</v>
      </c>
    </row>
    <row r="26" spans="2:12">
      <c r="B26" t="s">
        <v>405</v>
      </c>
      <c r="D26" s="196">
        <f>'Financial statements'!P19</f>
        <v>4.0028262695658283E-2</v>
      </c>
      <c r="E26" s="114">
        <f>$D26*E4</f>
        <v>121.22223482421911</v>
      </c>
      <c r="F26" s="114">
        <f>$D26*F4</f>
        <v>129.31009738424424</v>
      </c>
      <c r="G26" s="114">
        <f>$D26*G4</f>
        <v>137.93757646664008</v>
      </c>
      <c r="H26" s="114">
        <f>$D26*H4</f>
        <v>147.1406749076387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7C90B-532C-4C15-8241-D7BA9D237B5F}">
  <sheetPr>
    <tabColor theme="8" tint="0.79998168889431442"/>
  </sheetPr>
  <dimension ref="A1:K18"/>
  <sheetViews>
    <sheetView zoomScale="115" zoomScaleNormal="115" workbookViewId="0">
      <selection activeCell="G25" sqref="G25"/>
    </sheetView>
  </sheetViews>
  <sheetFormatPr defaultRowHeight="15"/>
  <cols>
    <col min="1" max="1" width="20.7109375" customWidth="1"/>
    <col min="2" max="3" width="9.7109375" customWidth="1"/>
    <col min="4" max="5" width="7.7109375" customWidth="1"/>
    <col min="6" max="6" width="9.42578125" customWidth="1"/>
    <col min="7" max="7" width="11.140625" customWidth="1"/>
    <col min="8" max="8" width="5.28515625" customWidth="1"/>
    <col min="9" max="11" width="7.7109375" customWidth="1"/>
  </cols>
  <sheetData>
    <row r="1" spans="1:11" ht="45">
      <c r="A1" s="262" t="s">
        <v>492</v>
      </c>
      <c r="B1" s="262" t="s">
        <v>491</v>
      </c>
      <c r="C1" s="262" t="s">
        <v>490</v>
      </c>
      <c r="D1" s="262" t="s">
        <v>161</v>
      </c>
      <c r="E1" s="262" t="s">
        <v>489</v>
      </c>
      <c r="F1" s="262" t="s">
        <v>488</v>
      </c>
      <c r="G1" s="262" t="s">
        <v>487</v>
      </c>
      <c r="H1" s="124"/>
      <c r="I1" s="262" t="s">
        <v>464</v>
      </c>
      <c r="J1" s="262" t="s">
        <v>444</v>
      </c>
      <c r="K1" s="261" t="s">
        <v>164</v>
      </c>
    </row>
    <row r="2" spans="1:11">
      <c r="A2" s="260" t="s">
        <v>486</v>
      </c>
      <c r="B2" s="260" t="s">
        <v>485</v>
      </c>
      <c r="C2" s="259">
        <v>1030</v>
      </c>
      <c r="D2" s="259">
        <v>1790</v>
      </c>
      <c r="E2" s="259">
        <v>175</v>
      </c>
      <c r="F2" s="258">
        <v>3800</v>
      </c>
      <c r="G2" s="258">
        <v>385</v>
      </c>
      <c r="I2" s="132">
        <f>C2+D2-E2</f>
        <v>2645</v>
      </c>
      <c r="J2" s="131">
        <f>I2/F2</f>
        <v>0.69605263157894737</v>
      </c>
      <c r="K2" s="131">
        <f>I2/G2</f>
        <v>6.8701298701298699</v>
      </c>
    </row>
    <row r="3" spans="1:11">
      <c r="A3" s="260" t="s">
        <v>484</v>
      </c>
      <c r="B3" s="260" t="s">
        <v>483</v>
      </c>
      <c r="C3" s="259">
        <v>1465</v>
      </c>
      <c r="D3" s="259">
        <v>568</v>
      </c>
      <c r="E3" s="259">
        <v>308</v>
      </c>
      <c r="F3" s="258">
        <v>2130</v>
      </c>
      <c r="G3" s="258">
        <v>187</v>
      </c>
      <c r="I3" s="132">
        <f>C3+D3-E3</f>
        <v>1725</v>
      </c>
      <c r="J3" s="131">
        <f>I3/F3</f>
        <v>0.8098591549295775</v>
      </c>
      <c r="K3" s="131">
        <f>I3/G3</f>
        <v>9.2245989304812834</v>
      </c>
    </row>
    <row r="4" spans="1:11">
      <c r="A4" s="260" t="s">
        <v>482</v>
      </c>
      <c r="B4" s="260" t="s">
        <v>481</v>
      </c>
      <c r="C4" s="259">
        <v>280</v>
      </c>
      <c r="D4" s="259">
        <v>0</v>
      </c>
      <c r="E4" s="259">
        <v>57</v>
      </c>
      <c r="F4" s="258">
        <v>458</v>
      </c>
      <c r="G4" s="258">
        <v>40</v>
      </c>
      <c r="I4" s="132">
        <f>C4+D4-E4</f>
        <v>223</v>
      </c>
      <c r="J4" s="131">
        <f>I4/F4</f>
        <v>0.48689956331877732</v>
      </c>
      <c r="K4" s="131">
        <f>I4/G4</f>
        <v>5.5750000000000002</v>
      </c>
    </row>
    <row r="5" spans="1:11">
      <c r="A5" s="260" t="s">
        <v>480</v>
      </c>
      <c r="B5" s="260" t="s">
        <v>479</v>
      </c>
      <c r="C5" s="259">
        <v>180</v>
      </c>
      <c r="D5" s="259">
        <v>70</v>
      </c>
      <c r="E5" s="259">
        <v>45</v>
      </c>
      <c r="F5" s="258">
        <v>430</v>
      </c>
      <c r="G5" s="257" t="s">
        <v>478</v>
      </c>
      <c r="I5" s="132">
        <f>C5+D5-E5</f>
        <v>205</v>
      </c>
      <c r="J5" s="131">
        <f>I5/F5</f>
        <v>0.47674418604651164</v>
      </c>
      <c r="K5" s="131"/>
    </row>
    <row r="7" spans="1:11">
      <c r="A7" s="256" t="s">
        <v>477</v>
      </c>
      <c r="I7" s="46" t="s">
        <v>476</v>
      </c>
      <c r="J7" s="255">
        <f>AVERAGE(J2:J5)</f>
        <v>0.61738888396845348</v>
      </c>
      <c r="K7" s="255">
        <f>AVERAGE(K2:K4)</f>
        <v>7.2232429335370512</v>
      </c>
    </row>
    <row r="10" spans="1:11">
      <c r="B10" t="s">
        <v>444</v>
      </c>
      <c r="C10" t="s">
        <v>164</v>
      </c>
    </row>
    <row r="11" spans="1:11">
      <c r="A11" t="s">
        <v>475</v>
      </c>
      <c r="B11" s="132">
        <f>'Financial statements'!H68</f>
        <v>2839</v>
      </c>
      <c r="C11" s="132">
        <f>'Financial statements'!H74</f>
        <v>351.6</v>
      </c>
    </row>
    <row r="12" spans="1:11">
      <c r="A12" s="46" t="s">
        <v>474</v>
      </c>
      <c r="B12" s="254">
        <f>J7</f>
        <v>0.61738888396845348</v>
      </c>
      <c r="C12" s="254">
        <f>K7</f>
        <v>7.2232429335370512</v>
      </c>
    </row>
    <row r="13" spans="1:11">
      <c r="A13" t="s">
        <v>464</v>
      </c>
      <c r="B13" s="132">
        <f>B12*B11</f>
        <v>1752.7670415864395</v>
      </c>
      <c r="C13" s="132">
        <f>C12*C11</f>
        <v>2539.6922154316276</v>
      </c>
    </row>
    <row r="14" spans="1:11">
      <c r="A14" t="s">
        <v>360</v>
      </c>
      <c r="B14" s="132">
        <f>WACC!C14</f>
        <v>1593.6</v>
      </c>
      <c r="C14" s="132">
        <f>B14</f>
        <v>1593.6</v>
      </c>
    </row>
    <row r="15" spans="1:11">
      <c r="A15" t="s">
        <v>409</v>
      </c>
      <c r="B15" s="132">
        <f>'Financial statements'!H12</f>
        <v>215.7</v>
      </c>
      <c r="C15" s="132">
        <f>B15</f>
        <v>215.7</v>
      </c>
    </row>
    <row r="16" spans="1:11">
      <c r="A16" t="s">
        <v>350</v>
      </c>
      <c r="B16" s="132">
        <f>B13-B14+B15</f>
        <v>374.8670415864396</v>
      </c>
      <c r="C16" s="132">
        <f>C13-C14+C15</f>
        <v>1161.7922154316277</v>
      </c>
    </row>
    <row r="17" spans="1:3">
      <c r="A17" t="s">
        <v>473</v>
      </c>
      <c r="B17" s="132">
        <f>'Financial statements'!H106</f>
        <v>71.3</v>
      </c>
      <c r="C17" s="132">
        <f>B17</f>
        <v>71.3</v>
      </c>
    </row>
    <row r="18" spans="1:3">
      <c r="A18" s="130" t="s">
        <v>461</v>
      </c>
      <c r="B18" s="242">
        <f>B16/B17</f>
        <v>5.2576022662894752</v>
      </c>
      <c r="C18" s="242">
        <f>C16/C17</f>
        <v>16.294420973795621</v>
      </c>
    </row>
  </sheetData>
  <hyperlinks>
    <hyperlink ref="A7" r:id="rId1" tooltip="MillerKnoll (MLKN) Statistics &amp; Valuation" display="https://stockanalysis.com/stocks/mlkn/statistics/?utm_source=chatgpt.com" xr:uid="{F29AE68A-48CC-4D6F-8FAC-A41A7527E98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66FB-91F2-4A8A-BD1A-39241F2DE454}">
  <sheetPr>
    <tabColor theme="8" tint="0.79998168889431442"/>
  </sheetPr>
  <dimension ref="A1:P386"/>
  <sheetViews>
    <sheetView topLeftCell="A3" zoomScaleNormal="100" workbookViewId="0">
      <selection activeCell="P26" sqref="P26"/>
    </sheetView>
  </sheetViews>
  <sheetFormatPr defaultRowHeight="15"/>
  <cols>
    <col min="1" max="1" width="27.7109375" customWidth="1"/>
    <col min="2" max="2" width="2.28515625" customWidth="1"/>
    <col min="3" max="8" width="17.140625" customWidth="1"/>
    <col min="9" max="9" width="3.7109375" customWidth="1"/>
    <col min="11" max="15" width="9.5703125" customWidth="1"/>
  </cols>
  <sheetData>
    <row r="1" spans="1:16">
      <c r="A1" s="263" t="s">
        <v>0</v>
      </c>
      <c r="B1" s="264"/>
      <c r="C1" s="288" t="s">
        <v>644</v>
      </c>
      <c r="D1" s="288"/>
      <c r="E1" s="288"/>
      <c r="F1" s="288"/>
      <c r="G1" s="288"/>
      <c r="H1" s="288"/>
    </row>
    <row r="2" spans="1:16">
      <c r="A2" s="263" t="s">
        <v>2</v>
      </c>
      <c r="B2" s="264"/>
      <c r="C2" s="264" t="s">
        <v>475</v>
      </c>
    </row>
    <row r="3" spans="1:16">
      <c r="A3" s="263" t="s">
        <v>4</v>
      </c>
      <c r="B3" s="264"/>
      <c r="C3" s="264" t="s">
        <v>643</v>
      </c>
    </row>
    <row r="4" spans="1:16">
      <c r="A4" s="263" t="s">
        <v>6</v>
      </c>
      <c r="B4" s="264"/>
      <c r="C4" s="264" t="s">
        <v>144</v>
      </c>
      <c r="D4" s="288" t="s">
        <v>143</v>
      </c>
      <c r="E4" s="288"/>
      <c r="F4" s="288"/>
      <c r="G4" s="288"/>
      <c r="H4" s="288"/>
    </row>
    <row r="5" spans="1:16">
      <c r="A5" s="263" t="s">
        <v>9</v>
      </c>
      <c r="B5" s="264"/>
      <c r="C5" s="264" t="s">
        <v>642</v>
      </c>
      <c r="D5" s="288"/>
      <c r="E5" s="288"/>
      <c r="F5" s="288"/>
      <c r="G5" s="288"/>
      <c r="H5" s="288"/>
    </row>
    <row r="8" spans="1:16" ht="29.25">
      <c r="A8" s="266" t="s">
        <v>11</v>
      </c>
    </row>
    <row r="9" spans="1:16">
      <c r="A9" s="263" t="s">
        <v>12</v>
      </c>
      <c r="B9" s="264"/>
      <c r="C9" s="266" t="s">
        <v>556</v>
      </c>
      <c r="D9" s="266" t="s">
        <v>13</v>
      </c>
      <c r="E9" s="266" t="s">
        <v>14</v>
      </c>
      <c r="F9" s="266" t="s">
        <v>15</v>
      </c>
      <c r="G9" s="266" t="s">
        <v>16</v>
      </c>
      <c r="H9" s="266" t="s">
        <v>149</v>
      </c>
    </row>
    <row r="10" spans="1:16">
      <c r="A10" s="263" t="s">
        <v>17</v>
      </c>
      <c r="B10" s="264"/>
      <c r="C10" s="265" t="s">
        <v>555</v>
      </c>
      <c r="D10" s="265" t="s">
        <v>18</v>
      </c>
      <c r="E10" s="265" t="s">
        <v>19</v>
      </c>
      <c r="F10" s="265" t="s">
        <v>20</v>
      </c>
      <c r="G10" s="265" t="s">
        <v>21</v>
      </c>
      <c r="H10" s="265" t="s">
        <v>148</v>
      </c>
    </row>
    <row r="11" spans="1:16">
      <c r="A11" s="264" t="s">
        <v>22</v>
      </c>
    </row>
    <row r="12" spans="1:16">
      <c r="A12" s="264" t="s">
        <v>23</v>
      </c>
      <c r="B12" s="264"/>
      <c r="C12" s="263">
        <v>117.807</v>
      </c>
      <c r="D12" s="263">
        <v>53.661999999999999</v>
      </c>
      <c r="E12" s="263">
        <v>19.399999999999999</v>
      </c>
      <c r="F12" s="263">
        <v>34.5</v>
      </c>
      <c r="G12" s="263">
        <v>28.9</v>
      </c>
      <c r="H12" s="263">
        <v>215.7</v>
      </c>
    </row>
    <row r="13" spans="1:16">
      <c r="A13" s="264" t="s">
        <v>24</v>
      </c>
      <c r="B13" s="264"/>
      <c r="C13" s="263">
        <v>203.21799999999999</v>
      </c>
      <c r="D13" s="263">
        <v>238.613</v>
      </c>
      <c r="E13" s="263">
        <v>218.2</v>
      </c>
      <c r="F13" s="263">
        <v>246.6</v>
      </c>
      <c r="G13" s="263">
        <v>249.6</v>
      </c>
      <c r="H13" s="263">
        <v>573.1</v>
      </c>
    </row>
    <row r="14" spans="1:16">
      <c r="A14" s="264" t="s">
        <v>25</v>
      </c>
      <c r="B14" s="264"/>
      <c r="C14" s="263">
        <v>137.81100000000001</v>
      </c>
      <c r="D14" s="263">
        <v>181.59100000000001</v>
      </c>
      <c r="E14" s="263">
        <v>180.1</v>
      </c>
      <c r="F14" s="263">
        <v>196.6</v>
      </c>
      <c r="G14" s="263">
        <v>194.3</v>
      </c>
      <c r="H14" s="263">
        <v>475.3</v>
      </c>
      <c r="P14" t="s">
        <v>641</v>
      </c>
    </row>
    <row r="15" spans="1:16">
      <c r="A15" s="264" t="s">
        <v>26</v>
      </c>
      <c r="B15" s="264"/>
      <c r="C15" s="263"/>
      <c r="D15" s="263"/>
      <c r="E15" s="263"/>
      <c r="F15" s="263"/>
      <c r="G15" s="263"/>
      <c r="H15" s="263"/>
      <c r="J15" s="117"/>
      <c r="K15" s="272">
        <v>2020</v>
      </c>
      <c r="L15" s="272">
        <v>2021</v>
      </c>
      <c r="M15" s="272">
        <v>2022</v>
      </c>
      <c r="N15" s="272">
        <v>2023</v>
      </c>
      <c r="O15" s="272">
        <v>2024</v>
      </c>
    </row>
    <row r="16" spans="1:16">
      <c r="A16" s="264" t="s">
        <v>27</v>
      </c>
      <c r="B16" s="264"/>
      <c r="C16" s="263">
        <v>36.899000000000001</v>
      </c>
      <c r="D16" s="263">
        <v>49.628</v>
      </c>
      <c r="E16" s="263">
        <v>51.5</v>
      </c>
      <c r="F16" s="263">
        <v>58.2</v>
      </c>
      <c r="G16" s="263">
        <v>51.7</v>
      </c>
      <c r="H16" s="263">
        <v>147.80000000000001</v>
      </c>
      <c r="J16" s="117" t="s">
        <v>640</v>
      </c>
      <c r="K16" s="117"/>
      <c r="L16" s="271">
        <f>D18</f>
        <v>523.49400000000003</v>
      </c>
      <c r="M16" s="271">
        <f>E18</f>
        <v>469.2</v>
      </c>
      <c r="N16" s="271">
        <f>F18</f>
        <v>535.9</v>
      </c>
      <c r="O16" s="271">
        <f>G18</f>
        <v>524.5</v>
      </c>
    </row>
    <row r="17" spans="1:16">
      <c r="J17" s="117" t="s">
        <v>639</v>
      </c>
      <c r="K17" s="117"/>
      <c r="L17" s="271">
        <f>D41-D38</f>
        <v>477.66299999999995</v>
      </c>
      <c r="M17" s="271">
        <f>E41-E38</f>
        <v>369.8</v>
      </c>
      <c r="N17" s="271">
        <f>F41-F38</f>
        <v>425.9</v>
      </c>
      <c r="O17" s="271">
        <f>G41-G38</f>
        <v>393.5</v>
      </c>
    </row>
    <row r="18" spans="1:16">
      <c r="A18" s="264" t="s">
        <v>28</v>
      </c>
      <c r="B18" s="264"/>
      <c r="C18" s="263">
        <v>495.73500000000001</v>
      </c>
      <c r="D18" s="263">
        <v>523.49400000000003</v>
      </c>
      <c r="E18" s="263">
        <v>469.2</v>
      </c>
      <c r="F18" s="263">
        <v>535.9</v>
      </c>
      <c r="G18" s="263">
        <v>524.5</v>
      </c>
      <c r="H18" s="263">
        <v>1411.9</v>
      </c>
      <c r="J18" s="130" t="s">
        <v>405</v>
      </c>
      <c r="K18" s="130"/>
      <c r="L18" s="274">
        <f>L16-L17</f>
        <v>45.831000000000074</v>
      </c>
      <c r="M18" s="274">
        <f>M16-M17</f>
        <v>99.399999999999977</v>
      </c>
      <c r="N18" s="274">
        <f>N16-N17</f>
        <v>110</v>
      </c>
      <c r="O18" s="274">
        <f>O16-O17</f>
        <v>131</v>
      </c>
    </row>
    <row r="19" spans="1:16">
      <c r="J19" s="117" t="s">
        <v>638</v>
      </c>
      <c r="K19" s="117"/>
      <c r="L19" s="268">
        <f>L18/L67</f>
        <v>2.0980970587912182E-2</v>
      </c>
      <c r="M19" s="268">
        <f>M18/M67</f>
        <v>4.2086544161232947E-2</v>
      </c>
      <c r="N19" s="268">
        <f>N18/N67</f>
        <v>4.5193097781429742E-2</v>
      </c>
      <c r="O19" s="268">
        <f>O18/O67</f>
        <v>5.1852438252058264E-2</v>
      </c>
      <c r="P19" s="267">
        <f>AVERAGE(L19:O19)</f>
        <v>4.0028262695658283E-2</v>
      </c>
    </row>
    <row r="20" spans="1:16" ht="30">
      <c r="A20" s="264" t="s">
        <v>29</v>
      </c>
      <c r="B20" s="264"/>
      <c r="C20" s="263">
        <v>996.10599999999999</v>
      </c>
      <c r="D20" s="263">
        <v>1041.7429999999999</v>
      </c>
      <c r="E20" s="263">
        <v>1042.5999999999999</v>
      </c>
      <c r="F20" s="263">
        <v>1321.1</v>
      </c>
      <c r="G20" s="263">
        <v>1314.3</v>
      </c>
      <c r="H20" s="263">
        <v>2101</v>
      </c>
    </row>
    <row r="21" spans="1:16">
      <c r="A21" s="264" t="s">
        <v>30</v>
      </c>
      <c r="B21" s="264"/>
      <c r="C21" s="263">
        <v>553.83500000000004</v>
      </c>
      <c r="D21" s="263">
        <v>581.90899999999999</v>
      </c>
      <c r="E21" s="263">
        <v>590.29999999999995</v>
      </c>
      <c r="F21" s="263">
        <v>638.5</v>
      </c>
      <c r="G21" s="263">
        <v>648.6</v>
      </c>
      <c r="H21" s="263">
        <v>678</v>
      </c>
    </row>
    <row r="23" spans="1:16">
      <c r="A23" s="264" t="s">
        <v>31</v>
      </c>
      <c r="B23" s="264"/>
      <c r="C23" s="263">
        <v>442.27100000000002</v>
      </c>
      <c r="D23" s="263">
        <v>459.834</v>
      </c>
      <c r="E23" s="263">
        <v>452.3</v>
      </c>
      <c r="F23" s="263">
        <v>682.6</v>
      </c>
      <c r="G23" s="263">
        <v>665.7</v>
      </c>
      <c r="H23" s="263">
        <v>1423</v>
      </c>
      <c r="J23" s="117" t="s">
        <v>637</v>
      </c>
      <c r="K23" s="271">
        <f>C23</f>
        <v>442.27100000000002</v>
      </c>
      <c r="L23" s="271">
        <f>D23</f>
        <v>459.834</v>
      </c>
      <c r="M23" s="271">
        <f>E23</f>
        <v>452.3</v>
      </c>
      <c r="N23" s="271">
        <f>F23</f>
        <v>682.6</v>
      </c>
      <c r="O23" s="271">
        <f>G23</f>
        <v>665.7</v>
      </c>
    </row>
    <row r="24" spans="1:16">
      <c r="J24" s="117" t="s">
        <v>313</v>
      </c>
      <c r="K24" s="271"/>
      <c r="L24" s="271">
        <f>D75</f>
        <v>83.146000000000001</v>
      </c>
      <c r="M24" s="271">
        <f>E75</f>
        <v>84.2</v>
      </c>
      <c r="N24" s="271">
        <f>F75</f>
        <v>94.9</v>
      </c>
      <c r="O24" s="271">
        <f>G75</f>
        <v>107.8</v>
      </c>
    </row>
    <row r="25" spans="1:16">
      <c r="A25" s="264" t="s">
        <v>32</v>
      </c>
      <c r="B25" s="264"/>
      <c r="C25" s="263">
        <v>0</v>
      </c>
      <c r="D25" s="263">
        <v>0</v>
      </c>
      <c r="E25" s="263">
        <v>0</v>
      </c>
      <c r="F25" s="263">
        <v>0</v>
      </c>
      <c r="G25" s="263">
        <v>0</v>
      </c>
      <c r="H25" s="263">
        <v>46.4</v>
      </c>
      <c r="J25" s="130" t="s">
        <v>309</v>
      </c>
      <c r="K25" s="274"/>
      <c r="L25" s="274">
        <f>L23-K23+L24</f>
        <v>100.70899999999999</v>
      </c>
      <c r="M25" s="274">
        <f>M23-L23+M24</f>
        <v>76.666000000000011</v>
      </c>
      <c r="N25" s="274">
        <f>N23-M23+N24</f>
        <v>325.20000000000005</v>
      </c>
      <c r="O25" s="274">
        <f>O23-N23+O24</f>
        <v>90.90000000000002</v>
      </c>
    </row>
    <row r="26" spans="1:16" ht="30">
      <c r="A26" s="264" t="s">
        <v>33</v>
      </c>
      <c r="B26" s="264"/>
      <c r="C26" s="263">
        <v>15.898</v>
      </c>
      <c r="D26" s="263">
        <v>32.610999999999997</v>
      </c>
      <c r="E26" s="263">
        <v>42.1</v>
      </c>
      <c r="F26" s="263">
        <v>40.4</v>
      </c>
      <c r="G26" s="263">
        <v>38.1</v>
      </c>
      <c r="H26" s="263">
        <v>48.9</v>
      </c>
      <c r="J26" s="130" t="s">
        <v>636</v>
      </c>
      <c r="K26" s="130"/>
      <c r="L26" s="273">
        <f>L25/L67</f>
        <v>4.6103566732954647E-2</v>
      </c>
      <c r="M26" s="273">
        <f>M25/M67</f>
        <v>3.2460834956389198E-2</v>
      </c>
      <c r="N26" s="273"/>
      <c r="O26" s="273">
        <f>O25/O67</f>
        <v>3.5980050664977843E-2</v>
      </c>
      <c r="P26" s="267">
        <f>AVERAGE(L26:O26)</f>
        <v>3.8181484118107227E-2</v>
      </c>
    </row>
    <row r="27" spans="1:16">
      <c r="A27" s="264" t="s">
        <v>34</v>
      </c>
      <c r="B27" s="264"/>
      <c r="C27" s="263">
        <v>458.89600000000002</v>
      </c>
      <c r="D27" s="263">
        <v>471.50200000000001</v>
      </c>
      <c r="E27" s="263">
        <v>439.8</v>
      </c>
      <c r="F27" s="263">
        <v>651.9</v>
      </c>
      <c r="G27" s="263">
        <v>624.29999999999995</v>
      </c>
      <c r="H27" s="263">
        <v>1702.6</v>
      </c>
    </row>
    <row r="28" spans="1:16">
      <c r="A28" s="264" t="s">
        <v>35</v>
      </c>
      <c r="B28" s="264"/>
      <c r="C28" s="263">
        <v>0.6</v>
      </c>
      <c r="D28" s="263">
        <v>0.1</v>
      </c>
      <c r="E28" s="263">
        <v>1.2</v>
      </c>
      <c r="F28" s="263">
        <v>0.9</v>
      </c>
      <c r="G28" s="263">
        <v>0.5</v>
      </c>
      <c r="H28" s="263">
        <v>0.5</v>
      </c>
    </row>
    <row r="29" spans="1:16">
      <c r="A29" s="264" t="s">
        <v>36</v>
      </c>
      <c r="B29" s="264"/>
      <c r="C29" s="263">
        <v>4.6319999999999997</v>
      </c>
      <c r="D29" s="263">
        <v>10.356</v>
      </c>
      <c r="E29" s="263">
        <v>9.9</v>
      </c>
      <c r="F29" s="263">
        <v>17.100000000000001</v>
      </c>
      <c r="G29" s="263">
        <v>22</v>
      </c>
      <c r="H29" s="263">
        <v>251.7</v>
      </c>
    </row>
    <row r="31" spans="1:16">
      <c r="A31" s="264" t="s">
        <v>37</v>
      </c>
      <c r="B31" s="264"/>
      <c r="C31" s="263">
        <v>1418.0319999999999</v>
      </c>
      <c r="D31" s="263">
        <v>1497.8969999999999</v>
      </c>
      <c r="E31" s="263">
        <v>1414.5</v>
      </c>
      <c r="F31" s="263">
        <v>1928.8</v>
      </c>
      <c r="G31" s="263">
        <v>1875.1</v>
      </c>
      <c r="H31" s="263">
        <v>4885</v>
      </c>
    </row>
    <row r="33" spans="1:8">
      <c r="A33" s="264" t="s">
        <v>38</v>
      </c>
    </row>
    <row r="34" spans="1:8">
      <c r="A34" s="264" t="s">
        <v>39</v>
      </c>
      <c r="B34" s="264"/>
      <c r="C34" s="263">
        <v>190.52699999999999</v>
      </c>
      <c r="D34" s="263">
        <v>233.75899999999999</v>
      </c>
      <c r="E34" s="263">
        <v>165.3</v>
      </c>
      <c r="F34" s="263">
        <v>193.7</v>
      </c>
      <c r="G34" s="263">
        <v>190.4</v>
      </c>
      <c r="H34" s="263">
        <v>380.4</v>
      </c>
    </row>
    <row r="35" spans="1:8">
      <c r="A35" s="264" t="s">
        <v>40</v>
      </c>
      <c r="B35" s="264"/>
      <c r="C35" s="263">
        <v>0</v>
      </c>
      <c r="D35" s="263">
        <v>0</v>
      </c>
      <c r="E35" s="263">
        <v>0</v>
      </c>
      <c r="F35" s="263">
        <v>0</v>
      </c>
      <c r="G35" s="263">
        <v>0</v>
      </c>
      <c r="H35" s="263">
        <v>0</v>
      </c>
    </row>
    <row r="36" spans="1:8">
      <c r="A36" s="264" t="s">
        <v>41</v>
      </c>
      <c r="B36" s="264"/>
      <c r="C36" s="263">
        <v>148.94</v>
      </c>
      <c r="D36" s="263">
        <v>181.27799999999999</v>
      </c>
      <c r="E36" s="263">
        <v>143.80000000000001</v>
      </c>
      <c r="F36" s="263">
        <v>157.9</v>
      </c>
      <c r="G36" s="263">
        <v>133.30000000000001</v>
      </c>
      <c r="H36" s="263">
        <v>533.1</v>
      </c>
    </row>
    <row r="37" spans="1:8">
      <c r="A37" s="264" t="s">
        <v>42</v>
      </c>
      <c r="B37" s="264"/>
      <c r="C37" s="263">
        <v>0</v>
      </c>
      <c r="D37" s="263">
        <v>0</v>
      </c>
      <c r="E37" s="263">
        <v>0</v>
      </c>
      <c r="F37" s="263">
        <v>0</v>
      </c>
      <c r="G37" s="263">
        <v>0</v>
      </c>
      <c r="H37" s="263">
        <v>0</v>
      </c>
    </row>
    <row r="38" spans="1:8" ht="30">
      <c r="A38" s="264" t="s">
        <v>43</v>
      </c>
      <c r="B38" s="264"/>
      <c r="C38" s="263">
        <v>22.4</v>
      </c>
      <c r="D38" s="263">
        <v>28.785</v>
      </c>
      <c r="E38" s="263">
        <v>25.3</v>
      </c>
      <c r="F38" s="263">
        <v>37.799999999999997</v>
      </c>
      <c r="G38" s="263">
        <v>84</v>
      </c>
      <c r="H38" s="263">
        <v>84.8</v>
      </c>
    </row>
    <row r="39" spans="1:8">
      <c r="A39" s="264" t="s">
        <v>44</v>
      </c>
      <c r="B39" s="264"/>
      <c r="C39" s="263">
        <v>77.161000000000001</v>
      </c>
      <c r="D39" s="263">
        <v>62.625999999999998</v>
      </c>
      <c r="E39" s="263">
        <v>60.7</v>
      </c>
      <c r="F39" s="263">
        <v>74.3</v>
      </c>
      <c r="G39" s="263">
        <v>69.8</v>
      </c>
      <c r="H39" s="263">
        <v>141</v>
      </c>
    </row>
    <row r="41" spans="1:8">
      <c r="A41" s="264" t="s">
        <v>45</v>
      </c>
      <c r="B41" s="264"/>
      <c r="C41" s="263">
        <v>439.02800000000002</v>
      </c>
      <c r="D41" s="263">
        <v>506.44799999999998</v>
      </c>
      <c r="E41" s="263">
        <v>395.1</v>
      </c>
      <c r="F41" s="263">
        <v>463.7</v>
      </c>
      <c r="G41" s="263">
        <v>477.5</v>
      </c>
      <c r="H41" s="263">
        <v>1139.3</v>
      </c>
    </row>
    <row r="43" spans="1:8">
      <c r="A43" s="264" t="s">
        <v>46</v>
      </c>
      <c r="B43" s="264"/>
      <c r="C43" s="263">
        <v>232.28899999999999</v>
      </c>
      <c r="D43" s="263">
        <v>245.738</v>
      </c>
      <c r="E43" s="263">
        <v>275.39999999999998</v>
      </c>
      <c r="F43" s="263">
        <v>540.20000000000005</v>
      </c>
      <c r="G43" s="263">
        <v>412.8</v>
      </c>
      <c r="H43" s="263">
        <v>1508.8</v>
      </c>
    </row>
    <row r="44" spans="1:8" ht="30">
      <c r="A44" s="264" t="s">
        <v>47</v>
      </c>
      <c r="B44" s="264"/>
      <c r="C44" s="263">
        <v>74.706000000000003</v>
      </c>
      <c r="D44" s="263">
        <v>75.007999999999996</v>
      </c>
      <c r="E44" s="263">
        <v>61</v>
      </c>
      <c r="F44" s="263">
        <v>85.1</v>
      </c>
      <c r="G44" s="263">
        <v>71.599999999999994</v>
      </c>
      <c r="H44" s="263">
        <v>180.9</v>
      </c>
    </row>
    <row r="45" spans="1:8">
      <c r="A45" s="264" t="s">
        <v>48</v>
      </c>
      <c r="B45" s="264"/>
      <c r="C45" s="263">
        <v>0</v>
      </c>
      <c r="D45" s="263">
        <v>0</v>
      </c>
      <c r="E45" s="263">
        <v>0</v>
      </c>
      <c r="F45" s="263">
        <v>0</v>
      </c>
      <c r="G45" s="263">
        <v>0</v>
      </c>
      <c r="H45" s="263">
        <v>0</v>
      </c>
    </row>
    <row r="46" spans="1:8">
      <c r="A46" s="264" t="s">
        <v>49</v>
      </c>
      <c r="B46" s="264"/>
      <c r="C46" s="263">
        <v>81.263999999999996</v>
      </c>
      <c r="D46" s="263">
        <v>80.736000000000004</v>
      </c>
      <c r="E46" s="263">
        <v>66.2</v>
      </c>
      <c r="F46" s="263">
        <v>78</v>
      </c>
      <c r="G46" s="263">
        <v>72.8</v>
      </c>
      <c r="H46" s="263">
        <v>220.4</v>
      </c>
    </row>
    <row r="47" spans="1:8" ht="30">
      <c r="A47" s="264" t="s">
        <v>50</v>
      </c>
      <c r="B47" s="264"/>
      <c r="C47" s="263">
        <v>0</v>
      </c>
      <c r="D47" s="263">
        <v>0</v>
      </c>
      <c r="E47" s="263">
        <v>0</v>
      </c>
      <c r="F47" s="263">
        <v>0</v>
      </c>
      <c r="G47" s="263">
        <v>0</v>
      </c>
      <c r="H47" s="263">
        <v>0</v>
      </c>
    </row>
    <row r="49" spans="1:8">
      <c r="A49" s="264" t="s">
        <v>51</v>
      </c>
      <c r="B49" s="264"/>
      <c r="C49" s="263">
        <v>827.28700000000003</v>
      </c>
      <c r="D49" s="263">
        <v>907.93</v>
      </c>
      <c r="E49" s="263">
        <v>797.7</v>
      </c>
      <c r="F49" s="263">
        <v>1167</v>
      </c>
      <c r="G49" s="263">
        <v>1034.7</v>
      </c>
      <c r="H49" s="263">
        <v>3049.4</v>
      </c>
    </row>
    <row r="51" spans="1:8">
      <c r="A51" s="264" t="s">
        <v>52</v>
      </c>
    </row>
    <row r="52" spans="1:8">
      <c r="A52" s="264" t="s">
        <v>53</v>
      </c>
      <c r="B52" s="264"/>
      <c r="C52" s="263">
        <v>0</v>
      </c>
      <c r="D52" s="263">
        <v>0</v>
      </c>
      <c r="E52" s="263">
        <v>0</v>
      </c>
      <c r="F52" s="263">
        <v>0</v>
      </c>
      <c r="G52" s="263">
        <v>0</v>
      </c>
      <c r="H52" s="263">
        <v>0</v>
      </c>
    </row>
    <row r="53" spans="1:8">
      <c r="A53" s="264" t="s">
        <v>54</v>
      </c>
      <c r="B53" s="264"/>
      <c r="C53" s="263">
        <v>42.918999999999997</v>
      </c>
      <c r="D53" s="263">
        <v>42.582000000000001</v>
      </c>
      <c r="E53" s="263">
        <v>41.4</v>
      </c>
      <c r="F53" s="263">
        <v>46.9</v>
      </c>
      <c r="G53" s="263">
        <v>47.2</v>
      </c>
      <c r="H53" s="263">
        <v>71.3</v>
      </c>
    </row>
    <row r="54" spans="1:8">
      <c r="A54" s="264" t="s">
        <v>55</v>
      </c>
      <c r="B54" s="264"/>
      <c r="C54" s="263">
        <v>38.658999999999999</v>
      </c>
      <c r="D54" s="263">
        <v>39.192</v>
      </c>
      <c r="E54" s="263">
        <v>49.1</v>
      </c>
      <c r="F54" s="263">
        <v>201.6</v>
      </c>
      <c r="G54" s="263">
        <v>201.5</v>
      </c>
      <c r="H54" s="263">
        <v>1170.4000000000001</v>
      </c>
    </row>
    <row r="55" spans="1:8" ht="30">
      <c r="A55" s="264" t="s">
        <v>56</v>
      </c>
      <c r="B55" s="264"/>
      <c r="C55" s="263">
        <v>508.84100000000001</v>
      </c>
      <c r="D55" s="263">
        <v>507.87</v>
      </c>
      <c r="E55" s="263">
        <v>526</v>
      </c>
      <c r="F55" s="263">
        <v>512.9</v>
      </c>
      <c r="G55" s="263">
        <v>591.4</v>
      </c>
      <c r="H55" s="263">
        <v>593.9</v>
      </c>
    </row>
    <row r="56" spans="1:8">
      <c r="A56" s="264" t="s">
        <v>57</v>
      </c>
      <c r="B56" s="264"/>
      <c r="C56" s="263">
        <v>0</v>
      </c>
      <c r="D56" s="263">
        <v>0</v>
      </c>
      <c r="E56" s="263">
        <v>0</v>
      </c>
      <c r="F56" s="263">
        <v>0</v>
      </c>
      <c r="G56" s="263">
        <v>0</v>
      </c>
      <c r="H56" s="263">
        <v>0</v>
      </c>
    </row>
    <row r="57" spans="1:8">
      <c r="A57" s="264" t="s">
        <v>58</v>
      </c>
      <c r="B57" s="264"/>
      <c r="C57" s="263">
        <v>590.41899999999998</v>
      </c>
      <c r="D57" s="263">
        <v>589.64400000000001</v>
      </c>
      <c r="E57" s="263">
        <v>616.5</v>
      </c>
      <c r="F57" s="263">
        <v>761.4</v>
      </c>
      <c r="G57" s="263">
        <v>840.1</v>
      </c>
      <c r="H57" s="263">
        <v>1835.6</v>
      </c>
    </row>
    <row r="58" spans="1:8" ht="30">
      <c r="A58" s="264" t="s">
        <v>59</v>
      </c>
      <c r="B58" s="264"/>
      <c r="C58" s="263">
        <v>0.32600000000000001</v>
      </c>
      <c r="D58" s="263">
        <v>0.32300000000000001</v>
      </c>
      <c r="E58" s="263">
        <v>0.3</v>
      </c>
      <c r="F58" s="263">
        <v>0.4</v>
      </c>
      <c r="G58" s="263">
        <v>0.3</v>
      </c>
      <c r="H58" s="263">
        <v>0</v>
      </c>
    </row>
    <row r="60" spans="1:8" ht="30">
      <c r="A60" s="264" t="s">
        <v>60</v>
      </c>
      <c r="B60" s="264"/>
      <c r="C60" s="263">
        <v>590.745</v>
      </c>
      <c r="D60" s="263">
        <v>589.96699999999998</v>
      </c>
      <c r="E60" s="263">
        <v>616.79999999999995</v>
      </c>
      <c r="F60" s="263">
        <v>761.8</v>
      </c>
      <c r="G60" s="263">
        <v>840.4</v>
      </c>
      <c r="H60" s="263">
        <v>1835.6</v>
      </c>
    </row>
    <row r="62" spans="1:8" ht="30">
      <c r="A62" s="264" t="s">
        <v>61</v>
      </c>
      <c r="B62" s="264"/>
      <c r="C62" s="263">
        <v>1418.0319999999999</v>
      </c>
      <c r="D62" s="263">
        <v>1497.8969999999999</v>
      </c>
      <c r="E62" s="263">
        <v>1414.5</v>
      </c>
      <c r="F62" s="263">
        <v>1928.8</v>
      </c>
      <c r="G62" s="263">
        <v>1875.1</v>
      </c>
      <c r="H62" s="263">
        <v>4885</v>
      </c>
    </row>
    <row r="65" spans="1:16">
      <c r="A65" s="266" t="s">
        <v>62</v>
      </c>
      <c r="P65" s="46" t="s">
        <v>476</v>
      </c>
    </row>
    <row r="66" spans="1:16">
      <c r="A66" s="263" t="s">
        <v>12</v>
      </c>
      <c r="B66" s="264"/>
      <c r="C66" s="266" t="s">
        <v>556</v>
      </c>
      <c r="D66" s="266" t="s">
        <v>13</v>
      </c>
      <c r="E66" s="266" t="s">
        <v>14</v>
      </c>
      <c r="F66" s="266" t="s">
        <v>15</v>
      </c>
      <c r="G66" s="266" t="s">
        <v>16</v>
      </c>
      <c r="H66" s="266" t="s">
        <v>149</v>
      </c>
      <c r="J66" s="117"/>
      <c r="K66" s="272">
        <v>2020</v>
      </c>
      <c r="L66" s="272">
        <v>2021</v>
      </c>
      <c r="M66" s="272">
        <v>2022</v>
      </c>
      <c r="N66" s="272">
        <v>2023</v>
      </c>
      <c r="O66" s="272">
        <v>2024</v>
      </c>
      <c r="P66" s="117"/>
    </row>
    <row r="67" spans="1:16">
      <c r="A67" s="263" t="s">
        <v>17</v>
      </c>
      <c r="B67" s="264"/>
      <c r="C67" s="265" t="s">
        <v>555</v>
      </c>
      <c r="D67" s="265" t="s">
        <v>18</v>
      </c>
      <c r="E67" s="265" t="s">
        <v>19</v>
      </c>
      <c r="F67" s="265" t="s">
        <v>20</v>
      </c>
      <c r="G67" s="265" t="s">
        <v>21</v>
      </c>
      <c r="H67" s="265" t="s">
        <v>148</v>
      </c>
      <c r="J67" s="117" t="s">
        <v>444</v>
      </c>
      <c r="K67" s="271">
        <f>C68</f>
        <v>1955.3630000000001</v>
      </c>
      <c r="L67" s="271">
        <f>D68</f>
        <v>2184.4079999999999</v>
      </c>
      <c r="M67" s="271">
        <f>E68</f>
        <v>2361.8000000000002</v>
      </c>
      <c r="N67" s="271">
        <f>F68</f>
        <v>2434</v>
      </c>
      <c r="O67" s="271">
        <f>G68</f>
        <v>2526.4</v>
      </c>
      <c r="P67" s="117"/>
    </row>
    <row r="68" spans="1:16">
      <c r="A68" s="264" t="s">
        <v>63</v>
      </c>
      <c r="B68" s="264"/>
      <c r="C68" s="263">
        <v>1955.3630000000001</v>
      </c>
      <c r="D68" s="263">
        <v>2184.4079999999999</v>
      </c>
      <c r="E68" s="263">
        <v>2361.8000000000002</v>
      </c>
      <c r="F68" s="263">
        <v>2434</v>
      </c>
      <c r="G68" s="263">
        <v>2526.4</v>
      </c>
      <c r="H68" s="263">
        <v>2839</v>
      </c>
      <c r="J68" s="117" t="s">
        <v>284</v>
      </c>
      <c r="K68" s="117"/>
      <c r="L68" s="268">
        <f>L67/K67-1</f>
        <v>0.11713681807418874</v>
      </c>
      <c r="M68" s="268">
        <f>M67/L67-1</f>
        <v>8.1208272447271801E-2</v>
      </c>
      <c r="N68" s="268">
        <f>N67/M67-1</f>
        <v>3.0569904310271845E-2</v>
      </c>
      <c r="O68" s="268">
        <f>O67/N67-1</f>
        <v>3.7962202136401002E-2</v>
      </c>
      <c r="P68" s="267">
        <f>AVERAGE(L68:O68)</f>
        <v>6.6719299242033347E-2</v>
      </c>
    </row>
    <row r="69" spans="1:16">
      <c r="A69" s="264" t="s">
        <v>64</v>
      </c>
      <c r="B69" s="264"/>
      <c r="C69" s="263">
        <v>1180.8230000000001</v>
      </c>
      <c r="D69" s="263">
        <v>1366.357</v>
      </c>
      <c r="E69" s="263">
        <v>1464.8</v>
      </c>
      <c r="F69" s="263">
        <v>1420</v>
      </c>
      <c r="G69" s="263">
        <v>1411.1</v>
      </c>
      <c r="H69" s="263">
        <v>1584.2</v>
      </c>
      <c r="J69" s="117" t="s">
        <v>470</v>
      </c>
      <c r="K69" s="117"/>
      <c r="L69" s="268">
        <f>D69/D68</f>
        <v>0.62550448451021967</v>
      </c>
      <c r="M69" s="268">
        <f>E69/E68</f>
        <v>0.62020492844440678</v>
      </c>
      <c r="N69" s="268">
        <f>F69/F68</f>
        <v>0.58340180772391126</v>
      </c>
      <c r="O69" s="268">
        <f>G69/G68</f>
        <v>0.55854179860671305</v>
      </c>
      <c r="P69" s="267">
        <f>AVERAGE(L69:O69)</f>
        <v>0.59691325482131274</v>
      </c>
    </row>
    <row r="71" spans="1:16">
      <c r="A71" s="264" t="s">
        <v>65</v>
      </c>
      <c r="B71" s="264"/>
      <c r="C71" s="263">
        <v>774.54</v>
      </c>
      <c r="D71" s="263">
        <v>818.05100000000004</v>
      </c>
      <c r="E71" s="263">
        <v>897</v>
      </c>
      <c r="F71" s="263">
        <v>1014</v>
      </c>
      <c r="G71" s="263">
        <v>1115.3</v>
      </c>
      <c r="H71" s="263">
        <v>1254.8</v>
      </c>
    </row>
    <row r="72" spans="1:16" ht="30">
      <c r="A72" s="264" t="s">
        <v>66</v>
      </c>
      <c r="B72" s="264"/>
      <c r="C72" s="263">
        <v>589.86400000000003</v>
      </c>
      <c r="D72" s="263">
        <v>634.08500000000004</v>
      </c>
      <c r="E72" s="263">
        <v>684.5</v>
      </c>
      <c r="F72" s="263">
        <v>740.9</v>
      </c>
      <c r="G72" s="263">
        <v>789.8</v>
      </c>
      <c r="H72" s="263">
        <v>903.2</v>
      </c>
      <c r="J72" s="117" t="s">
        <v>469</v>
      </c>
      <c r="K72" s="268"/>
      <c r="L72" s="268">
        <f>D72/D68</f>
        <v>0.29027773199878415</v>
      </c>
      <c r="M72" s="268">
        <f>E72/E68</f>
        <v>0.28982132271995931</v>
      </c>
      <c r="N72" s="268">
        <f>F72/F68</f>
        <v>0.30439605587510271</v>
      </c>
      <c r="O72" s="268">
        <f>G72/G68</f>
        <v>0.31261874604179857</v>
      </c>
      <c r="P72" s="267">
        <f>AVERAGE(L72:O72)</f>
        <v>0.29927846415891118</v>
      </c>
    </row>
    <row r="74" spans="1:16" ht="30">
      <c r="A74" s="264" t="s">
        <v>67</v>
      </c>
      <c r="B74" s="264"/>
      <c r="C74" s="263">
        <v>184.67599999999999</v>
      </c>
      <c r="D74" s="263">
        <v>183.96600000000001</v>
      </c>
      <c r="E74" s="263">
        <v>212.5</v>
      </c>
      <c r="F74" s="263">
        <v>273.10000000000002</v>
      </c>
      <c r="G74" s="263">
        <v>325.5</v>
      </c>
      <c r="H74" s="263">
        <v>351.6</v>
      </c>
    </row>
    <row r="75" spans="1:16" ht="30">
      <c r="A75" s="264" t="s">
        <v>68</v>
      </c>
      <c r="B75" s="264"/>
      <c r="C75" s="263">
        <v>77.683000000000007</v>
      </c>
      <c r="D75" s="263">
        <v>83.146000000000001</v>
      </c>
      <c r="E75" s="263">
        <v>84.2</v>
      </c>
      <c r="F75" s="263">
        <v>94.9</v>
      </c>
      <c r="G75" s="263">
        <v>107.8</v>
      </c>
      <c r="H75" s="263">
        <v>107.1</v>
      </c>
      <c r="J75" s="117" t="s">
        <v>313</v>
      </c>
      <c r="K75" s="117"/>
      <c r="L75" s="268">
        <f>D75/D68</f>
        <v>3.8063402075070224E-2</v>
      </c>
      <c r="M75" s="268">
        <f>E75/E68</f>
        <v>3.5650774832754674E-2</v>
      </c>
      <c r="N75" s="268">
        <f>F75/F68</f>
        <v>3.8989317995069848E-2</v>
      </c>
      <c r="O75" s="268">
        <f>G75/G68</f>
        <v>4.2669411019632675E-2</v>
      </c>
      <c r="P75" s="267">
        <f>AVERAGE(L75:O75)</f>
        <v>3.8843226480631855E-2</v>
      </c>
    </row>
    <row r="77" spans="1:16" ht="30">
      <c r="A77" s="264" t="s">
        <v>69</v>
      </c>
      <c r="B77" s="264"/>
      <c r="C77" s="263">
        <v>106.99299999999999</v>
      </c>
      <c r="D77" s="263">
        <v>100.82</v>
      </c>
      <c r="E77" s="263">
        <v>128.30000000000001</v>
      </c>
      <c r="F77" s="263">
        <v>178.2</v>
      </c>
      <c r="G77" s="263">
        <v>217.7</v>
      </c>
      <c r="H77" s="263">
        <v>244.5</v>
      </c>
    </row>
    <row r="78" spans="1:16">
      <c r="A78" s="264" t="s">
        <v>70</v>
      </c>
      <c r="B78" s="264"/>
      <c r="C78" s="263">
        <v>6.99</v>
      </c>
      <c r="D78" s="263">
        <v>7.1529999999999996</v>
      </c>
      <c r="E78" s="263">
        <v>8.8000000000000007</v>
      </c>
      <c r="F78" s="263">
        <v>25.5</v>
      </c>
      <c r="G78" s="263">
        <v>27.2</v>
      </c>
      <c r="H78" s="263">
        <v>26.1</v>
      </c>
    </row>
    <row r="79" spans="1:16" ht="30">
      <c r="A79" s="264" t="s">
        <v>71</v>
      </c>
      <c r="B79" s="264"/>
      <c r="C79" s="263">
        <v>0</v>
      </c>
      <c r="D79" s="263">
        <v>0</v>
      </c>
      <c r="E79" s="263">
        <v>0</v>
      </c>
      <c r="F79" s="263">
        <v>0</v>
      </c>
      <c r="G79" s="263">
        <v>0</v>
      </c>
      <c r="H79" s="263">
        <v>0.4</v>
      </c>
    </row>
    <row r="80" spans="1:16">
      <c r="A80" s="264" t="s">
        <v>72</v>
      </c>
      <c r="B80" s="264"/>
      <c r="C80" s="263">
        <v>-45.618000000000002</v>
      </c>
      <c r="D80" s="263">
        <v>-15.4</v>
      </c>
      <c r="E80" s="263">
        <v>26.9</v>
      </c>
      <c r="F80" s="263">
        <v>-87.9</v>
      </c>
      <c r="G80" s="263">
        <v>-11.2</v>
      </c>
      <c r="H80" s="263">
        <v>-128</v>
      </c>
    </row>
    <row r="81" spans="1:16">
      <c r="A81" s="270" t="s">
        <v>635</v>
      </c>
      <c r="C81" s="269">
        <f t="shared" ref="C81:H81" si="0">C77/C78</f>
        <v>15.306580829756795</v>
      </c>
      <c r="D81" s="269">
        <f t="shared" si="0"/>
        <v>14.09478540472529</v>
      </c>
      <c r="E81" s="269">
        <f t="shared" si="0"/>
        <v>14.579545454545455</v>
      </c>
      <c r="F81" s="269">
        <f t="shared" si="0"/>
        <v>6.9882352941176462</v>
      </c>
      <c r="G81" s="269">
        <f t="shared" si="0"/>
        <v>8.0036764705882355</v>
      </c>
      <c r="H81" s="269">
        <f t="shared" si="0"/>
        <v>9.3678160919540225</v>
      </c>
    </row>
    <row r="82" spans="1:16">
      <c r="A82" s="264" t="s">
        <v>73</v>
      </c>
      <c r="B82" s="264"/>
      <c r="C82" s="263">
        <v>54.384999999999998</v>
      </c>
      <c r="D82" s="263">
        <v>78.266999999999996</v>
      </c>
      <c r="E82" s="263">
        <v>146.4</v>
      </c>
      <c r="F82" s="263">
        <v>64.8</v>
      </c>
      <c r="G82" s="263">
        <v>179.3</v>
      </c>
      <c r="H82" s="263">
        <v>90.8</v>
      </c>
    </row>
    <row r="83" spans="1:16">
      <c r="A83" s="264" t="s">
        <v>74</v>
      </c>
      <c r="B83" s="264"/>
      <c r="C83" s="263">
        <v>12.465999999999999</v>
      </c>
      <c r="D83" s="263">
        <v>18.456</v>
      </c>
      <c r="E83" s="263">
        <v>22.5</v>
      </c>
      <c r="F83" s="263">
        <v>15.6</v>
      </c>
      <c r="G83" s="263">
        <v>39.799999999999997</v>
      </c>
      <c r="H83" s="263">
        <v>36.6</v>
      </c>
      <c r="J83" s="117" t="s">
        <v>317</v>
      </c>
      <c r="K83" s="117"/>
      <c r="L83" s="268">
        <f>D83/D82</f>
        <v>0.23580819502472308</v>
      </c>
      <c r="M83" s="268">
        <f>E83/E82</f>
        <v>0.15368852459016394</v>
      </c>
      <c r="N83" s="268">
        <f>F83/F82</f>
        <v>0.24074074074074076</v>
      </c>
      <c r="O83" s="268">
        <f>G83/G82</f>
        <v>0.22197434467373114</v>
      </c>
      <c r="P83" s="267">
        <f>AVERAGE(L83:O83)</f>
        <v>0.21305295125733972</v>
      </c>
    </row>
    <row r="84" spans="1:16">
      <c r="A84" s="264" t="s">
        <v>75</v>
      </c>
      <c r="B84" s="264"/>
      <c r="C84" s="263">
        <v>2E-3</v>
      </c>
      <c r="D84" s="263">
        <v>-3.0000000000000001E-3</v>
      </c>
      <c r="E84" s="263">
        <v>0</v>
      </c>
      <c r="F84" s="263">
        <v>0</v>
      </c>
      <c r="G84" s="263">
        <v>0</v>
      </c>
      <c r="H84" s="263">
        <v>0</v>
      </c>
    </row>
    <row r="85" spans="1:16">
      <c r="A85" s="264" t="s">
        <v>76</v>
      </c>
      <c r="B85" s="264"/>
      <c r="C85" s="263">
        <v>41.917000000000002</v>
      </c>
      <c r="D85" s="263">
        <v>59.814</v>
      </c>
      <c r="E85" s="263">
        <v>123.9</v>
      </c>
      <c r="F85" s="263">
        <v>49.2</v>
      </c>
      <c r="G85" s="263">
        <v>139.5</v>
      </c>
      <c r="H85" s="263">
        <v>54.2</v>
      </c>
    </row>
    <row r="86" spans="1:16">
      <c r="A86" s="264" t="s">
        <v>77</v>
      </c>
      <c r="B86" s="264"/>
      <c r="C86" s="263">
        <v>0</v>
      </c>
      <c r="D86" s="263">
        <v>0</v>
      </c>
      <c r="E86" s="263">
        <v>0</v>
      </c>
      <c r="F86" s="263">
        <v>0</v>
      </c>
      <c r="G86" s="263">
        <v>0</v>
      </c>
      <c r="H86" s="263">
        <v>0</v>
      </c>
    </row>
    <row r="87" spans="1:16">
      <c r="A87" s="264" t="s">
        <v>78</v>
      </c>
      <c r="B87" s="264"/>
      <c r="C87" s="263">
        <v>0</v>
      </c>
      <c r="D87" s="263">
        <v>0</v>
      </c>
      <c r="E87" s="263">
        <v>0</v>
      </c>
      <c r="F87" s="263">
        <v>0</v>
      </c>
      <c r="G87" s="263">
        <v>0</v>
      </c>
      <c r="H87" s="263">
        <v>0</v>
      </c>
    </row>
    <row r="89" spans="1:16">
      <c r="A89" s="264" t="s">
        <v>79</v>
      </c>
      <c r="B89" s="264"/>
      <c r="C89" s="263">
        <v>41.917000000000002</v>
      </c>
      <c r="D89" s="263">
        <v>59.814</v>
      </c>
      <c r="E89" s="263">
        <v>123.9</v>
      </c>
      <c r="F89" s="263">
        <v>49.2</v>
      </c>
      <c r="G89" s="263">
        <v>139.5</v>
      </c>
      <c r="H89" s="263">
        <v>54.2</v>
      </c>
    </row>
    <row r="90" spans="1:16">
      <c r="A90" s="264" t="s">
        <v>76</v>
      </c>
      <c r="B90" s="264"/>
      <c r="C90" s="263">
        <v>41.917000000000002</v>
      </c>
      <c r="D90" s="263">
        <v>59.814</v>
      </c>
      <c r="E90" s="263">
        <v>123.9</v>
      </c>
      <c r="F90" s="263">
        <v>49.2</v>
      </c>
      <c r="G90" s="263">
        <v>139.5</v>
      </c>
      <c r="H90" s="263">
        <v>54.2</v>
      </c>
    </row>
    <row r="91" spans="1:16">
      <c r="A91" s="264" t="s">
        <v>80</v>
      </c>
      <c r="B91" s="264"/>
      <c r="C91" s="263">
        <v>0</v>
      </c>
      <c r="D91" s="263">
        <v>0</v>
      </c>
      <c r="E91" s="263">
        <v>0</v>
      </c>
      <c r="F91" s="263">
        <v>0</v>
      </c>
      <c r="G91" s="263">
        <v>0</v>
      </c>
      <c r="H91" s="263">
        <v>0</v>
      </c>
    </row>
    <row r="93" spans="1:16" ht="30">
      <c r="A93" s="264" t="s">
        <v>81</v>
      </c>
      <c r="B93" s="264"/>
      <c r="C93" s="263">
        <v>41.917000000000002</v>
      </c>
      <c r="D93" s="263">
        <v>59.814</v>
      </c>
      <c r="E93" s="263">
        <v>123.9</v>
      </c>
      <c r="F93" s="263">
        <v>49.2</v>
      </c>
      <c r="G93" s="263">
        <v>139.5</v>
      </c>
      <c r="H93" s="263">
        <v>54.2</v>
      </c>
    </row>
    <row r="94" spans="1:16" ht="30">
      <c r="A94" s="264" t="s">
        <v>82</v>
      </c>
      <c r="B94" s="264"/>
      <c r="C94" s="263">
        <v>0</v>
      </c>
      <c r="D94" s="263">
        <v>0</v>
      </c>
      <c r="E94" s="263">
        <v>0</v>
      </c>
      <c r="F94" s="263">
        <v>0</v>
      </c>
      <c r="G94" s="263">
        <v>0</v>
      </c>
      <c r="H94" s="263">
        <v>0</v>
      </c>
    </row>
    <row r="96" spans="1:16" ht="30">
      <c r="A96" s="264" t="s">
        <v>83</v>
      </c>
      <c r="B96" s="264"/>
      <c r="C96" s="263">
        <v>41.917000000000002</v>
      </c>
      <c r="D96" s="263">
        <v>59.814</v>
      </c>
      <c r="E96" s="263">
        <v>123.9</v>
      </c>
      <c r="F96" s="263">
        <v>49.2</v>
      </c>
      <c r="G96" s="263">
        <v>139.5</v>
      </c>
      <c r="H96" s="263">
        <v>54.2</v>
      </c>
    </row>
    <row r="98" spans="1:8">
      <c r="A98" s="264" t="s">
        <v>84</v>
      </c>
    </row>
    <row r="99" spans="1:8" ht="30">
      <c r="A99" s="264" t="s">
        <v>85</v>
      </c>
      <c r="B99" s="264"/>
      <c r="C99" s="263">
        <v>0.98</v>
      </c>
      <c r="D99" s="263">
        <v>1.38</v>
      </c>
      <c r="E99" s="263">
        <v>2.97</v>
      </c>
      <c r="F99" s="263">
        <v>1.1100000000000001</v>
      </c>
      <c r="G99" s="263">
        <v>2.95</v>
      </c>
      <c r="H99" s="263">
        <v>1.1299999999999999</v>
      </c>
    </row>
    <row r="100" spans="1:8" ht="30">
      <c r="A100" s="264" t="s">
        <v>86</v>
      </c>
      <c r="B100" s="264"/>
      <c r="C100" s="263">
        <v>0.98</v>
      </c>
      <c r="D100" s="263">
        <v>1.38</v>
      </c>
      <c r="E100" s="263">
        <v>2.97</v>
      </c>
      <c r="F100" s="263">
        <v>1.1100000000000001</v>
      </c>
      <c r="G100" s="263">
        <v>2.95</v>
      </c>
      <c r="H100" s="263">
        <v>1.1299999999999999</v>
      </c>
    </row>
    <row r="101" spans="1:8" ht="30">
      <c r="A101" s="264" t="s">
        <v>87</v>
      </c>
      <c r="B101" s="264"/>
      <c r="C101" s="263">
        <v>0.98</v>
      </c>
      <c r="D101" s="263">
        <v>1.36</v>
      </c>
      <c r="E101" s="263">
        <v>2.94</v>
      </c>
      <c r="F101" s="263">
        <v>1.0900000000000001</v>
      </c>
      <c r="G101" s="263">
        <v>2.88</v>
      </c>
      <c r="H101" s="263">
        <v>1.1100000000000001</v>
      </c>
    </row>
    <row r="102" spans="1:8" ht="30">
      <c r="A102" s="264" t="s">
        <v>88</v>
      </c>
      <c r="B102" s="264"/>
      <c r="C102" s="263">
        <v>0.98</v>
      </c>
      <c r="D102" s="263">
        <v>1.36</v>
      </c>
      <c r="E102" s="263">
        <v>2.94</v>
      </c>
      <c r="F102" s="263">
        <v>1.0900000000000001</v>
      </c>
      <c r="G102" s="263">
        <v>2.88</v>
      </c>
      <c r="H102" s="263">
        <v>1.1100000000000001</v>
      </c>
    </row>
    <row r="103" spans="1:8">
      <c r="A103" s="264" t="s">
        <v>89</v>
      </c>
    </row>
    <row r="104" spans="1:8" ht="30">
      <c r="A104" s="264" t="s">
        <v>90</v>
      </c>
      <c r="B104" s="264"/>
      <c r="C104" s="263">
        <v>42.689</v>
      </c>
      <c r="D104" s="263">
        <v>43.438000000000002</v>
      </c>
      <c r="E104" s="263">
        <v>41.7</v>
      </c>
      <c r="F104" s="263">
        <v>44.5</v>
      </c>
      <c r="G104" s="263">
        <v>47.4</v>
      </c>
      <c r="H104" s="263">
        <v>47.9</v>
      </c>
    </row>
    <row r="105" spans="1:8" ht="30">
      <c r="A105" s="264" t="s">
        <v>91</v>
      </c>
      <c r="B105" s="264"/>
      <c r="C105" s="263">
        <v>42.956000000000003</v>
      </c>
      <c r="D105" s="263">
        <v>43.963999999999999</v>
      </c>
      <c r="E105" s="263">
        <v>42.2</v>
      </c>
      <c r="F105" s="263">
        <v>45.4</v>
      </c>
      <c r="G105" s="263">
        <v>48.5</v>
      </c>
      <c r="H105" s="263">
        <v>48.9</v>
      </c>
    </row>
    <row r="106" spans="1:8" ht="30">
      <c r="A106" s="264" t="s">
        <v>92</v>
      </c>
      <c r="B106" s="264"/>
      <c r="C106" s="263">
        <v>42.918999999999997</v>
      </c>
      <c r="D106" s="263">
        <v>42.582000000000001</v>
      </c>
      <c r="E106" s="263">
        <v>41.4</v>
      </c>
      <c r="F106" s="263">
        <v>46.9</v>
      </c>
      <c r="G106" s="263">
        <v>47.2</v>
      </c>
      <c r="H106" s="263">
        <v>71.3</v>
      </c>
    </row>
    <row r="109" spans="1:8" ht="29.25">
      <c r="A109" s="266" t="s">
        <v>93</v>
      </c>
    </row>
    <row r="110" spans="1:8">
      <c r="A110" s="263" t="s">
        <v>12</v>
      </c>
      <c r="B110" s="264"/>
      <c r="C110" s="266" t="s">
        <v>556</v>
      </c>
      <c r="D110" s="266" t="s">
        <v>13</v>
      </c>
      <c r="E110" s="266" t="s">
        <v>14</v>
      </c>
      <c r="F110" s="266" t="s">
        <v>15</v>
      </c>
      <c r="G110" s="266" t="s">
        <v>16</v>
      </c>
      <c r="H110" s="266" t="s">
        <v>149</v>
      </c>
    </row>
    <row r="111" spans="1:8">
      <c r="A111" s="263" t="s">
        <v>17</v>
      </c>
      <c r="B111" s="264"/>
      <c r="C111" s="265" t="s">
        <v>555</v>
      </c>
      <c r="D111" s="265" t="s">
        <v>18</v>
      </c>
      <c r="E111" s="265" t="s">
        <v>19</v>
      </c>
      <c r="F111" s="265" t="s">
        <v>20</v>
      </c>
      <c r="G111" s="265" t="s">
        <v>21</v>
      </c>
      <c r="H111" s="265" t="s">
        <v>148</v>
      </c>
    </row>
    <row r="112" spans="1:8" ht="30">
      <c r="A112" s="264" t="s">
        <v>94</v>
      </c>
      <c r="B112" s="264"/>
      <c r="C112" s="263">
        <v>521.65</v>
      </c>
      <c r="D112" s="263">
        <v>508.84100000000001</v>
      </c>
      <c r="E112" s="263">
        <v>507.87</v>
      </c>
      <c r="F112" s="263">
        <v>526</v>
      </c>
      <c r="G112" s="263">
        <v>512.9</v>
      </c>
      <c r="H112" s="263">
        <v>591.4</v>
      </c>
    </row>
    <row r="113" spans="1:8">
      <c r="A113" s="264" t="s">
        <v>95</v>
      </c>
      <c r="B113" s="264"/>
      <c r="C113" s="263">
        <v>41.917000000000002</v>
      </c>
      <c r="D113" s="263">
        <v>59.814</v>
      </c>
      <c r="E113" s="263">
        <v>123.9</v>
      </c>
      <c r="F113" s="263">
        <v>49.2</v>
      </c>
      <c r="G113" s="263">
        <v>139.5</v>
      </c>
      <c r="H113" s="263">
        <v>54.2</v>
      </c>
    </row>
    <row r="114" spans="1:8">
      <c r="A114" s="264" t="s">
        <v>96</v>
      </c>
      <c r="B114" s="264"/>
      <c r="C114" s="263">
        <v>52.095999999999997</v>
      </c>
      <c r="D114" s="263">
        <v>53.75</v>
      </c>
      <c r="E114" s="263">
        <v>53.2</v>
      </c>
      <c r="F114" s="263">
        <v>58.5</v>
      </c>
      <c r="G114" s="263">
        <v>63.6</v>
      </c>
      <c r="H114" s="263">
        <v>63.1</v>
      </c>
    </row>
    <row r="116" spans="1:8" ht="30">
      <c r="A116" s="264" t="s">
        <v>97</v>
      </c>
      <c r="B116" s="264"/>
      <c r="C116" s="263">
        <v>511.471</v>
      </c>
      <c r="D116" s="263">
        <v>514.90499999999997</v>
      </c>
      <c r="E116" s="263">
        <v>578.57000000000005</v>
      </c>
      <c r="F116" s="263">
        <v>516.70000000000005</v>
      </c>
      <c r="G116" s="263">
        <v>588.79999999999995</v>
      </c>
      <c r="H116" s="263">
        <v>582.5</v>
      </c>
    </row>
    <row r="117" spans="1:8" ht="30">
      <c r="A117" s="264" t="s">
        <v>98</v>
      </c>
      <c r="B117" s="264"/>
      <c r="C117" s="263"/>
      <c r="D117" s="263"/>
      <c r="E117" s="263"/>
      <c r="F117" s="263"/>
      <c r="G117" s="263"/>
      <c r="H117" s="263"/>
    </row>
    <row r="118" spans="1:8" ht="30">
      <c r="A118" s="264" t="s">
        <v>99</v>
      </c>
      <c r="B118" s="264"/>
      <c r="C118" s="263">
        <v>0.36</v>
      </c>
      <c r="D118" s="263">
        <v>5.8999999999999997E-2</v>
      </c>
      <c r="E118" s="263">
        <v>-0.6</v>
      </c>
      <c r="F118" s="263">
        <v>-0.3</v>
      </c>
      <c r="G118" s="263">
        <v>-0.1</v>
      </c>
      <c r="H118" s="263">
        <v>0.1</v>
      </c>
    </row>
    <row r="119" spans="1:8" ht="30">
      <c r="A119" s="264" t="s">
        <v>100</v>
      </c>
      <c r="B119" s="264"/>
      <c r="C119" s="263">
        <v>-8.4420000000000002</v>
      </c>
      <c r="D119" s="263">
        <v>-6.18</v>
      </c>
      <c r="E119" s="263">
        <v>-1</v>
      </c>
      <c r="F119" s="263">
        <v>-3.9</v>
      </c>
      <c r="G119" s="263">
        <v>-1.2</v>
      </c>
      <c r="H119" s="263">
        <v>1.8</v>
      </c>
    </row>
    <row r="120" spans="1:8" ht="30">
      <c r="A120" s="264" t="s">
        <v>101</v>
      </c>
      <c r="B120" s="264"/>
      <c r="C120" s="263">
        <v>5.8120000000000003</v>
      </c>
      <c r="D120" s="263">
        <v>-0.85499999999999998</v>
      </c>
      <c r="E120" s="263">
        <v>-51.57</v>
      </c>
      <c r="F120" s="263">
        <v>0.1</v>
      </c>
      <c r="G120" s="263">
        <v>3.8</v>
      </c>
      <c r="H120" s="263">
        <v>9.6</v>
      </c>
    </row>
    <row r="122" spans="1:8" ht="30">
      <c r="A122" s="264" t="s">
        <v>102</v>
      </c>
      <c r="B122" s="264"/>
      <c r="C122" s="263">
        <v>508.84100000000001</v>
      </c>
      <c r="D122" s="263">
        <v>507.87</v>
      </c>
      <c r="E122" s="263">
        <v>526</v>
      </c>
      <c r="F122" s="263">
        <v>512.9</v>
      </c>
      <c r="G122" s="263">
        <v>591.4</v>
      </c>
      <c r="H122" s="263">
        <v>593.9</v>
      </c>
    </row>
    <row r="123" spans="1:8" ht="30">
      <c r="A123" s="264" t="s">
        <v>103</v>
      </c>
      <c r="B123" s="264"/>
      <c r="C123" s="263">
        <v>0</v>
      </c>
      <c r="D123" s="263">
        <v>0</v>
      </c>
      <c r="E123" s="263">
        <v>0</v>
      </c>
      <c r="F123" s="263">
        <v>0</v>
      </c>
      <c r="G123" s="263">
        <v>0</v>
      </c>
      <c r="H123" s="263">
        <v>0</v>
      </c>
    </row>
    <row r="125" spans="1:8" ht="30">
      <c r="A125" s="264" t="s">
        <v>104</v>
      </c>
      <c r="B125" s="264"/>
      <c r="C125" s="263">
        <v>508.84100000000001</v>
      </c>
      <c r="D125" s="263">
        <v>507.87</v>
      </c>
      <c r="E125" s="263">
        <v>526</v>
      </c>
      <c r="F125" s="263">
        <v>512.9</v>
      </c>
      <c r="G125" s="263">
        <v>591.4</v>
      </c>
      <c r="H125" s="263">
        <v>593.9</v>
      </c>
    </row>
    <row r="128" spans="1:8" ht="29.25">
      <c r="A128" s="266" t="s">
        <v>105</v>
      </c>
    </row>
    <row r="129" spans="1:8">
      <c r="A129" s="263" t="s">
        <v>12</v>
      </c>
      <c r="B129" s="264"/>
      <c r="C129" s="266" t="s">
        <v>556</v>
      </c>
      <c r="D129" s="266" t="s">
        <v>13</v>
      </c>
      <c r="E129" s="266" t="s">
        <v>14</v>
      </c>
      <c r="F129" s="266" t="s">
        <v>15</v>
      </c>
      <c r="G129" s="266" t="s">
        <v>16</v>
      </c>
      <c r="H129" s="266" t="s">
        <v>149</v>
      </c>
    </row>
    <row r="130" spans="1:8">
      <c r="A130" s="263" t="s">
        <v>17</v>
      </c>
      <c r="B130" s="264"/>
      <c r="C130" s="265" t="s">
        <v>555</v>
      </c>
      <c r="D130" s="265" t="s">
        <v>18</v>
      </c>
      <c r="E130" s="265" t="s">
        <v>19</v>
      </c>
      <c r="F130" s="265" t="s">
        <v>20</v>
      </c>
      <c r="G130" s="265" t="s">
        <v>21</v>
      </c>
      <c r="H130" s="265" t="s">
        <v>148</v>
      </c>
    </row>
    <row r="131" spans="1:8" ht="30">
      <c r="A131" s="264" t="s">
        <v>106</v>
      </c>
    </row>
    <row r="132" spans="1:8" ht="30">
      <c r="A132" s="264" t="s">
        <v>107</v>
      </c>
      <c r="B132" s="264"/>
      <c r="C132" s="263">
        <v>41.918999999999997</v>
      </c>
      <c r="D132" s="263">
        <v>59.811</v>
      </c>
      <c r="E132" s="263">
        <v>123.9</v>
      </c>
      <c r="F132" s="263">
        <v>49.2</v>
      </c>
      <c r="G132" s="263">
        <v>139.5</v>
      </c>
      <c r="H132" s="263">
        <v>54.2</v>
      </c>
    </row>
    <row r="133" spans="1:8" ht="30">
      <c r="A133" s="264" t="s">
        <v>108</v>
      </c>
      <c r="B133" s="264"/>
      <c r="C133" s="263">
        <v>77.683000000000007</v>
      </c>
      <c r="D133" s="263">
        <v>83.146000000000001</v>
      </c>
      <c r="E133" s="263">
        <v>84.2</v>
      </c>
      <c r="F133" s="263">
        <v>94.9</v>
      </c>
      <c r="G133" s="263">
        <v>107.8</v>
      </c>
      <c r="H133" s="263">
        <v>107.1</v>
      </c>
    </row>
    <row r="134" spans="1:8" ht="30">
      <c r="A134" s="264" t="s">
        <v>109</v>
      </c>
      <c r="B134" s="264"/>
      <c r="C134" s="263">
        <v>0</v>
      </c>
      <c r="D134" s="263">
        <v>0</v>
      </c>
      <c r="E134" s="263">
        <v>0</v>
      </c>
      <c r="F134" s="263">
        <v>0</v>
      </c>
      <c r="G134" s="263">
        <v>0</v>
      </c>
      <c r="H134" s="263">
        <v>0</v>
      </c>
    </row>
    <row r="135" spans="1:8">
      <c r="A135" s="264" t="s">
        <v>110</v>
      </c>
      <c r="B135" s="264"/>
      <c r="C135" s="263">
        <v>-12.005000000000001</v>
      </c>
      <c r="D135" s="263">
        <v>-0.372</v>
      </c>
      <c r="E135" s="263">
        <v>-15.3</v>
      </c>
      <c r="F135" s="263">
        <v>-0.6</v>
      </c>
      <c r="G135" s="263">
        <v>-14.1</v>
      </c>
      <c r="H135" s="263">
        <v>33.700000000000003</v>
      </c>
    </row>
    <row r="136" spans="1:8">
      <c r="A136" s="264" t="s">
        <v>111</v>
      </c>
      <c r="B136" s="264"/>
      <c r="C136" s="263">
        <v>0</v>
      </c>
      <c r="D136" s="263">
        <v>0</v>
      </c>
      <c r="E136" s="263">
        <v>0</v>
      </c>
      <c r="F136" s="263">
        <v>0</v>
      </c>
      <c r="G136" s="263">
        <v>0</v>
      </c>
      <c r="H136" s="263"/>
    </row>
    <row r="137" spans="1:8" ht="30">
      <c r="A137" s="264" t="s">
        <v>112</v>
      </c>
      <c r="B137" s="264"/>
      <c r="C137" s="263"/>
      <c r="D137" s="263"/>
      <c r="E137" s="263">
        <v>-50.4</v>
      </c>
      <c r="F137" s="263">
        <v>0</v>
      </c>
      <c r="G137" s="263">
        <v>0</v>
      </c>
      <c r="H137" s="263">
        <v>6.6</v>
      </c>
    </row>
    <row r="138" spans="1:8">
      <c r="A138" s="264" t="s">
        <v>113</v>
      </c>
      <c r="B138" s="264"/>
      <c r="C138" s="263">
        <v>74.94</v>
      </c>
      <c r="D138" s="263">
        <v>49.212000000000003</v>
      </c>
      <c r="E138" s="263">
        <v>19.2</v>
      </c>
      <c r="F138" s="263">
        <v>54.1</v>
      </c>
      <c r="G138" s="263">
        <v>24</v>
      </c>
      <c r="H138" s="263">
        <v>48.7</v>
      </c>
    </row>
    <row r="139" spans="1:8" ht="30">
      <c r="A139" s="264" t="s">
        <v>114</v>
      </c>
      <c r="B139" s="264"/>
      <c r="C139" s="263"/>
      <c r="D139" s="263"/>
      <c r="E139" s="263"/>
      <c r="F139" s="263"/>
      <c r="G139" s="263"/>
      <c r="H139" s="263"/>
    </row>
    <row r="140" spans="1:8" ht="30">
      <c r="A140" s="264" t="s">
        <v>115</v>
      </c>
      <c r="B140" s="264"/>
      <c r="C140" s="263"/>
      <c r="D140" s="263"/>
      <c r="E140" s="263"/>
      <c r="F140" s="263"/>
      <c r="G140" s="263"/>
      <c r="H140" s="263"/>
    </row>
    <row r="141" spans="1:8" ht="30">
      <c r="A141" s="264" t="s">
        <v>116</v>
      </c>
      <c r="B141" s="264"/>
      <c r="C141" s="263"/>
      <c r="D141" s="263"/>
      <c r="E141" s="263"/>
      <c r="F141" s="263"/>
      <c r="G141" s="263"/>
      <c r="H141" s="263"/>
    </row>
    <row r="142" spans="1:8" ht="30">
      <c r="A142" s="264" t="s">
        <v>117</v>
      </c>
      <c r="B142" s="264"/>
      <c r="C142" s="263">
        <v>0</v>
      </c>
      <c r="D142" s="263">
        <v>0</v>
      </c>
      <c r="E142" s="263">
        <v>0</v>
      </c>
      <c r="F142" s="263">
        <v>0</v>
      </c>
      <c r="G142" s="263">
        <v>0</v>
      </c>
      <c r="H142" s="263">
        <v>0</v>
      </c>
    </row>
    <row r="143" spans="1:8" ht="30">
      <c r="A143" s="264" t="s">
        <v>118</v>
      </c>
      <c r="B143" s="264"/>
      <c r="C143" s="263">
        <v>31.931999999999999</v>
      </c>
      <c r="D143" s="263">
        <v>-60.164999999999999</v>
      </c>
      <c r="E143" s="263">
        <v>-80.400000000000006</v>
      </c>
      <c r="F143" s="263">
        <v>69.900000000000006</v>
      </c>
      <c r="G143" s="263">
        <v>-30.5</v>
      </c>
      <c r="H143" s="263">
        <v>26</v>
      </c>
    </row>
    <row r="145" spans="1:8" ht="30">
      <c r="A145" s="264" t="s">
        <v>119</v>
      </c>
      <c r="B145" s="264"/>
      <c r="C145" s="263">
        <v>214.46899999999999</v>
      </c>
      <c r="D145" s="263">
        <v>131.63200000000001</v>
      </c>
      <c r="E145" s="263">
        <v>81.2</v>
      </c>
      <c r="F145" s="263">
        <v>267.5</v>
      </c>
      <c r="G145" s="263">
        <v>226.7</v>
      </c>
      <c r="H145" s="263">
        <v>276.3</v>
      </c>
    </row>
    <row r="147" spans="1:8">
      <c r="A147" s="264" t="s">
        <v>120</v>
      </c>
    </row>
    <row r="148" spans="1:8">
      <c r="A148" s="264" t="s">
        <v>121</v>
      </c>
      <c r="B148" s="264"/>
      <c r="C148" s="263">
        <v>4.2220000000000004</v>
      </c>
      <c r="D148" s="263">
        <v>3.411</v>
      </c>
      <c r="E148" s="263">
        <v>2.8</v>
      </c>
      <c r="F148" s="263">
        <v>5.7</v>
      </c>
      <c r="G148" s="263">
        <v>3.2</v>
      </c>
      <c r="H148" s="263">
        <v>2.8</v>
      </c>
    </row>
    <row r="149" spans="1:8">
      <c r="A149" s="264" t="s">
        <v>122</v>
      </c>
      <c r="B149" s="264"/>
      <c r="C149" s="263">
        <v>3.6110000000000002</v>
      </c>
      <c r="D149" s="263">
        <v>3.2949999999999999</v>
      </c>
      <c r="E149" s="263">
        <v>2.2999999999999998</v>
      </c>
      <c r="F149" s="263">
        <v>5.4</v>
      </c>
      <c r="G149" s="263">
        <v>4.7</v>
      </c>
      <c r="H149" s="263">
        <v>4.8</v>
      </c>
    </row>
    <row r="150" spans="1:8" ht="30">
      <c r="A150" s="264" t="s">
        <v>123</v>
      </c>
      <c r="B150" s="264"/>
      <c r="C150" s="263"/>
      <c r="D150" s="263"/>
      <c r="E150" s="263"/>
      <c r="F150" s="263"/>
      <c r="G150" s="263"/>
      <c r="H150" s="263"/>
    </row>
    <row r="151" spans="1:8">
      <c r="A151" s="264"/>
      <c r="B151" s="264"/>
      <c r="C151" s="263"/>
      <c r="D151" s="263"/>
      <c r="E151" s="263"/>
      <c r="F151" s="263"/>
      <c r="G151" s="263"/>
      <c r="H151" s="263"/>
    </row>
    <row r="152" spans="1:8" ht="30">
      <c r="A152" s="264" t="s">
        <v>125</v>
      </c>
      <c r="B152" s="264"/>
      <c r="C152" s="263">
        <v>0.29899999999999999</v>
      </c>
      <c r="D152" s="263">
        <v>0.21</v>
      </c>
      <c r="E152" s="263"/>
      <c r="F152" s="263"/>
      <c r="G152" s="263">
        <v>0</v>
      </c>
      <c r="H152" s="263">
        <v>0</v>
      </c>
    </row>
    <row r="153" spans="1:8">
      <c r="A153" s="264" t="s">
        <v>126</v>
      </c>
      <c r="B153" s="264"/>
      <c r="C153" s="263">
        <v>58.258000000000003</v>
      </c>
      <c r="D153" s="263">
        <v>44.552</v>
      </c>
      <c r="E153" s="263">
        <v>11.4</v>
      </c>
      <c r="F153" s="263">
        <v>369.7</v>
      </c>
      <c r="G153" s="263">
        <v>0</v>
      </c>
      <c r="H153" s="263">
        <v>390.3</v>
      </c>
    </row>
    <row r="154" spans="1:8">
      <c r="A154" s="264" t="s">
        <v>127</v>
      </c>
      <c r="B154" s="264"/>
      <c r="C154" s="263">
        <v>-9.5060000000000002</v>
      </c>
      <c r="D154" s="263">
        <v>-13.085000000000001</v>
      </c>
      <c r="E154" s="263">
        <v>61.3</v>
      </c>
      <c r="F154" s="263">
        <v>3.3</v>
      </c>
      <c r="G154" s="263">
        <v>-1.9</v>
      </c>
      <c r="H154" s="263">
        <v>10.199999999999999</v>
      </c>
    </row>
    <row r="156" spans="1:8" ht="30">
      <c r="A156" s="264" t="s">
        <v>128</v>
      </c>
      <c r="B156" s="264"/>
      <c r="C156" s="263">
        <v>-100.372</v>
      </c>
      <c r="D156" s="263">
        <v>-111.006</v>
      </c>
      <c r="E156" s="263">
        <v>-10.6</v>
      </c>
      <c r="F156" s="263">
        <v>-444.8</v>
      </c>
      <c r="G156" s="263">
        <v>-51</v>
      </c>
      <c r="H156" s="263">
        <v>-443.9</v>
      </c>
    </row>
    <row r="158" spans="1:8">
      <c r="A158" s="264" t="s">
        <v>129</v>
      </c>
    </row>
    <row r="159" spans="1:8" ht="30">
      <c r="A159" s="264" t="s">
        <v>130</v>
      </c>
      <c r="B159" s="264"/>
      <c r="C159" s="263">
        <v>8.0640000000000001</v>
      </c>
      <c r="D159" s="263">
        <v>31.135000000000002</v>
      </c>
      <c r="E159" s="263">
        <v>4.7</v>
      </c>
      <c r="F159" s="263">
        <v>2.2999999999999998</v>
      </c>
      <c r="G159" s="263">
        <v>51.2</v>
      </c>
      <c r="H159" s="263">
        <v>3.8</v>
      </c>
    </row>
    <row r="160" spans="1:8" ht="30">
      <c r="A160" s="264" t="s">
        <v>131</v>
      </c>
      <c r="B160" s="264"/>
      <c r="C160" s="263">
        <v>6.7640000000000002</v>
      </c>
      <c r="D160" s="263">
        <v>59.167000000000002</v>
      </c>
      <c r="E160" s="263">
        <v>65.2</v>
      </c>
      <c r="F160" s="263">
        <v>0.3</v>
      </c>
      <c r="G160" s="263">
        <v>65.8</v>
      </c>
      <c r="H160" s="263">
        <v>96.9</v>
      </c>
    </row>
    <row r="161" spans="1:8">
      <c r="A161" s="264" t="s">
        <v>96</v>
      </c>
      <c r="B161" s="264"/>
      <c r="C161" s="263">
        <v>52.095999999999997</v>
      </c>
      <c r="D161" s="263">
        <v>53.75</v>
      </c>
      <c r="E161" s="263">
        <v>53.2</v>
      </c>
      <c r="F161" s="263">
        <v>58.5</v>
      </c>
      <c r="G161" s="263">
        <v>63.6</v>
      </c>
      <c r="H161" s="263">
        <v>63.1</v>
      </c>
    </row>
    <row r="162" spans="1:8">
      <c r="A162" s="264" t="s">
        <v>132</v>
      </c>
      <c r="B162" s="264"/>
      <c r="C162" s="263">
        <v>83.308999999999997</v>
      </c>
      <c r="D162" s="263">
        <v>4.9660000000000002</v>
      </c>
      <c r="E162" s="263">
        <v>413.9</v>
      </c>
      <c r="F162" s="263">
        <v>684.1</v>
      </c>
      <c r="G162" s="263">
        <v>328.2</v>
      </c>
      <c r="H162" s="263">
        <v>1296.7</v>
      </c>
    </row>
    <row r="163" spans="1:8">
      <c r="A163" s="264" t="s">
        <v>133</v>
      </c>
      <c r="B163" s="264"/>
      <c r="C163" s="263">
        <v>83.179000000000002</v>
      </c>
      <c r="D163" s="263">
        <v>2.556</v>
      </c>
      <c r="E163" s="263">
        <v>401.6</v>
      </c>
      <c r="F163" s="263">
        <v>436</v>
      </c>
      <c r="G163" s="263">
        <v>420.5</v>
      </c>
      <c r="H163" s="263">
        <v>782.5</v>
      </c>
    </row>
    <row r="164" spans="1:8">
      <c r="A164" s="264" t="s">
        <v>134</v>
      </c>
      <c r="B164" s="264"/>
      <c r="C164" s="263"/>
      <c r="D164" s="263"/>
      <c r="E164" s="263"/>
      <c r="F164" s="263"/>
      <c r="G164" s="263"/>
      <c r="H164" s="263"/>
    </row>
    <row r="165" spans="1:8">
      <c r="A165" s="264" t="s">
        <v>135</v>
      </c>
      <c r="B165" s="264"/>
      <c r="C165" s="263">
        <v>0.61599999999999999</v>
      </c>
      <c r="D165" s="263">
        <v>-5.1040000000000001</v>
      </c>
      <c r="E165" s="263">
        <v>-4</v>
      </c>
      <c r="F165" s="263">
        <v>-2.8</v>
      </c>
      <c r="G165" s="263">
        <v>-11.6</v>
      </c>
      <c r="H165" s="263">
        <v>5</v>
      </c>
    </row>
    <row r="167" spans="1:8" ht="30">
      <c r="A167" s="264" t="s">
        <v>136</v>
      </c>
      <c r="B167" s="264"/>
      <c r="C167" s="263">
        <v>-50.05</v>
      </c>
      <c r="D167" s="263">
        <v>-84.475999999999999</v>
      </c>
      <c r="E167" s="263">
        <v>-105.4</v>
      </c>
      <c r="F167" s="263">
        <v>188.8</v>
      </c>
      <c r="G167" s="263">
        <v>-182.1</v>
      </c>
      <c r="H167" s="263">
        <v>363</v>
      </c>
    </row>
    <row r="169" spans="1:8">
      <c r="A169" s="264" t="s">
        <v>137</v>
      </c>
      <c r="B169" s="264"/>
      <c r="C169" s="263">
        <v>0</v>
      </c>
      <c r="D169" s="263">
        <v>0</v>
      </c>
      <c r="E169" s="263">
        <v>0</v>
      </c>
      <c r="F169" s="263">
        <v>0</v>
      </c>
      <c r="G169" s="263">
        <v>0</v>
      </c>
      <c r="H169" s="263">
        <v>0</v>
      </c>
    </row>
    <row r="171" spans="1:8" ht="30">
      <c r="A171" s="264" t="s">
        <v>138</v>
      </c>
      <c r="B171" s="264"/>
      <c r="C171" s="263">
        <v>64.046999999999997</v>
      </c>
      <c r="D171" s="263">
        <v>-63.85</v>
      </c>
      <c r="E171" s="263">
        <v>-34.799999999999997</v>
      </c>
      <c r="F171" s="263">
        <v>11.5</v>
      </c>
      <c r="G171" s="263">
        <v>-6.4</v>
      </c>
      <c r="H171" s="263">
        <v>195.4</v>
      </c>
    </row>
    <row r="173" spans="1:8">
      <c r="A173" s="264" t="s">
        <v>139</v>
      </c>
    </row>
    <row r="174" spans="1:8">
      <c r="A174" s="264" t="s">
        <v>140</v>
      </c>
      <c r="B174" s="264"/>
      <c r="C174" s="263">
        <v>7.4720000000000004</v>
      </c>
      <c r="D174" s="263">
        <v>7.5709999999999997</v>
      </c>
      <c r="E174" s="263">
        <v>9.1999999999999993</v>
      </c>
      <c r="F174" s="263">
        <v>26.5</v>
      </c>
      <c r="G174" s="263">
        <v>28.7</v>
      </c>
      <c r="H174" s="263">
        <v>25.3</v>
      </c>
    </row>
    <row r="175" spans="1:8">
      <c r="A175" s="264" t="s">
        <v>141</v>
      </c>
      <c r="B175" s="264"/>
      <c r="C175" s="263">
        <v>31.440999999999999</v>
      </c>
      <c r="D175" s="263">
        <v>26.428000000000001</v>
      </c>
      <c r="E175" s="263">
        <v>31.1</v>
      </c>
      <c r="F175" s="263">
        <v>25</v>
      </c>
      <c r="G175" s="263">
        <v>46.5</v>
      </c>
      <c r="H175" s="263">
        <v>23.8</v>
      </c>
    </row>
    <row r="178" spans="1:8" ht="29.25">
      <c r="A178" s="266" t="s">
        <v>634</v>
      </c>
    </row>
    <row r="179" spans="1:8">
      <c r="A179" s="263" t="s">
        <v>12</v>
      </c>
      <c r="B179" s="264"/>
      <c r="C179" s="266" t="s">
        <v>556</v>
      </c>
      <c r="D179" s="266" t="s">
        <v>13</v>
      </c>
      <c r="E179" s="266" t="s">
        <v>14</v>
      </c>
      <c r="F179" s="266" t="s">
        <v>15</v>
      </c>
      <c r="G179" s="266" t="s">
        <v>16</v>
      </c>
      <c r="H179" s="266" t="s">
        <v>149</v>
      </c>
    </row>
    <row r="180" spans="1:8">
      <c r="A180" s="263" t="s">
        <v>17</v>
      </c>
      <c r="B180" s="264"/>
      <c r="C180" s="265" t="s">
        <v>555</v>
      </c>
      <c r="D180" s="265" t="s">
        <v>18</v>
      </c>
      <c r="E180" s="265" t="s">
        <v>19</v>
      </c>
      <c r="F180" s="265" t="s">
        <v>20</v>
      </c>
      <c r="G180" s="265" t="s">
        <v>21</v>
      </c>
      <c r="H180" s="265" t="s">
        <v>148</v>
      </c>
    </row>
    <row r="181" spans="1:8">
      <c r="A181" s="264" t="s">
        <v>633</v>
      </c>
      <c r="B181" s="264"/>
      <c r="C181" s="263">
        <v>203.21799999999999</v>
      </c>
      <c r="D181" s="263">
        <v>238.613</v>
      </c>
      <c r="E181" s="263">
        <v>218.2</v>
      </c>
      <c r="F181" s="263">
        <v>246.6</v>
      </c>
      <c r="G181" s="263">
        <v>249.6</v>
      </c>
      <c r="H181" s="263">
        <v>573.1</v>
      </c>
    </row>
    <row r="182" spans="1:8">
      <c r="A182" s="264" t="s">
        <v>632</v>
      </c>
      <c r="B182" s="264"/>
      <c r="C182" s="263">
        <v>0</v>
      </c>
      <c r="D182" s="263">
        <v>0</v>
      </c>
      <c r="E182" s="263">
        <v>0</v>
      </c>
      <c r="F182" s="263">
        <v>0</v>
      </c>
      <c r="G182" s="263">
        <v>0</v>
      </c>
      <c r="H182" s="263">
        <v>0</v>
      </c>
    </row>
    <row r="183" spans="1:8">
      <c r="A183" s="264" t="s">
        <v>631</v>
      </c>
      <c r="B183" s="264"/>
      <c r="C183" s="263">
        <v>0</v>
      </c>
      <c r="D183" s="263">
        <v>0</v>
      </c>
      <c r="E183" s="263">
        <v>0</v>
      </c>
      <c r="F183" s="263">
        <v>0</v>
      </c>
      <c r="G183" s="263">
        <v>0</v>
      </c>
      <c r="H183" s="263">
        <v>0</v>
      </c>
    </row>
    <row r="185" spans="1:8">
      <c r="A185" s="264" t="s">
        <v>554</v>
      </c>
      <c r="B185" s="264"/>
      <c r="C185" s="263">
        <v>203.21799999999999</v>
      </c>
      <c r="D185" s="263">
        <v>238.613</v>
      </c>
      <c r="E185" s="263">
        <v>218.2</v>
      </c>
      <c r="F185" s="263">
        <v>246.6</v>
      </c>
      <c r="G185" s="263">
        <v>249.6</v>
      </c>
      <c r="H185" s="263">
        <v>573.1</v>
      </c>
    </row>
    <row r="187" spans="1:8">
      <c r="A187" s="264" t="s">
        <v>630</v>
      </c>
      <c r="B187" s="264"/>
      <c r="C187" s="263"/>
      <c r="D187" s="263"/>
      <c r="E187" s="263"/>
      <c r="F187" s="263"/>
      <c r="G187" s="263"/>
      <c r="H187" s="263"/>
    </row>
    <row r="188" spans="1:8">
      <c r="A188" s="264" t="s">
        <v>629</v>
      </c>
      <c r="B188" s="264"/>
      <c r="C188" s="263"/>
      <c r="D188" s="263"/>
      <c r="E188" s="263"/>
      <c r="F188" s="263"/>
      <c r="G188" s="263"/>
      <c r="H188" s="263"/>
    </row>
    <row r="189" spans="1:8">
      <c r="A189" s="264" t="s">
        <v>628</v>
      </c>
      <c r="B189" s="264"/>
      <c r="C189" s="263">
        <v>98.527000000000001</v>
      </c>
      <c r="D189" s="263">
        <v>137.18700000000001</v>
      </c>
      <c r="E189" s="263">
        <v>121</v>
      </c>
      <c r="F189" s="263">
        <v>112.9</v>
      </c>
      <c r="G189" s="263">
        <v>122.4</v>
      </c>
      <c r="H189" s="263">
        <v>217.3</v>
      </c>
    </row>
    <row r="190" spans="1:8">
      <c r="A190" s="264" t="s">
        <v>627</v>
      </c>
      <c r="B190" s="264"/>
      <c r="C190" s="263">
        <v>-30.98</v>
      </c>
      <c r="D190" s="263">
        <v>-47.591999999999999</v>
      </c>
      <c r="E190" s="263">
        <v>-53.7</v>
      </c>
      <c r="F190" s="263">
        <v>-44.5</v>
      </c>
      <c r="G190" s="263">
        <v>-47.5</v>
      </c>
      <c r="H190" s="263">
        <v>-52.7</v>
      </c>
    </row>
    <row r="192" spans="1:8">
      <c r="A192" s="264" t="s">
        <v>553</v>
      </c>
      <c r="B192" s="264"/>
      <c r="C192" s="263">
        <v>137.81100000000001</v>
      </c>
      <c r="D192" s="263">
        <v>181.59100000000001</v>
      </c>
      <c r="E192" s="263">
        <v>180.1</v>
      </c>
      <c r="F192" s="263">
        <v>196.6</v>
      </c>
      <c r="G192" s="263">
        <v>194.3</v>
      </c>
      <c r="H192" s="263">
        <v>475.3</v>
      </c>
    </row>
    <row r="194" spans="1:8" ht="30">
      <c r="A194" s="264" t="s">
        <v>626</v>
      </c>
      <c r="B194" s="264"/>
      <c r="C194" s="263">
        <v>-22.4</v>
      </c>
      <c r="D194" s="263">
        <v>-28.785</v>
      </c>
      <c r="E194" s="263">
        <v>-25.3</v>
      </c>
      <c r="F194" s="263">
        <v>-37.799999999999997</v>
      </c>
      <c r="G194" s="263">
        <v>-84</v>
      </c>
      <c r="H194" s="263">
        <v>-84.8</v>
      </c>
    </row>
    <row r="195" spans="1:8" ht="30">
      <c r="A195" s="264" t="s">
        <v>625</v>
      </c>
      <c r="B195" s="264"/>
      <c r="C195" s="263">
        <v>0</v>
      </c>
      <c r="D195" s="263">
        <v>0</v>
      </c>
      <c r="E195" s="263">
        <v>0</v>
      </c>
      <c r="F195" s="263">
        <v>0</v>
      </c>
      <c r="G195" s="263">
        <v>0</v>
      </c>
      <c r="H195" s="263">
        <v>0</v>
      </c>
    </row>
    <row r="196" spans="1:8">
      <c r="A196" s="264" t="s">
        <v>624</v>
      </c>
      <c r="B196" s="264"/>
      <c r="C196" s="263">
        <v>0</v>
      </c>
      <c r="D196" s="263">
        <v>0</v>
      </c>
      <c r="E196" s="263">
        <v>0</v>
      </c>
      <c r="F196" s="263">
        <v>0</v>
      </c>
      <c r="G196" s="263">
        <v>0</v>
      </c>
      <c r="H196" s="263">
        <v>0</v>
      </c>
    </row>
    <row r="197" spans="1:8">
      <c r="A197" s="264" t="s">
        <v>623</v>
      </c>
      <c r="B197" s="264"/>
      <c r="C197" s="263">
        <v>0</v>
      </c>
      <c r="D197" s="263">
        <v>0</v>
      </c>
      <c r="E197" s="263">
        <v>0</v>
      </c>
      <c r="F197" s="263">
        <v>0</v>
      </c>
      <c r="G197" s="263">
        <v>0</v>
      </c>
      <c r="H197" s="263">
        <v>0</v>
      </c>
    </row>
    <row r="198" spans="1:8">
      <c r="A198" s="264" t="s">
        <v>622</v>
      </c>
      <c r="B198" s="264"/>
      <c r="C198" s="263">
        <v>99.524000000000001</v>
      </c>
      <c r="D198" s="263">
        <v>99.608000000000004</v>
      </c>
      <c r="E198" s="263">
        <v>99.7</v>
      </c>
      <c r="F198" s="263">
        <v>99.8</v>
      </c>
      <c r="G198" s="263">
        <v>49.9</v>
      </c>
      <c r="H198" s="263">
        <v>436.8</v>
      </c>
    </row>
    <row r="199" spans="1:8">
      <c r="A199" s="264" t="s">
        <v>621</v>
      </c>
      <c r="B199" s="264"/>
      <c r="C199" s="263">
        <v>0</v>
      </c>
      <c r="D199" s="263">
        <v>0</v>
      </c>
      <c r="E199" s="263">
        <v>0</v>
      </c>
      <c r="F199" s="263">
        <v>0</v>
      </c>
      <c r="G199" s="263">
        <v>0</v>
      </c>
      <c r="H199" s="263">
        <v>0</v>
      </c>
    </row>
    <row r="200" spans="1:8">
      <c r="A200" s="264" t="s">
        <v>620</v>
      </c>
      <c r="B200" s="264"/>
      <c r="C200" s="263">
        <v>128.249</v>
      </c>
      <c r="D200" s="263">
        <v>138.75700000000001</v>
      </c>
      <c r="E200" s="263">
        <v>168</v>
      </c>
      <c r="F200" s="263">
        <v>432.5</v>
      </c>
      <c r="G200" s="263">
        <v>354</v>
      </c>
      <c r="H200" s="263">
        <v>1145.3</v>
      </c>
    </row>
    <row r="201" spans="1:8" ht="30">
      <c r="A201" s="264" t="s">
        <v>619</v>
      </c>
      <c r="B201" s="264"/>
      <c r="C201" s="263">
        <v>4.516</v>
      </c>
      <c r="D201" s="263">
        <v>7.3730000000000002</v>
      </c>
      <c r="E201" s="263">
        <v>7.7</v>
      </c>
      <c r="F201" s="263">
        <v>7.9</v>
      </c>
      <c r="G201" s="263">
        <v>8.9</v>
      </c>
      <c r="H201" s="263">
        <v>11.5</v>
      </c>
    </row>
    <row r="203" spans="1:8">
      <c r="A203" s="264" t="s">
        <v>618</v>
      </c>
      <c r="B203" s="264"/>
      <c r="C203" s="263">
        <v>232.28899999999999</v>
      </c>
      <c r="D203" s="263">
        <v>245.738</v>
      </c>
      <c r="E203" s="263">
        <v>275.39999999999998</v>
      </c>
      <c r="F203" s="263">
        <v>540.20000000000005</v>
      </c>
      <c r="G203" s="263">
        <v>412.8</v>
      </c>
      <c r="H203" s="263">
        <v>1508.8</v>
      </c>
    </row>
    <row r="205" spans="1:8" ht="30">
      <c r="A205" s="264" t="s">
        <v>617</v>
      </c>
    </row>
    <row r="206" spans="1:8">
      <c r="A206" s="264" t="s">
        <v>615</v>
      </c>
      <c r="B206" s="264"/>
      <c r="C206" s="263"/>
      <c r="D206" s="263"/>
      <c r="E206" s="263"/>
      <c r="F206" s="263"/>
      <c r="G206" s="263"/>
      <c r="H206" s="263"/>
    </row>
    <row r="207" spans="1:8">
      <c r="A207" s="264" t="s">
        <v>124</v>
      </c>
      <c r="B207" s="264"/>
      <c r="C207" s="263">
        <v>32.295999999999999</v>
      </c>
      <c r="D207" s="263">
        <v>53.463000000000001</v>
      </c>
      <c r="E207" s="263">
        <v>60</v>
      </c>
      <c r="F207" s="263">
        <v>78.099999999999994</v>
      </c>
      <c r="G207" s="263">
        <v>50.6</v>
      </c>
      <c r="H207" s="263">
        <v>65.8</v>
      </c>
    </row>
    <row r="208" spans="1:8">
      <c r="A208" s="264" t="s">
        <v>612</v>
      </c>
      <c r="B208" s="264"/>
      <c r="C208" s="263"/>
      <c r="D208" s="263"/>
      <c r="E208" s="263"/>
      <c r="F208" s="263"/>
      <c r="G208" s="263"/>
      <c r="H208" s="263"/>
    </row>
    <row r="209" spans="1:8">
      <c r="A209" s="264" t="s">
        <v>611</v>
      </c>
      <c r="B209" s="264"/>
      <c r="C209" s="263"/>
      <c r="D209" s="263"/>
      <c r="E209" s="263"/>
      <c r="F209" s="263"/>
      <c r="G209" s="263"/>
      <c r="H209" s="263"/>
    </row>
    <row r="211" spans="1:8">
      <c r="A211" s="264" t="s">
        <v>610</v>
      </c>
      <c r="B211" s="264"/>
      <c r="C211" s="263">
        <v>996.10599999999999</v>
      </c>
      <c r="D211" s="263">
        <v>1041.7429999999999</v>
      </c>
      <c r="E211" s="263">
        <v>1042.5999999999999</v>
      </c>
      <c r="F211" s="263">
        <v>1321.1</v>
      </c>
      <c r="G211" s="263">
        <v>1314.3</v>
      </c>
      <c r="H211" s="263">
        <v>2101</v>
      </c>
    </row>
    <row r="213" spans="1:8" ht="30">
      <c r="A213" s="264" t="s">
        <v>616</v>
      </c>
    </row>
    <row r="214" spans="1:8">
      <c r="A214" s="264" t="s">
        <v>615</v>
      </c>
      <c r="B214" s="264"/>
      <c r="C214" s="263"/>
      <c r="D214" s="263"/>
      <c r="E214" s="263"/>
      <c r="F214" s="263"/>
      <c r="G214" s="263"/>
      <c r="H214" s="263"/>
    </row>
    <row r="215" spans="1:8">
      <c r="A215" s="264" t="s">
        <v>614</v>
      </c>
      <c r="B215" s="264"/>
      <c r="C215" s="263"/>
      <c r="D215" s="263"/>
      <c r="E215" s="263"/>
      <c r="F215" s="263"/>
      <c r="G215" s="263"/>
      <c r="H215" s="263"/>
    </row>
    <row r="216" spans="1:8">
      <c r="A216" s="264" t="s">
        <v>613</v>
      </c>
      <c r="B216" s="264"/>
      <c r="C216" s="263"/>
      <c r="D216" s="263"/>
      <c r="E216" s="263"/>
      <c r="F216" s="263"/>
      <c r="G216" s="263"/>
      <c r="H216" s="263"/>
    </row>
    <row r="217" spans="1:8">
      <c r="A217" s="264" t="s">
        <v>612</v>
      </c>
      <c r="B217" s="264"/>
      <c r="C217" s="263"/>
      <c r="D217" s="263"/>
      <c r="E217" s="263"/>
      <c r="F217" s="263"/>
      <c r="G217" s="263"/>
      <c r="H217" s="263"/>
    </row>
    <row r="218" spans="1:8">
      <c r="A218" s="264" t="s">
        <v>611</v>
      </c>
      <c r="B218" s="264"/>
      <c r="C218" s="263"/>
      <c r="D218" s="263"/>
      <c r="E218" s="263"/>
      <c r="F218" s="263"/>
      <c r="G218" s="263"/>
      <c r="H218" s="263"/>
    </row>
    <row r="220" spans="1:8">
      <c r="A220" s="264" t="s">
        <v>610</v>
      </c>
      <c r="B220" s="264"/>
      <c r="C220" s="263">
        <v>553.83500000000004</v>
      </c>
      <c r="D220" s="263">
        <v>581.90899999999999</v>
      </c>
      <c r="E220" s="263">
        <v>590.29999999999995</v>
      </c>
      <c r="F220" s="263">
        <v>638.5</v>
      </c>
      <c r="G220" s="263">
        <v>648.6</v>
      </c>
      <c r="H220" s="263">
        <v>678</v>
      </c>
    </row>
    <row r="222" spans="1:8">
      <c r="A222" s="264" t="s">
        <v>609</v>
      </c>
      <c r="B222" s="264"/>
      <c r="C222" s="263">
        <v>-9.1</v>
      </c>
      <c r="D222" s="263">
        <v>-0.69899999999999995</v>
      </c>
      <c r="E222" s="263">
        <v>-13.1</v>
      </c>
      <c r="F222" s="263">
        <v>-2</v>
      </c>
      <c r="G222" s="263">
        <v>-12</v>
      </c>
      <c r="H222" s="263">
        <v>30.1</v>
      </c>
    </row>
    <row r="223" spans="1:8">
      <c r="A223" s="264" t="s">
        <v>608</v>
      </c>
      <c r="B223" s="264"/>
      <c r="C223" s="263">
        <v>-0.57999999999999996</v>
      </c>
      <c r="D223" s="263">
        <v>-0.12</v>
      </c>
      <c r="E223" s="263">
        <v>0</v>
      </c>
      <c r="F223" s="263">
        <v>-0.1</v>
      </c>
      <c r="G223" s="263">
        <v>0</v>
      </c>
      <c r="H223" s="263">
        <v>0.6</v>
      </c>
    </row>
    <row r="224" spans="1:8">
      <c r="A224" s="264" t="s">
        <v>607</v>
      </c>
      <c r="B224" s="264"/>
      <c r="C224" s="263">
        <v>-2.395</v>
      </c>
      <c r="D224" s="263">
        <v>0.437</v>
      </c>
      <c r="E224" s="263">
        <v>-2.8</v>
      </c>
      <c r="F224" s="263">
        <v>1.1000000000000001</v>
      </c>
      <c r="G224" s="263">
        <v>-1.3</v>
      </c>
      <c r="H224" s="263">
        <v>3</v>
      </c>
    </row>
    <row r="225" spans="1:8">
      <c r="A225" s="264" t="s">
        <v>606</v>
      </c>
      <c r="B225" s="264"/>
      <c r="C225" s="263">
        <v>18.364999999999998</v>
      </c>
      <c r="D225" s="263">
        <v>14.115</v>
      </c>
      <c r="E225" s="263">
        <v>29.8</v>
      </c>
      <c r="F225" s="263">
        <v>11.6</v>
      </c>
      <c r="G225" s="263">
        <v>44</v>
      </c>
      <c r="H225" s="263">
        <v>-4.5999999999999996</v>
      </c>
    </row>
    <row r="226" spans="1:8">
      <c r="A226" s="264" t="s">
        <v>605</v>
      </c>
      <c r="B226" s="264"/>
      <c r="C226" s="263">
        <v>0.14599999999999999</v>
      </c>
      <c r="D226" s="263">
        <v>0.76600000000000001</v>
      </c>
      <c r="E226" s="263">
        <v>0.3</v>
      </c>
      <c r="F226" s="263">
        <v>0.9</v>
      </c>
      <c r="G226" s="263">
        <v>1.9</v>
      </c>
      <c r="H226" s="263">
        <v>3.2</v>
      </c>
    </row>
    <row r="227" spans="1:8">
      <c r="A227" s="264" t="s">
        <v>604</v>
      </c>
      <c r="B227" s="264"/>
      <c r="C227" s="263">
        <v>6.03</v>
      </c>
      <c r="D227" s="263">
        <v>3.9569999999999999</v>
      </c>
      <c r="E227" s="263">
        <v>8.3000000000000007</v>
      </c>
      <c r="F227" s="263">
        <v>4.0999999999999996</v>
      </c>
      <c r="G227" s="263">
        <v>7.2</v>
      </c>
      <c r="H227" s="263">
        <v>4.3</v>
      </c>
    </row>
    <row r="228" spans="1:8">
      <c r="A228" s="264" t="s">
        <v>603</v>
      </c>
      <c r="B228" s="264"/>
      <c r="C228" s="263">
        <v>0</v>
      </c>
      <c r="D228" s="263">
        <v>0</v>
      </c>
      <c r="E228" s="263">
        <v>0</v>
      </c>
      <c r="F228" s="263">
        <v>0</v>
      </c>
      <c r="G228" s="263">
        <v>0</v>
      </c>
      <c r="H228" s="263">
        <v>0</v>
      </c>
    </row>
    <row r="230" spans="1:8">
      <c r="A230" s="264" t="s">
        <v>522</v>
      </c>
      <c r="B230" s="264"/>
      <c r="C230" s="263">
        <v>12.465999999999999</v>
      </c>
      <c r="D230" s="263">
        <v>18.456</v>
      </c>
      <c r="E230" s="263">
        <v>22.5</v>
      </c>
      <c r="F230" s="263">
        <v>15.6</v>
      </c>
      <c r="G230" s="263">
        <v>39.799999999999997</v>
      </c>
      <c r="H230" s="263">
        <v>36.6</v>
      </c>
    </row>
    <row r="232" spans="1:8" ht="30">
      <c r="A232" s="264" t="s">
        <v>602</v>
      </c>
    </row>
    <row r="233" spans="1:8">
      <c r="A233" s="264" t="s">
        <v>601</v>
      </c>
      <c r="B233" s="264"/>
      <c r="C233" s="263"/>
      <c r="D233" s="263"/>
      <c r="E233" s="263"/>
      <c r="F233" s="263"/>
      <c r="G233" s="263"/>
      <c r="H233" s="263"/>
    </row>
    <row r="234" spans="1:8">
      <c r="A234" s="264" t="s">
        <v>532</v>
      </c>
      <c r="B234" s="264"/>
      <c r="C234" s="263"/>
      <c r="D234" s="263"/>
      <c r="E234" s="263"/>
      <c r="F234" s="263"/>
      <c r="G234" s="263"/>
      <c r="H234" s="263"/>
    </row>
    <row r="235" spans="1:8">
      <c r="A235" s="264" t="s">
        <v>600</v>
      </c>
      <c r="B235" s="264"/>
      <c r="C235" s="263"/>
      <c r="D235" s="263"/>
      <c r="E235" s="263"/>
      <c r="F235" s="263"/>
      <c r="G235" s="263"/>
      <c r="H235" s="263"/>
    </row>
    <row r="236" spans="1:8">
      <c r="A236" s="264" t="s">
        <v>599</v>
      </c>
      <c r="B236" s="264"/>
      <c r="C236" s="263"/>
      <c r="D236" s="263"/>
      <c r="E236" s="263"/>
      <c r="F236" s="263"/>
      <c r="G236" s="263"/>
      <c r="H236" s="263"/>
    </row>
    <row r="238" spans="1:8">
      <c r="A238" s="264" t="s">
        <v>598</v>
      </c>
      <c r="B238" s="264"/>
      <c r="C238" s="263"/>
      <c r="D238" s="263"/>
      <c r="E238" s="263"/>
      <c r="F238" s="263"/>
      <c r="G238" s="263"/>
      <c r="H238" s="263"/>
    </row>
    <row r="241" spans="1:8">
      <c r="A241" s="266" t="s">
        <v>597</v>
      </c>
    </row>
    <row r="242" spans="1:8">
      <c r="A242" s="263" t="s">
        <v>12</v>
      </c>
      <c r="B242" s="264"/>
      <c r="C242" s="266" t="s">
        <v>556</v>
      </c>
      <c r="D242" s="266" t="s">
        <v>13</v>
      </c>
      <c r="E242" s="266" t="s">
        <v>14</v>
      </c>
      <c r="F242" s="266" t="s">
        <v>15</v>
      </c>
      <c r="G242" s="266" t="s">
        <v>16</v>
      </c>
      <c r="H242" s="266" t="s">
        <v>149</v>
      </c>
    </row>
    <row r="243" spans="1:8">
      <c r="A243" s="263" t="s">
        <v>17</v>
      </c>
      <c r="B243" s="264"/>
      <c r="C243" s="265" t="s">
        <v>555</v>
      </c>
      <c r="D243" s="265" t="s">
        <v>18</v>
      </c>
      <c r="E243" s="265" t="s">
        <v>19</v>
      </c>
      <c r="F243" s="265" t="s">
        <v>20</v>
      </c>
      <c r="G243" s="265" t="s">
        <v>21</v>
      </c>
      <c r="H243" s="265" t="s">
        <v>148</v>
      </c>
    </row>
    <row r="244" spans="1:8" ht="30">
      <c r="A244" s="264" t="s">
        <v>596</v>
      </c>
      <c r="B244" s="264"/>
      <c r="C244" s="263"/>
      <c r="D244" s="263"/>
      <c r="E244" s="263"/>
      <c r="F244" s="263">
        <v>-71.8</v>
      </c>
      <c r="G244" s="263"/>
      <c r="H244" s="263">
        <v>-19.600000000000001</v>
      </c>
    </row>
    <row r="245" spans="1:8" ht="30">
      <c r="A245" s="264" t="s">
        <v>595</v>
      </c>
      <c r="B245" s="264"/>
      <c r="C245" s="263"/>
      <c r="D245" s="263"/>
      <c r="E245" s="263"/>
      <c r="F245" s="263">
        <v>696.2</v>
      </c>
      <c r="G245" s="263"/>
      <c r="H245" s="263">
        <v>3161.4</v>
      </c>
    </row>
    <row r="246" spans="1:8" ht="30">
      <c r="A246" s="264" t="s">
        <v>504</v>
      </c>
      <c r="B246" s="264"/>
      <c r="C246" s="263">
        <v>1</v>
      </c>
      <c r="D246" s="263">
        <v>1</v>
      </c>
      <c r="E246" s="263">
        <v>1</v>
      </c>
      <c r="F246" s="263">
        <v>1</v>
      </c>
      <c r="G246" s="263">
        <v>1</v>
      </c>
      <c r="H246" s="263">
        <v>1</v>
      </c>
    </row>
    <row r="247" spans="1:8">
      <c r="A247" s="264" t="s">
        <v>503</v>
      </c>
      <c r="B247" s="264"/>
      <c r="C247" s="263"/>
      <c r="D247" s="263"/>
      <c r="E247" s="263"/>
      <c r="F247" s="263"/>
      <c r="G247" s="263"/>
      <c r="H247" s="263"/>
    </row>
    <row r="248" spans="1:8" ht="30">
      <c r="A248" s="264" t="s">
        <v>594</v>
      </c>
      <c r="B248" s="264"/>
      <c r="C248" s="263"/>
      <c r="D248" s="263"/>
      <c r="E248" s="263"/>
      <c r="F248" s="263"/>
      <c r="G248" s="263"/>
      <c r="H248" s="263"/>
    </row>
    <row r="249" spans="1:8">
      <c r="A249" s="264" t="s">
        <v>593</v>
      </c>
      <c r="B249" s="264"/>
      <c r="C249" s="263"/>
      <c r="D249" s="263"/>
      <c r="E249" s="263"/>
      <c r="F249" s="263"/>
      <c r="G249" s="263"/>
      <c r="H249" s="263"/>
    </row>
    <row r="250" spans="1:8">
      <c r="A250" s="264" t="s">
        <v>592</v>
      </c>
      <c r="B250" s="264"/>
      <c r="C250" s="263">
        <v>5.5330000000000004</v>
      </c>
      <c r="D250" s="263">
        <v>5.6429999999999998</v>
      </c>
      <c r="E250" s="263">
        <v>5.8040000000000003</v>
      </c>
      <c r="F250" s="263">
        <v>6.5880000000000001</v>
      </c>
      <c r="G250" s="263">
        <v>6.5</v>
      </c>
      <c r="H250" s="263">
        <v>10.199999999999999</v>
      </c>
    </row>
    <row r="251" spans="1:8" ht="30">
      <c r="A251" s="264" t="s">
        <v>591</v>
      </c>
      <c r="B251" s="264"/>
      <c r="C251" s="263">
        <v>57582745</v>
      </c>
      <c r="D251" s="263">
        <v>62290048</v>
      </c>
      <c r="E251" s="263">
        <v>46333097</v>
      </c>
      <c r="F251" s="263">
        <v>69583883</v>
      </c>
      <c r="G251" s="263">
        <v>67266532</v>
      </c>
      <c r="H251" s="263">
        <v>130614421</v>
      </c>
    </row>
    <row r="252" spans="1:8">
      <c r="A252" s="264" t="s">
        <v>590</v>
      </c>
      <c r="B252" s="264"/>
      <c r="C252" s="263"/>
      <c r="D252" s="263"/>
      <c r="E252" s="263"/>
      <c r="F252" s="263"/>
      <c r="G252" s="263"/>
      <c r="H252" s="263"/>
    </row>
    <row r="253" spans="1:8" ht="30">
      <c r="A253" s="264" t="s">
        <v>589</v>
      </c>
      <c r="B253" s="264"/>
      <c r="C253" s="263">
        <v>0</v>
      </c>
      <c r="D253" s="263">
        <v>0</v>
      </c>
      <c r="E253" s="263">
        <v>0</v>
      </c>
      <c r="F253" s="263">
        <v>0</v>
      </c>
      <c r="G253" s="263">
        <v>0</v>
      </c>
      <c r="H253" s="263">
        <v>0</v>
      </c>
    </row>
    <row r="254" spans="1:8" ht="30">
      <c r="A254" s="264" t="s">
        <v>588</v>
      </c>
      <c r="B254" s="264"/>
      <c r="C254" s="263">
        <v>1.482</v>
      </c>
      <c r="D254" s="263">
        <v>77.840999999999994</v>
      </c>
      <c r="E254" s="263">
        <v>3.6</v>
      </c>
      <c r="F254" s="263">
        <v>73.2</v>
      </c>
      <c r="G254" s="263">
        <v>4.0999999999999996</v>
      </c>
      <c r="H254" s="263">
        <v>26</v>
      </c>
    </row>
    <row r="255" spans="1:8" ht="30">
      <c r="A255" s="264" t="s">
        <v>587</v>
      </c>
      <c r="B255" s="264"/>
      <c r="C255" s="263">
        <v>76.387</v>
      </c>
      <c r="D255" s="263">
        <v>2.484</v>
      </c>
      <c r="E255" s="263">
        <v>53.2</v>
      </c>
      <c r="F255" s="263">
        <v>22.9</v>
      </c>
      <c r="G255" s="263">
        <v>48.4</v>
      </c>
      <c r="H255" s="263">
        <v>25.2</v>
      </c>
    </row>
    <row r="256" spans="1:8" ht="30">
      <c r="A256" s="264" t="s">
        <v>586</v>
      </c>
      <c r="B256" s="264"/>
      <c r="C256" s="263">
        <v>1.0469999999999999</v>
      </c>
      <c r="D256" s="263">
        <v>52.085000000000001</v>
      </c>
      <c r="E256" s="263">
        <v>1</v>
      </c>
      <c r="F256" s="263">
        <v>67.599999999999994</v>
      </c>
      <c r="G256" s="263">
        <v>252</v>
      </c>
      <c r="H256" s="263">
        <v>474.9</v>
      </c>
    </row>
    <row r="257" spans="1:8" ht="30">
      <c r="A257" s="264" t="s">
        <v>585</v>
      </c>
      <c r="B257" s="264"/>
      <c r="C257" s="263">
        <v>50.737000000000002</v>
      </c>
      <c r="D257" s="263">
        <v>0.13900000000000001</v>
      </c>
      <c r="E257" s="263">
        <v>89.2</v>
      </c>
      <c r="F257" s="263">
        <v>275.60000000000002</v>
      </c>
      <c r="G257" s="263">
        <v>0.9</v>
      </c>
      <c r="H257" s="263">
        <v>306.8</v>
      </c>
    </row>
    <row r="258" spans="1:8" ht="30">
      <c r="A258" s="264" t="s">
        <v>584</v>
      </c>
      <c r="B258" s="264"/>
      <c r="C258" s="263">
        <v>0</v>
      </c>
      <c r="D258" s="263">
        <v>0</v>
      </c>
      <c r="E258" s="263">
        <v>89.1</v>
      </c>
      <c r="F258" s="263">
        <v>238.5</v>
      </c>
      <c r="G258" s="263">
        <v>145.69999999999999</v>
      </c>
      <c r="H258" s="263">
        <v>765</v>
      </c>
    </row>
    <row r="259" spans="1:8" ht="30">
      <c r="A259" s="264" t="s">
        <v>583</v>
      </c>
      <c r="B259" s="264"/>
      <c r="C259" s="263">
        <v>4.516</v>
      </c>
      <c r="D259" s="263">
        <v>7.3730000000000002</v>
      </c>
      <c r="E259" s="263">
        <v>7.7</v>
      </c>
      <c r="F259" s="263">
        <v>7.9</v>
      </c>
      <c r="G259" s="263">
        <v>8.9</v>
      </c>
      <c r="H259" s="263">
        <v>7.3</v>
      </c>
    </row>
    <row r="260" spans="1:8" ht="30">
      <c r="A260" s="264" t="s">
        <v>582</v>
      </c>
      <c r="B260" s="264"/>
      <c r="C260" s="263">
        <v>0</v>
      </c>
      <c r="D260" s="263">
        <v>0</v>
      </c>
      <c r="E260" s="263">
        <v>0</v>
      </c>
      <c r="F260" s="263">
        <v>0</v>
      </c>
      <c r="G260" s="263">
        <v>0</v>
      </c>
      <c r="H260" s="263">
        <v>0</v>
      </c>
    </row>
    <row r="261" spans="1:8" ht="30">
      <c r="A261" s="264" t="s">
        <v>502</v>
      </c>
      <c r="B261" s="264"/>
      <c r="C261" s="263">
        <v>1.22</v>
      </c>
      <c r="D261" s="263">
        <v>1.2350000000000001</v>
      </c>
      <c r="E261" s="263">
        <v>1.27</v>
      </c>
      <c r="F261" s="263">
        <v>1.28</v>
      </c>
      <c r="G261" s="263">
        <v>1.31</v>
      </c>
      <c r="H261" s="263">
        <v>1.35</v>
      </c>
    </row>
    <row r="262" spans="1:8">
      <c r="A262" s="264" t="s">
        <v>501</v>
      </c>
      <c r="B262" s="264"/>
      <c r="C262" s="263">
        <v>52.095999999999997</v>
      </c>
      <c r="D262" s="263">
        <v>53.689</v>
      </c>
      <c r="E262" s="263">
        <v>53</v>
      </c>
      <c r="F262" s="263">
        <v>58.1</v>
      </c>
      <c r="G262" s="263">
        <v>62.2</v>
      </c>
      <c r="H262" s="263">
        <v>62.4</v>
      </c>
    </row>
    <row r="263" spans="1:8">
      <c r="A263" s="264" t="s">
        <v>500</v>
      </c>
      <c r="B263" s="264"/>
      <c r="C263" s="263">
        <v>0</v>
      </c>
      <c r="D263" s="263">
        <v>0</v>
      </c>
      <c r="E263" s="263">
        <v>0</v>
      </c>
      <c r="F263" s="263">
        <v>0</v>
      </c>
      <c r="G263" s="263">
        <v>0</v>
      </c>
      <c r="H263" s="263">
        <v>0</v>
      </c>
    </row>
    <row r="264" spans="1:8">
      <c r="A264" s="264" t="s">
        <v>581</v>
      </c>
      <c r="B264" s="264"/>
      <c r="C264" s="263">
        <v>7.7</v>
      </c>
      <c r="D264" s="263">
        <v>8.1</v>
      </c>
      <c r="E264" s="263">
        <v>7.3</v>
      </c>
      <c r="F264" s="263">
        <v>8.1999999999999993</v>
      </c>
      <c r="G264" s="263">
        <v>7.7</v>
      </c>
      <c r="H264" s="263">
        <v>19.5</v>
      </c>
    </row>
    <row r="265" spans="1:8" ht="30">
      <c r="A265" s="264" t="s">
        <v>580</v>
      </c>
      <c r="B265" s="264"/>
      <c r="C265" s="263">
        <v>1418.0319999999999</v>
      </c>
      <c r="D265" s="263">
        <v>1497.8969999999999</v>
      </c>
      <c r="E265" s="263">
        <v>1414.5</v>
      </c>
      <c r="F265" s="263">
        <v>1928.8</v>
      </c>
      <c r="G265" s="263">
        <v>1875.1</v>
      </c>
      <c r="H265" s="263">
        <v>4885</v>
      </c>
    </row>
    <row r="266" spans="1:8" ht="30">
      <c r="A266" s="264" t="s">
        <v>579</v>
      </c>
      <c r="B266" s="264"/>
      <c r="C266" s="263">
        <v>-1.071</v>
      </c>
      <c r="D266" s="263">
        <v>-0.65400000000000003</v>
      </c>
      <c r="E266" s="263">
        <v>-6.4</v>
      </c>
      <c r="F266" s="263">
        <v>-6.5</v>
      </c>
      <c r="G266" s="263">
        <v>-6.9</v>
      </c>
      <c r="H266" s="263">
        <v>1.6</v>
      </c>
    </row>
    <row r="267" spans="1:8" ht="30">
      <c r="A267" s="264" t="s">
        <v>578</v>
      </c>
      <c r="B267" s="264"/>
      <c r="C267" s="263"/>
      <c r="D267" s="263"/>
      <c r="E267" s="263"/>
      <c r="F267" s="263"/>
      <c r="G267" s="263"/>
      <c r="H267" s="263"/>
    </row>
    <row r="268" spans="1:8" ht="30">
      <c r="A268" s="264" t="s">
        <v>577</v>
      </c>
      <c r="B268" s="264"/>
      <c r="C268" s="263">
        <v>0</v>
      </c>
      <c r="D268" s="263">
        <v>0</v>
      </c>
      <c r="E268" s="263">
        <v>0</v>
      </c>
      <c r="F268" s="263">
        <v>0</v>
      </c>
      <c r="G268" s="263">
        <v>0</v>
      </c>
      <c r="H268" s="263">
        <v>0</v>
      </c>
    </row>
    <row r="269" spans="1:8" ht="30">
      <c r="A269" s="264" t="s">
        <v>576</v>
      </c>
      <c r="B269" s="264"/>
      <c r="C269" s="263"/>
      <c r="D269" s="263"/>
      <c r="E269" s="263"/>
      <c r="F269" s="263"/>
      <c r="G269" s="263"/>
      <c r="H269" s="263"/>
    </row>
    <row r="270" spans="1:8" ht="30">
      <c r="A270" s="264" t="s">
        <v>575</v>
      </c>
      <c r="B270" s="264"/>
      <c r="C270" s="263"/>
      <c r="D270" s="263"/>
      <c r="E270" s="263"/>
      <c r="F270" s="263"/>
      <c r="G270" s="263"/>
      <c r="H270" s="263"/>
    </row>
    <row r="271" spans="1:8">
      <c r="A271" s="264" t="s">
        <v>535</v>
      </c>
      <c r="B271" s="264"/>
      <c r="C271" s="263">
        <v>0</v>
      </c>
      <c r="D271" s="263">
        <v>0</v>
      </c>
      <c r="E271" s="263">
        <v>0</v>
      </c>
      <c r="F271" s="263">
        <v>0</v>
      </c>
      <c r="G271" s="263">
        <v>0</v>
      </c>
      <c r="H271" s="263">
        <v>0</v>
      </c>
    </row>
    <row r="272" spans="1:8">
      <c r="A272" s="264" t="s">
        <v>574</v>
      </c>
      <c r="B272" s="264"/>
      <c r="C272" s="263"/>
      <c r="D272" s="263"/>
      <c r="E272" s="263"/>
      <c r="F272" s="263"/>
      <c r="G272" s="263"/>
      <c r="H272" s="263"/>
    </row>
    <row r="273" spans="1:8">
      <c r="A273" s="264" t="s">
        <v>573</v>
      </c>
      <c r="B273" s="264"/>
      <c r="C273" s="263">
        <v>30.98</v>
      </c>
      <c r="D273" s="263">
        <v>47.591999999999999</v>
      </c>
      <c r="E273" s="263">
        <v>53.7</v>
      </c>
      <c r="F273" s="263">
        <v>44.5</v>
      </c>
      <c r="G273" s="263">
        <v>47.5</v>
      </c>
      <c r="H273" s="263">
        <v>52.7</v>
      </c>
    </row>
    <row r="274" spans="1:8">
      <c r="A274" s="264" t="s">
        <v>572</v>
      </c>
      <c r="B274" s="264"/>
      <c r="C274" s="263"/>
      <c r="D274" s="263"/>
      <c r="E274" s="263"/>
      <c r="F274" s="263"/>
      <c r="G274" s="263"/>
      <c r="H274" s="263"/>
    </row>
    <row r="275" spans="1:8" ht="30">
      <c r="A275" s="264" t="s">
        <v>571</v>
      </c>
      <c r="B275" s="264"/>
      <c r="C275" s="263">
        <v>0</v>
      </c>
      <c r="D275" s="263">
        <v>0</v>
      </c>
      <c r="E275" s="263">
        <v>0</v>
      </c>
      <c r="F275" s="263">
        <v>0</v>
      </c>
      <c r="G275" s="263">
        <v>0</v>
      </c>
      <c r="H275" s="263">
        <v>0</v>
      </c>
    </row>
    <row r="276" spans="1:8" ht="30">
      <c r="A276" s="264" t="s">
        <v>499</v>
      </c>
      <c r="B276" s="264"/>
      <c r="C276" s="263">
        <v>0</v>
      </c>
      <c r="D276" s="263">
        <v>0</v>
      </c>
      <c r="E276" s="263">
        <v>0</v>
      </c>
      <c r="F276" s="263">
        <v>0</v>
      </c>
      <c r="G276" s="263">
        <v>0</v>
      </c>
      <c r="H276" s="263">
        <v>0</v>
      </c>
    </row>
    <row r="277" spans="1:8" ht="30">
      <c r="A277" s="264" t="s">
        <v>498</v>
      </c>
      <c r="B277" s="264"/>
      <c r="C277" s="263">
        <v>0</v>
      </c>
      <c r="D277" s="263">
        <v>0</v>
      </c>
      <c r="E277" s="263">
        <v>0</v>
      </c>
      <c r="F277" s="263">
        <v>0</v>
      </c>
      <c r="G277" s="263">
        <v>0</v>
      </c>
      <c r="H277" s="263">
        <v>0</v>
      </c>
    </row>
    <row r="278" spans="1:8" ht="30">
      <c r="A278" s="264" t="s">
        <v>570</v>
      </c>
      <c r="B278" s="264"/>
      <c r="C278" s="263">
        <v>76.313999999999993</v>
      </c>
      <c r="D278" s="263">
        <v>93.054000000000002</v>
      </c>
      <c r="E278" s="263">
        <v>99.8</v>
      </c>
      <c r="F278" s="263">
        <v>127.4</v>
      </c>
      <c r="G278" s="263">
        <v>136.1</v>
      </c>
      <c r="H278" s="263">
        <v>285.8</v>
      </c>
    </row>
    <row r="279" spans="1:8">
      <c r="A279" s="264" t="s">
        <v>497</v>
      </c>
      <c r="B279" s="264"/>
      <c r="C279" s="263">
        <v>34.46</v>
      </c>
      <c r="D279" s="263">
        <v>42.05</v>
      </c>
      <c r="E279" s="263">
        <v>28.43</v>
      </c>
      <c r="F279" s="263">
        <v>41.83</v>
      </c>
      <c r="G279" s="263">
        <v>50.37</v>
      </c>
      <c r="H279" s="263">
        <v>42.04</v>
      </c>
    </row>
    <row r="280" spans="1:8">
      <c r="A280" s="264" t="s">
        <v>569</v>
      </c>
      <c r="B280" s="264"/>
      <c r="C280" s="263">
        <v>42.9</v>
      </c>
      <c r="D280" s="263">
        <v>46.93</v>
      </c>
      <c r="E280" s="263">
        <v>44.5</v>
      </c>
      <c r="F280" s="263">
        <v>43.22</v>
      </c>
      <c r="G280" s="263">
        <v>58.42</v>
      </c>
      <c r="H280" s="263">
        <v>53.29</v>
      </c>
    </row>
    <row r="281" spans="1:8">
      <c r="A281" s="264" t="s">
        <v>568</v>
      </c>
      <c r="B281" s="264"/>
      <c r="C281" s="263">
        <v>16.605</v>
      </c>
      <c r="D281" s="263">
        <v>32.22</v>
      </c>
      <c r="E281" s="263">
        <v>26.51</v>
      </c>
      <c r="F281" s="263">
        <v>24.605</v>
      </c>
      <c r="G281" s="263">
        <v>39.950000000000003</v>
      </c>
      <c r="H281" s="263">
        <v>38.034999999999997</v>
      </c>
    </row>
    <row r="282" spans="1:8">
      <c r="A282" s="264" t="s">
        <v>496</v>
      </c>
      <c r="B282" s="264"/>
      <c r="C282" s="263">
        <v>34.46</v>
      </c>
      <c r="D282" s="263">
        <v>42.05</v>
      </c>
      <c r="E282" s="263">
        <v>28.43</v>
      </c>
      <c r="F282" s="263">
        <v>41.83</v>
      </c>
      <c r="G282" s="263">
        <v>50.37</v>
      </c>
      <c r="H282" s="263">
        <v>42.04</v>
      </c>
    </row>
    <row r="283" spans="1:8" ht="30">
      <c r="A283" s="264" t="s">
        <v>495</v>
      </c>
      <c r="B283" s="264"/>
      <c r="C283" s="263">
        <v>5.5140000000000002</v>
      </c>
      <c r="D283" s="263">
        <v>2.8130000000000002</v>
      </c>
      <c r="E283" s="263">
        <v>3.2</v>
      </c>
      <c r="F283" s="263">
        <v>3.5</v>
      </c>
      <c r="G283" s="263">
        <v>2</v>
      </c>
      <c r="H283" s="263">
        <v>1.1000000000000001</v>
      </c>
    </row>
    <row r="284" spans="1:8" ht="30">
      <c r="A284" s="264" t="s">
        <v>567</v>
      </c>
      <c r="B284" s="264"/>
      <c r="C284" s="263">
        <v>22.292000000000002</v>
      </c>
      <c r="D284" s="263">
        <v>21.876000000000001</v>
      </c>
      <c r="E284" s="263">
        <v>22.8</v>
      </c>
      <c r="F284" s="263">
        <v>30.8</v>
      </c>
      <c r="G284" s="263">
        <v>35.1</v>
      </c>
      <c r="H284" s="263">
        <v>85.1</v>
      </c>
    </row>
    <row r="285" spans="1:8" ht="30">
      <c r="A285" s="264" t="s">
        <v>566</v>
      </c>
      <c r="B285" s="264"/>
      <c r="C285" s="263">
        <v>16.513000000000002</v>
      </c>
      <c r="D285" s="263">
        <v>18.882999999999999</v>
      </c>
      <c r="E285" s="263">
        <v>21.3</v>
      </c>
      <c r="F285" s="263">
        <v>29.5</v>
      </c>
      <c r="G285" s="263">
        <v>31.5</v>
      </c>
      <c r="H285" s="263">
        <v>69.400000000000006</v>
      </c>
    </row>
    <row r="286" spans="1:8" ht="30">
      <c r="A286" s="264" t="s">
        <v>565</v>
      </c>
      <c r="B286" s="264"/>
      <c r="C286" s="263">
        <v>12.986000000000001</v>
      </c>
      <c r="D286" s="263">
        <v>14.943</v>
      </c>
      <c r="E286" s="263">
        <v>20.3</v>
      </c>
      <c r="F286" s="263">
        <v>23.4</v>
      </c>
      <c r="G286" s="263">
        <v>24.5</v>
      </c>
      <c r="H286" s="263">
        <v>50.2</v>
      </c>
    </row>
    <row r="287" spans="1:8" ht="30">
      <c r="A287" s="264" t="s">
        <v>564</v>
      </c>
      <c r="B287" s="264"/>
      <c r="C287" s="263">
        <v>8.9120000000000008</v>
      </c>
      <c r="D287" s="263">
        <v>13.337999999999999</v>
      </c>
      <c r="E287" s="263">
        <v>15.8</v>
      </c>
      <c r="F287" s="263">
        <v>16.899999999999999</v>
      </c>
      <c r="G287" s="263">
        <v>16</v>
      </c>
      <c r="H287" s="263">
        <v>41.4</v>
      </c>
    </row>
    <row r="288" spans="1:8" ht="30">
      <c r="A288" s="264" t="s">
        <v>563</v>
      </c>
      <c r="B288" s="264"/>
      <c r="C288" s="263">
        <v>7.4850000000000003</v>
      </c>
      <c r="D288" s="263">
        <v>10.07</v>
      </c>
      <c r="E288" s="263">
        <v>11.4</v>
      </c>
      <c r="F288" s="263">
        <v>10</v>
      </c>
      <c r="G288" s="263">
        <v>14.4</v>
      </c>
      <c r="H288" s="263">
        <v>30.9</v>
      </c>
    </row>
    <row r="289" spans="1:8">
      <c r="A289" s="264" t="s">
        <v>494</v>
      </c>
      <c r="B289" s="264"/>
      <c r="C289" s="263">
        <v>29.382000000000001</v>
      </c>
      <c r="D289" s="263">
        <v>27.085999999999999</v>
      </c>
      <c r="E289" s="263">
        <v>28.4</v>
      </c>
      <c r="F289" s="263">
        <v>32.799999999999997</v>
      </c>
      <c r="G289" s="263">
        <v>34.6</v>
      </c>
      <c r="H289" s="263">
        <v>37.4</v>
      </c>
    </row>
    <row r="290" spans="1:8">
      <c r="A290" s="264" t="s">
        <v>562</v>
      </c>
      <c r="B290" s="264"/>
      <c r="C290" s="263">
        <v>0.13</v>
      </c>
      <c r="D290" s="263">
        <v>0.52</v>
      </c>
      <c r="E290" s="263">
        <v>0.3</v>
      </c>
      <c r="F290" s="263">
        <v>0.5</v>
      </c>
      <c r="G290" s="263">
        <v>1</v>
      </c>
      <c r="H290" s="263">
        <v>1</v>
      </c>
    </row>
    <row r="291" spans="1:8" ht="30">
      <c r="A291" s="264" t="s">
        <v>493</v>
      </c>
      <c r="B291" s="264"/>
      <c r="C291" s="263">
        <v>35.317999999999998</v>
      </c>
      <c r="D291" s="263">
        <v>39.414999999999999</v>
      </c>
      <c r="E291" s="263">
        <v>47.8</v>
      </c>
      <c r="F291" s="263">
        <v>47.2</v>
      </c>
      <c r="G291" s="263">
        <v>53.6</v>
      </c>
      <c r="H291" s="263">
        <v>56.6</v>
      </c>
    </row>
    <row r="292" spans="1:8">
      <c r="A292" s="264" t="s">
        <v>561</v>
      </c>
      <c r="B292" s="264"/>
      <c r="C292" s="263">
        <v>0.3</v>
      </c>
      <c r="D292" s="263"/>
      <c r="E292" s="263"/>
      <c r="F292" s="263">
        <v>3.7</v>
      </c>
      <c r="G292" s="263">
        <v>3.3</v>
      </c>
      <c r="H292" s="263">
        <v>69.3</v>
      </c>
    </row>
    <row r="293" spans="1:8">
      <c r="A293" s="264" t="s">
        <v>560</v>
      </c>
      <c r="B293" s="264"/>
      <c r="C293" s="263">
        <v>0</v>
      </c>
      <c r="D293" s="263">
        <v>0</v>
      </c>
      <c r="E293" s="263">
        <v>0</v>
      </c>
      <c r="F293" s="263">
        <v>0</v>
      </c>
      <c r="G293" s="263">
        <v>0</v>
      </c>
      <c r="H293" s="263">
        <v>0</v>
      </c>
    </row>
    <row r="294" spans="1:8">
      <c r="A294" s="264" t="s">
        <v>559</v>
      </c>
      <c r="B294" s="264"/>
      <c r="C294" s="263">
        <v>0</v>
      </c>
      <c r="D294" s="263">
        <v>0</v>
      </c>
      <c r="E294" s="263">
        <v>0</v>
      </c>
      <c r="F294" s="263">
        <v>0</v>
      </c>
      <c r="G294" s="263">
        <v>0</v>
      </c>
      <c r="H294" s="263">
        <v>0</v>
      </c>
    </row>
    <row r="295" spans="1:8">
      <c r="A295" s="264" t="s">
        <v>558</v>
      </c>
      <c r="B295" s="264"/>
      <c r="C295" s="263">
        <v>0</v>
      </c>
      <c r="D295" s="263">
        <v>0</v>
      </c>
      <c r="E295" s="263">
        <v>0</v>
      </c>
      <c r="F295" s="263">
        <v>0</v>
      </c>
      <c r="G295" s="263">
        <v>0</v>
      </c>
      <c r="H295" s="263">
        <v>0</v>
      </c>
    </row>
    <row r="298" spans="1:8" ht="57.75">
      <c r="A298" s="266" t="s">
        <v>557</v>
      </c>
    </row>
    <row r="299" spans="1:8">
      <c r="A299" s="263" t="s">
        <v>12</v>
      </c>
      <c r="B299" s="264"/>
      <c r="C299" s="266" t="s">
        <v>556</v>
      </c>
      <c r="D299" s="266" t="s">
        <v>13</v>
      </c>
      <c r="E299" s="266" t="s">
        <v>14</v>
      </c>
      <c r="F299" s="266" t="s">
        <v>15</v>
      </c>
      <c r="G299" s="266" t="s">
        <v>16</v>
      </c>
      <c r="H299" s="266" t="s">
        <v>149</v>
      </c>
    </row>
    <row r="300" spans="1:8">
      <c r="A300" s="263" t="s">
        <v>17</v>
      </c>
      <c r="B300" s="264"/>
      <c r="C300" s="265" t="s">
        <v>555</v>
      </c>
      <c r="D300" s="265" t="s">
        <v>18</v>
      </c>
      <c r="E300" s="265" t="s">
        <v>19</v>
      </c>
      <c r="F300" s="265" t="s">
        <v>20</v>
      </c>
      <c r="G300" s="265" t="s">
        <v>21</v>
      </c>
      <c r="H300" s="265" t="s">
        <v>148</v>
      </c>
    </row>
    <row r="301" spans="1:8">
      <c r="A301" s="264" t="s">
        <v>489</v>
      </c>
      <c r="B301" s="264"/>
      <c r="C301" s="263">
        <v>117.807</v>
      </c>
      <c r="D301" s="263">
        <v>53.661999999999999</v>
      </c>
      <c r="E301" s="263">
        <v>19.399999999999999</v>
      </c>
      <c r="F301" s="263">
        <v>34.5</v>
      </c>
      <c r="G301" s="263">
        <v>28.9</v>
      </c>
      <c r="H301" s="263">
        <v>215.7</v>
      </c>
    </row>
    <row r="302" spans="1:8">
      <c r="A302" s="264" t="s">
        <v>554</v>
      </c>
      <c r="B302" s="264"/>
      <c r="C302" s="263">
        <v>203.21799999999999</v>
      </c>
      <c r="D302" s="263">
        <v>238.613</v>
      </c>
      <c r="E302" s="263">
        <v>218.2</v>
      </c>
      <c r="F302" s="263">
        <v>246.6</v>
      </c>
      <c r="G302" s="263">
        <v>249.6</v>
      </c>
      <c r="H302" s="263">
        <v>573.1</v>
      </c>
    </row>
    <row r="303" spans="1:8">
      <c r="A303" s="264" t="s">
        <v>553</v>
      </c>
      <c r="B303" s="264"/>
      <c r="C303" s="263">
        <v>137.81100000000001</v>
      </c>
      <c r="D303" s="263">
        <v>181.59100000000001</v>
      </c>
      <c r="E303" s="263">
        <v>180.1</v>
      </c>
      <c r="F303" s="263">
        <v>196.6</v>
      </c>
      <c r="G303" s="263">
        <v>194.3</v>
      </c>
      <c r="H303" s="263">
        <v>475.3</v>
      </c>
    </row>
    <row r="304" spans="1:8">
      <c r="A304" s="264" t="s">
        <v>552</v>
      </c>
      <c r="B304" s="264"/>
      <c r="C304" s="263"/>
      <c r="D304" s="263"/>
      <c r="E304" s="263"/>
      <c r="F304" s="263"/>
      <c r="G304" s="263"/>
      <c r="H304" s="263"/>
    </row>
    <row r="305" spans="1:8">
      <c r="A305" s="264" t="s">
        <v>551</v>
      </c>
      <c r="B305" s="264"/>
      <c r="C305" s="263">
        <v>36.899000000000001</v>
      </c>
      <c r="D305" s="263">
        <v>49.628</v>
      </c>
      <c r="E305" s="263">
        <v>51.5</v>
      </c>
      <c r="F305" s="263">
        <v>58.2</v>
      </c>
      <c r="G305" s="263">
        <v>51.7</v>
      </c>
      <c r="H305" s="263">
        <v>147.80000000000001</v>
      </c>
    </row>
    <row r="306" spans="1:8">
      <c r="A306" s="264" t="s">
        <v>28</v>
      </c>
      <c r="B306" s="264"/>
      <c r="C306" s="263">
        <v>495.73500000000001</v>
      </c>
      <c r="D306" s="263">
        <v>523.49400000000003</v>
      </c>
      <c r="E306" s="263">
        <v>469.2</v>
      </c>
      <c r="F306" s="263">
        <v>535.9</v>
      </c>
      <c r="G306" s="263">
        <v>524.5</v>
      </c>
      <c r="H306" s="263">
        <v>1411.9</v>
      </c>
    </row>
    <row r="307" spans="1:8" ht="30">
      <c r="A307" s="264" t="s">
        <v>550</v>
      </c>
      <c r="B307" s="264"/>
      <c r="C307" s="263">
        <v>996.10599999999999</v>
      </c>
      <c r="D307" s="263">
        <v>1041.7429999999999</v>
      </c>
      <c r="E307" s="263">
        <v>1042.5999999999999</v>
      </c>
      <c r="F307" s="263">
        <v>1321.1</v>
      </c>
      <c r="G307" s="263">
        <v>1314.3</v>
      </c>
      <c r="H307" s="263">
        <v>2101</v>
      </c>
    </row>
    <row r="308" spans="1:8">
      <c r="A308" s="264" t="s">
        <v>549</v>
      </c>
      <c r="B308" s="264"/>
      <c r="C308" s="263">
        <v>553.83500000000004</v>
      </c>
      <c r="D308" s="263">
        <v>581.90899999999999</v>
      </c>
      <c r="E308" s="263">
        <v>590.29999999999995</v>
      </c>
      <c r="F308" s="263">
        <v>638.5</v>
      </c>
      <c r="G308" s="263">
        <v>648.6</v>
      </c>
      <c r="H308" s="263">
        <v>678</v>
      </c>
    </row>
    <row r="309" spans="1:8">
      <c r="A309" s="264" t="s">
        <v>31</v>
      </c>
      <c r="B309" s="264"/>
      <c r="C309" s="263">
        <v>442.27100000000002</v>
      </c>
      <c r="D309" s="263">
        <v>459.834</v>
      </c>
      <c r="E309" s="263">
        <v>452.3</v>
      </c>
      <c r="F309" s="263">
        <v>682.6</v>
      </c>
      <c r="G309" s="263">
        <v>665.7</v>
      </c>
      <c r="H309" s="263">
        <v>1423</v>
      </c>
    </row>
    <row r="310" spans="1:8">
      <c r="A310" s="264" t="s">
        <v>548</v>
      </c>
      <c r="B310" s="264"/>
      <c r="C310" s="263">
        <v>0</v>
      </c>
      <c r="D310" s="263">
        <v>0</v>
      </c>
      <c r="E310" s="263">
        <v>0</v>
      </c>
      <c r="F310" s="263">
        <v>0</v>
      </c>
      <c r="G310" s="263">
        <v>0</v>
      </c>
      <c r="H310" s="263">
        <v>46.4</v>
      </c>
    </row>
    <row r="311" spans="1:8" ht="30">
      <c r="A311" s="264" t="s">
        <v>547</v>
      </c>
      <c r="B311" s="264"/>
      <c r="C311" s="263">
        <v>15.898</v>
      </c>
      <c r="D311" s="263">
        <v>32.610999999999997</v>
      </c>
      <c r="E311" s="263">
        <v>42.1</v>
      </c>
      <c r="F311" s="263">
        <v>40.4</v>
      </c>
      <c r="G311" s="263">
        <v>38.1</v>
      </c>
      <c r="H311" s="263">
        <v>48.9</v>
      </c>
    </row>
    <row r="312" spans="1:8">
      <c r="A312" s="264" t="s">
        <v>546</v>
      </c>
      <c r="B312" s="264"/>
      <c r="C312" s="263">
        <v>458.89600000000002</v>
      </c>
      <c r="D312" s="263">
        <v>471.50200000000001</v>
      </c>
      <c r="E312" s="263">
        <v>439.8</v>
      </c>
      <c r="F312" s="263">
        <v>651.9</v>
      </c>
      <c r="G312" s="263">
        <v>624.29999999999995</v>
      </c>
      <c r="H312" s="263">
        <v>1702.6</v>
      </c>
    </row>
    <row r="313" spans="1:8">
      <c r="A313" s="264" t="s">
        <v>545</v>
      </c>
      <c r="B313" s="264"/>
      <c r="C313" s="263">
        <v>0.6</v>
      </c>
      <c r="D313" s="263">
        <v>0.1</v>
      </c>
      <c r="E313" s="263">
        <v>1.2</v>
      </c>
      <c r="F313" s="263">
        <v>0.9</v>
      </c>
      <c r="G313" s="263">
        <v>0.5</v>
      </c>
      <c r="H313" s="263">
        <v>0.5</v>
      </c>
    </row>
    <row r="314" spans="1:8">
      <c r="A314" s="264" t="s">
        <v>544</v>
      </c>
      <c r="B314" s="264"/>
      <c r="C314" s="263">
        <v>4.6319999999999997</v>
      </c>
      <c r="D314" s="263">
        <v>10.356</v>
      </c>
      <c r="E314" s="263">
        <v>9.9</v>
      </c>
      <c r="F314" s="263">
        <v>17.100000000000001</v>
      </c>
      <c r="G314" s="263">
        <v>22</v>
      </c>
      <c r="H314" s="263">
        <v>251.7</v>
      </c>
    </row>
    <row r="315" spans="1:8">
      <c r="A315" s="264" t="s">
        <v>37</v>
      </c>
      <c r="B315" s="264"/>
      <c r="C315" s="263">
        <v>1418.0319999999999</v>
      </c>
      <c r="D315" s="263">
        <v>1497.8969999999999</v>
      </c>
      <c r="E315" s="263">
        <v>1414.5</v>
      </c>
      <c r="F315" s="263">
        <v>1928.8</v>
      </c>
      <c r="G315" s="263">
        <v>1875.1</v>
      </c>
      <c r="H315" s="263">
        <v>4885</v>
      </c>
    </row>
    <row r="316" spans="1:8">
      <c r="A316" s="264" t="s">
        <v>543</v>
      </c>
      <c r="B316" s="264"/>
      <c r="C316" s="263">
        <v>190.52699999999999</v>
      </c>
      <c r="D316" s="263">
        <v>233.75899999999999</v>
      </c>
      <c r="E316" s="263">
        <v>165.3</v>
      </c>
      <c r="F316" s="263">
        <v>193.7</v>
      </c>
      <c r="G316" s="263">
        <v>190.4</v>
      </c>
      <c r="H316" s="263">
        <v>380.4</v>
      </c>
    </row>
    <row r="317" spans="1:8">
      <c r="A317" s="264" t="s">
        <v>542</v>
      </c>
      <c r="B317" s="264"/>
      <c r="C317" s="263">
        <v>0</v>
      </c>
      <c r="D317" s="263">
        <v>0</v>
      </c>
      <c r="E317" s="263">
        <v>0</v>
      </c>
      <c r="F317" s="263">
        <v>0</v>
      </c>
      <c r="G317" s="263">
        <v>0</v>
      </c>
      <c r="H317" s="263">
        <v>0</v>
      </c>
    </row>
    <row r="318" spans="1:8">
      <c r="A318" s="264" t="s">
        <v>541</v>
      </c>
      <c r="B318" s="264"/>
      <c r="C318" s="263">
        <v>148.94</v>
      </c>
      <c r="D318" s="263">
        <v>181.27799999999999</v>
      </c>
      <c r="E318" s="263">
        <v>143.80000000000001</v>
      </c>
      <c r="F318" s="263">
        <v>157.9</v>
      </c>
      <c r="G318" s="263">
        <v>133.30000000000001</v>
      </c>
      <c r="H318" s="263">
        <v>533.1</v>
      </c>
    </row>
    <row r="319" spans="1:8">
      <c r="A319" s="264" t="s">
        <v>540</v>
      </c>
      <c r="B319" s="264"/>
      <c r="C319" s="263">
        <v>0</v>
      </c>
      <c r="D319" s="263">
        <v>0</v>
      </c>
      <c r="E319" s="263">
        <v>0</v>
      </c>
      <c r="F319" s="263">
        <v>0</v>
      </c>
      <c r="G319" s="263">
        <v>0</v>
      </c>
      <c r="H319" s="263">
        <v>0</v>
      </c>
    </row>
    <row r="320" spans="1:8" ht="30">
      <c r="A320" s="264" t="s">
        <v>539</v>
      </c>
      <c r="B320" s="264"/>
      <c r="C320" s="263">
        <v>22.4</v>
      </c>
      <c r="D320" s="263">
        <v>28.785</v>
      </c>
      <c r="E320" s="263">
        <v>25.3</v>
      </c>
      <c r="F320" s="263">
        <v>37.799999999999997</v>
      </c>
      <c r="G320" s="263">
        <v>84</v>
      </c>
      <c r="H320" s="263">
        <v>84.8</v>
      </c>
    </row>
    <row r="321" spans="1:8">
      <c r="A321" s="264" t="s">
        <v>538</v>
      </c>
      <c r="B321" s="264"/>
      <c r="C321" s="263">
        <v>226.101</v>
      </c>
      <c r="D321" s="263">
        <v>243.904</v>
      </c>
      <c r="E321" s="263">
        <v>204.5</v>
      </c>
      <c r="F321" s="263">
        <v>232.2</v>
      </c>
      <c r="G321" s="263">
        <v>203.1</v>
      </c>
      <c r="H321" s="263">
        <v>674.1</v>
      </c>
    </row>
    <row r="322" spans="1:8">
      <c r="A322" s="264" t="s">
        <v>45</v>
      </c>
      <c r="B322" s="264"/>
      <c r="C322" s="263">
        <v>439.02800000000002</v>
      </c>
      <c r="D322" s="263">
        <v>506.44799999999998</v>
      </c>
      <c r="E322" s="263">
        <v>395.1</v>
      </c>
      <c r="F322" s="263">
        <v>463.7</v>
      </c>
      <c r="G322" s="263">
        <v>477.5</v>
      </c>
      <c r="H322" s="263">
        <v>1139.3</v>
      </c>
    </row>
    <row r="323" spans="1:8">
      <c r="A323" s="264" t="s">
        <v>537</v>
      </c>
      <c r="B323" s="264"/>
      <c r="C323" s="263">
        <v>232.28899999999999</v>
      </c>
      <c r="D323" s="263">
        <v>245.738</v>
      </c>
      <c r="E323" s="263">
        <v>275.39999999999998</v>
      </c>
      <c r="F323" s="263">
        <v>540.20000000000005</v>
      </c>
      <c r="G323" s="263">
        <v>412.8</v>
      </c>
      <c r="H323" s="263">
        <v>1508.8</v>
      </c>
    </row>
    <row r="324" spans="1:8" ht="30">
      <c r="A324" s="264" t="s">
        <v>536</v>
      </c>
      <c r="B324" s="264"/>
      <c r="C324" s="263">
        <v>74.706000000000003</v>
      </c>
      <c r="D324" s="263">
        <v>75.007999999999996</v>
      </c>
      <c r="E324" s="263">
        <v>61</v>
      </c>
      <c r="F324" s="263">
        <v>85.1</v>
      </c>
      <c r="G324" s="263">
        <v>71.599999999999994</v>
      </c>
      <c r="H324" s="263">
        <v>180.9</v>
      </c>
    </row>
    <row r="325" spans="1:8">
      <c r="A325" s="264" t="s">
        <v>535</v>
      </c>
      <c r="B325" s="264"/>
      <c r="C325" s="263">
        <v>0</v>
      </c>
      <c r="D325" s="263">
        <v>0</v>
      </c>
      <c r="E325" s="263">
        <v>0</v>
      </c>
      <c r="F325" s="263">
        <v>0</v>
      </c>
      <c r="G325" s="263">
        <v>0</v>
      </c>
      <c r="H325" s="263">
        <v>0</v>
      </c>
    </row>
    <row r="326" spans="1:8">
      <c r="A326" s="264" t="s">
        <v>534</v>
      </c>
      <c r="B326" s="264"/>
      <c r="C326" s="263">
        <v>81.263999999999996</v>
      </c>
      <c r="D326" s="263">
        <v>80.736000000000004</v>
      </c>
      <c r="E326" s="263">
        <v>66.2</v>
      </c>
      <c r="F326" s="263">
        <v>78</v>
      </c>
      <c r="G326" s="263">
        <v>72.8</v>
      </c>
      <c r="H326" s="263">
        <v>220.4</v>
      </c>
    </row>
    <row r="327" spans="1:8">
      <c r="A327" s="264" t="s">
        <v>51</v>
      </c>
      <c r="B327" s="264"/>
      <c r="C327" s="263">
        <v>827.28700000000003</v>
      </c>
      <c r="D327" s="263">
        <v>907.93</v>
      </c>
      <c r="E327" s="263">
        <v>797.7</v>
      </c>
      <c r="F327" s="263">
        <v>1167</v>
      </c>
      <c r="G327" s="263">
        <v>1034.7</v>
      </c>
      <c r="H327" s="263">
        <v>3049.4</v>
      </c>
    </row>
    <row r="328" spans="1:8" ht="30">
      <c r="A328" s="264" t="s">
        <v>533</v>
      </c>
      <c r="B328" s="264"/>
      <c r="C328" s="263">
        <v>0</v>
      </c>
      <c r="D328" s="263">
        <v>0</v>
      </c>
      <c r="E328" s="263">
        <v>0</v>
      </c>
      <c r="F328" s="263">
        <v>0</v>
      </c>
      <c r="G328" s="263">
        <v>0</v>
      </c>
      <c r="H328" s="263">
        <v>0</v>
      </c>
    </row>
    <row r="329" spans="1:8">
      <c r="A329" s="264" t="s">
        <v>532</v>
      </c>
      <c r="B329" s="264"/>
      <c r="C329" s="263">
        <v>0</v>
      </c>
      <c r="D329" s="263">
        <v>0</v>
      </c>
      <c r="E329" s="263">
        <v>0</v>
      </c>
      <c r="F329" s="263">
        <v>0</v>
      </c>
      <c r="G329" s="263">
        <v>0</v>
      </c>
      <c r="H329" s="263">
        <v>0</v>
      </c>
    </row>
    <row r="330" spans="1:8">
      <c r="A330" s="264" t="s">
        <v>531</v>
      </c>
      <c r="B330" s="264"/>
      <c r="C330" s="263">
        <v>42.918999999999997</v>
      </c>
      <c r="D330" s="263">
        <v>42.582000000000001</v>
      </c>
      <c r="E330" s="263">
        <v>41.4</v>
      </c>
      <c r="F330" s="263">
        <v>46.9</v>
      </c>
      <c r="G330" s="263">
        <v>47.2</v>
      </c>
      <c r="H330" s="263">
        <v>71.3</v>
      </c>
    </row>
    <row r="331" spans="1:8">
      <c r="A331" s="264" t="s">
        <v>530</v>
      </c>
      <c r="B331" s="264"/>
      <c r="C331" s="263">
        <v>38.658999999999999</v>
      </c>
      <c r="D331" s="263">
        <v>39.192</v>
      </c>
      <c r="E331" s="263">
        <v>49.1</v>
      </c>
      <c r="F331" s="263">
        <v>201.6</v>
      </c>
      <c r="G331" s="263">
        <v>201.5</v>
      </c>
      <c r="H331" s="263">
        <v>1170.4000000000001</v>
      </c>
    </row>
    <row r="332" spans="1:8">
      <c r="A332" s="264" t="s">
        <v>529</v>
      </c>
      <c r="B332" s="264"/>
      <c r="C332" s="263">
        <v>508.84100000000001</v>
      </c>
      <c r="D332" s="263">
        <v>507.87</v>
      </c>
      <c r="E332" s="263">
        <v>526</v>
      </c>
      <c r="F332" s="263">
        <v>512.9</v>
      </c>
      <c r="G332" s="263">
        <v>591.4</v>
      </c>
      <c r="H332" s="263">
        <v>593.9</v>
      </c>
    </row>
    <row r="333" spans="1:8">
      <c r="A333" s="264" t="s">
        <v>528</v>
      </c>
      <c r="B333" s="264"/>
      <c r="C333" s="263">
        <v>0</v>
      </c>
      <c r="D333" s="263">
        <v>0</v>
      </c>
      <c r="E333" s="263">
        <v>0</v>
      </c>
      <c r="F333" s="263">
        <v>0</v>
      </c>
      <c r="G333" s="263">
        <v>0</v>
      </c>
      <c r="H333" s="263">
        <v>0</v>
      </c>
    </row>
    <row r="334" spans="1:8">
      <c r="A334" s="264" t="s">
        <v>58</v>
      </c>
      <c r="B334" s="264"/>
      <c r="C334" s="263">
        <v>590.41899999999998</v>
      </c>
      <c r="D334" s="263">
        <v>589.64400000000001</v>
      </c>
      <c r="E334" s="263">
        <v>616.5</v>
      </c>
      <c r="F334" s="263">
        <v>761.4</v>
      </c>
      <c r="G334" s="263">
        <v>840.1</v>
      </c>
      <c r="H334" s="263">
        <v>1835.6</v>
      </c>
    </row>
    <row r="335" spans="1:8" ht="30">
      <c r="A335" s="264" t="s">
        <v>59</v>
      </c>
      <c r="B335" s="264"/>
      <c r="C335" s="263">
        <v>0.32600000000000001</v>
      </c>
      <c r="D335" s="263">
        <v>0.32300000000000001</v>
      </c>
      <c r="E335" s="263">
        <v>0.3</v>
      </c>
      <c r="F335" s="263">
        <v>0.4</v>
      </c>
      <c r="G335" s="263">
        <v>0.3</v>
      </c>
      <c r="H335" s="263">
        <v>0</v>
      </c>
    </row>
    <row r="336" spans="1:8" ht="30">
      <c r="A336" s="264" t="s">
        <v>60</v>
      </c>
      <c r="B336" s="264"/>
      <c r="C336" s="263">
        <v>590.745</v>
      </c>
      <c r="D336" s="263">
        <v>589.96699999999998</v>
      </c>
      <c r="E336" s="263">
        <v>616.79999999999995</v>
      </c>
      <c r="F336" s="263">
        <v>761.8</v>
      </c>
      <c r="G336" s="263">
        <v>840.4</v>
      </c>
      <c r="H336" s="263">
        <v>1835.6</v>
      </c>
    </row>
    <row r="337" spans="1:8">
      <c r="A337" s="264" t="s">
        <v>63</v>
      </c>
      <c r="B337" s="264"/>
      <c r="C337" s="263">
        <v>1955.3630000000001</v>
      </c>
      <c r="D337" s="263">
        <v>2184.4079999999999</v>
      </c>
      <c r="E337" s="263">
        <v>2361.8000000000002</v>
      </c>
      <c r="F337" s="263">
        <v>2434</v>
      </c>
      <c r="G337" s="263">
        <v>2526.4</v>
      </c>
      <c r="H337" s="263">
        <v>2839</v>
      </c>
    </row>
    <row r="338" spans="1:8">
      <c r="A338" s="264" t="s">
        <v>326</v>
      </c>
      <c r="B338" s="264"/>
      <c r="C338" s="263">
        <v>1180.8230000000001</v>
      </c>
      <c r="D338" s="263">
        <v>1366.357</v>
      </c>
      <c r="E338" s="263">
        <v>1464.8</v>
      </c>
      <c r="F338" s="263">
        <v>1420</v>
      </c>
      <c r="G338" s="263">
        <v>1411.1</v>
      </c>
      <c r="H338" s="263">
        <v>1584.2</v>
      </c>
    </row>
    <row r="339" spans="1:8">
      <c r="A339" s="264" t="s">
        <v>65</v>
      </c>
      <c r="B339" s="264"/>
      <c r="C339" s="263">
        <v>774.54</v>
      </c>
      <c r="D339" s="263">
        <v>818.05100000000004</v>
      </c>
      <c r="E339" s="263">
        <v>897</v>
      </c>
      <c r="F339" s="263">
        <v>1014</v>
      </c>
      <c r="G339" s="263">
        <v>1115.3</v>
      </c>
      <c r="H339" s="263">
        <v>1254.8</v>
      </c>
    </row>
    <row r="340" spans="1:8" ht="30">
      <c r="A340" s="264" t="s">
        <v>527</v>
      </c>
      <c r="B340" s="264"/>
      <c r="C340" s="263">
        <v>589.86400000000003</v>
      </c>
      <c r="D340" s="263">
        <v>634.08500000000004</v>
      </c>
      <c r="E340" s="263">
        <v>684.5</v>
      </c>
      <c r="F340" s="263">
        <v>740.9</v>
      </c>
      <c r="G340" s="263">
        <v>789.8</v>
      </c>
      <c r="H340" s="263">
        <v>903.2</v>
      </c>
    </row>
    <row r="341" spans="1:8" ht="30">
      <c r="A341" s="264" t="s">
        <v>67</v>
      </c>
      <c r="B341" s="264"/>
      <c r="C341" s="263">
        <v>184.67599999999999</v>
      </c>
      <c r="D341" s="263">
        <v>183.96600000000001</v>
      </c>
      <c r="E341" s="263">
        <v>212.5</v>
      </c>
      <c r="F341" s="263">
        <v>273.10000000000002</v>
      </c>
      <c r="G341" s="263">
        <v>325.5</v>
      </c>
      <c r="H341" s="263">
        <v>351.6</v>
      </c>
    </row>
    <row r="342" spans="1:8" ht="30">
      <c r="A342" s="264" t="s">
        <v>526</v>
      </c>
      <c r="B342" s="264"/>
      <c r="C342" s="263">
        <v>77.683000000000007</v>
      </c>
      <c r="D342" s="263">
        <v>83.146000000000001</v>
      </c>
      <c r="E342" s="263">
        <v>84.2</v>
      </c>
      <c r="F342" s="263">
        <v>94.9</v>
      </c>
      <c r="G342" s="263">
        <v>107.8</v>
      </c>
      <c r="H342" s="263">
        <v>107.1</v>
      </c>
    </row>
    <row r="343" spans="1:8" ht="30">
      <c r="A343" s="264" t="s">
        <v>69</v>
      </c>
      <c r="B343" s="264"/>
      <c r="C343" s="263">
        <v>106.99299999999999</v>
      </c>
      <c r="D343" s="263">
        <v>100.82</v>
      </c>
      <c r="E343" s="263">
        <v>128.30000000000001</v>
      </c>
      <c r="F343" s="263">
        <v>178.2</v>
      </c>
      <c r="G343" s="263">
        <v>217.7</v>
      </c>
      <c r="H343" s="263">
        <v>244.5</v>
      </c>
    </row>
    <row r="344" spans="1:8">
      <c r="A344" s="264" t="s">
        <v>525</v>
      </c>
      <c r="B344" s="264"/>
      <c r="C344" s="263">
        <v>6.99</v>
      </c>
      <c r="D344" s="263">
        <v>7.1529999999999996</v>
      </c>
      <c r="E344" s="263">
        <v>8.8000000000000007</v>
      </c>
      <c r="F344" s="263">
        <v>25.5</v>
      </c>
      <c r="G344" s="263">
        <v>27.2</v>
      </c>
      <c r="H344" s="263">
        <v>26.1</v>
      </c>
    </row>
    <row r="345" spans="1:8" ht="30">
      <c r="A345" s="264" t="s">
        <v>524</v>
      </c>
      <c r="B345" s="264"/>
      <c r="C345" s="263">
        <v>0</v>
      </c>
      <c r="D345" s="263">
        <v>0</v>
      </c>
      <c r="E345" s="263">
        <v>0</v>
      </c>
      <c r="F345" s="263">
        <v>0</v>
      </c>
      <c r="G345" s="263">
        <v>0</v>
      </c>
      <c r="H345" s="263">
        <v>0.4</v>
      </c>
    </row>
    <row r="346" spans="1:8">
      <c r="A346" s="264" t="s">
        <v>523</v>
      </c>
      <c r="B346" s="264"/>
      <c r="C346" s="263">
        <v>-45.618000000000002</v>
      </c>
      <c r="D346" s="263">
        <v>-15.4</v>
      </c>
      <c r="E346" s="263">
        <v>26.9</v>
      </c>
      <c r="F346" s="263">
        <v>-87.9</v>
      </c>
      <c r="G346" s="263">
        <v>-11.2</v>
      </c>
      <c r="H346" s="263">
        <v>-128</v>
      </c>
    </row>
    <row r="347" spans="1:8">
      <c r="A347" s="264" t="s">
        <v>73</v>
      </c>
      <c r="B347" s="264"/>
      <c r="C347" s="263">
        <v>54.384999999999998</v>
      </c>
      <c r="D347" s="263">
        <v>78.266999999999996</v>
      </c>
      <c r="E347" s="263">
        <v>146.4</v>
      </c>
      <c r="F347" s="263">
        <v>64.8</v>
      </c>
      <c r="G347" s="263">
        <v>179.3</v>
      </c>
      <c r="H347" s="263">
        <v>90.8</v>
      </c>
    </row>
    <row r="348" spans="1:8">
      <c r="A348" s="264" t="s">
        <v>522</v>
      </c>
      <c r="B348" s="264"/>
      <c r="C348" s="263">
        <v>12.465999999999999</v>
      </c>
      <c r="D348" s="263">
        <v>18.456</v>
      </c>
      <c r="E348" s="263">
        <v>22.5</v>
      </c>
      <c r="F348" s="263">
        <v>15.6</v>
      </c>
      <c r="G348" s="263">
        <v>39.799999999999997</v>
      </c>
      <c r="H348" s="263">
        <v>36.6</v>
      </c>
    </row>
    <row r="349" spans="1:8">
      <c r="A349" s="264" t="s">
        <v>521</v>
      </c>
      <c r="B349" s="264"/>
      <c r="C349" s="263">
        <v>2E-3</v>
      </c>
      <c r="D349" s="263">
        <v>-3.0000000000000001E-3</v>
      </c>
      <c r="E349" s="263">
        <v>0</v>
      </c>
      <c r="F349" s="263">
        <v>0</v>
      </c>
      <c r="G349" s="263">
        <v>0</v>
      </c>
      <c r="H349" s="263">
        <v>0</v>
      </c>
    </row>
    <row r="350" spans="1:8">
      <c r="A350" s="264" t="s">
        <v>520</v>
      </c>
      <c r="B350" s="264"/>
      <c r="C350" s="263">
        <v>41.917000000000002</v>
      </c>
      <c r="D350" s="263">
        <v>59.814</v>
      </c>
      <c r="E350" s="263">
        <v>123.9</v>
      </c>
      <c r="F350" s="263">
        <v>49.2</v>
      </c>
      <c r="G350" s="263">
        <v>139.5</v>
      </c>
      <c r="H350" s="263">
        <v>54.2</v>
      </c>
    </row>
    <row r="351" spans="1:8">
      <c r="A351" s="264" t="s">
        <v>519</v>
      </c>
      <c r="B351" s="264"/>
      <c r="C351" s="263">
        <v>0</v>
      </c>
      <c r="D351" s="263">
        <v>0</v>
      </c>
      <c r="E351" s="263">
        <v>0</v>
      </c>
      <c r="F351" s="263">
        <v>0</v>
      </c>
      <c r="G351" s="263">
        <v>0</v>
      </c>
      <c r="H351" s="263">
        <v>0</v>
      </c>
    </row>
    <row r="352" spans="1:8">
      <c r="A352" s="264" t="s">
        <v>518</v>
      </c>
      <c r="B352" s="264"/>
      <c r="C352" s="263">
        <v>0</v>
      </c>
      <c r="D352" s="263">
        <v>0</v>
      </c>
      <c r="E352" s="263">
        <v>0</v>
      </c>
      <c r="F352" s="263">
        <v>0</v>
      </c>
      <c r="G352" s="263">
        <v>0</v>
      </c>
      <c r="H352" s="263">
        <v>0</v>
      </c>
    </row>
    <row r="353" spans="1:8">
      <c r="A353" s="264" t="s">
        <v>79</v>
      </c>
      <c r="B353" s="264"/>
      <c r="C353" s="263">
        <v>41.917000000000002</v>
      </c>
      <c r="D353" s="263">
        <v>59.814</v>
      </c>
      <c r="E353" s="263">
        <v>123.9</v>
      </c>
      <c r="F353" s="263">
        <v>49.2</v>
      </c>
      <c r="G353" s="263">
        <v>139.5</v>
      </c>
      <c r="H353" s="263">
        <v>54.2</v>
      </c>
    </row>
    <row r="354" spans="1:8">
      <c r="A354" s="264" t="s">
        <v>517</v>
      </c>
      <c r="B354" s="264"/>
      <c r="C354" s="263">
        <v>0</v>
      </c>
      <c r="D354" s="263">
        <v>0</v>
      </c>
      <c r="E354" s="263">
        <v>0</v>
      </c>
      <c r="F354" s="263">
        <v>0</v>
      </c>
      <c r="G354" s="263">
        <v>0</v>
      </c>
      <c r="H354" s="263">
        <v>0</v>
      </c>
    </row>
    <row r="355" spans="1:8" ht="30">
      <c r="A355" s="264" t="s">
        <v>516</v>
      </c>
      <c r="B355" s="264"/>
      <c r="C355" s="263">
        <v>0.98</v>
      </c>
      <c r="D355" s="263">
        <v>1.38</v>
      </c>
      <c r="E355" s="263">
        <v>2.97</v>
      </c>
      <c r="F355" s="263">
        <v>1.1100000000000001</v>
      </c>
      <c r="G355" s="263">
        <v>2.95</v>
      </c>
      <c r="H355" s="263">
        <v>1.1299999999999999</v>
      </c>
    </row>
    <row r="356" spans="1:8" ht="30">
      <c r="A356" s="264" t="s">
        <v>515</v>
      </c>
      <c r="B356" s="264"/>
      <c r="C356" s="263">
        <v>0.98</v>
      </c>
      <c r="D356" s="263">
        <v>1.38</v>
      </c>
      <c r="E356" s="263">
        <v>2.97</v>
      </c>
      <c r="F356" s="263">
        <v>1.1100000000000001</v>
      </c>
      <c r="G356" s="263">
        <v>2.95</v>
      </c>
      <c r="H356" s="263">
        <v>1.1299999999999999</v>
      </c>
    </row>
    <row r="357" spans="1:8" ht="30">
      <c r="A357" s="264" t="s">
        <v>514</v>
      </c>
      <c r="B357" s="264"/>
      <c r="C357" s="263">
        <v>0.98</v>
      </c>
      <c r="D357" s="263">
        <v>1.36</v>
      </c>
      <c r="E357" s="263">
        <v>2.94</v>
      </c>
      <c r="F357" s="263">
        <v>1.0900000000000001</v>
      </c>
      <c r="G357" s="263">
        <v>2.88</v>
      </c>
      <c r="H357" s="263">
        <v>1.1100000000000001</v>
      </c>
    </row>
    <row r="358" spans="1:8" ht="30">
      <c r="A358" s="264" t="s">
        <v>513</v>
      </c>
      <c r="B358" s="264"/>
      <c r="C358" s="263">
        <v>0.98</v>
      </c>
      <c r="D358" s="263">
        <v>1.36</v>
      </c>
      <c r="E358" s="263">
        <v>2.94</v>
      </c>
      <c r="F358" s="263">
        <v>1.0900000000000001</v>
      </c>
      <c r="G358" s="263">
        <v>2.88</v>
      </c>
      <c r="H358" s="263">
        <v>1.1100000000000001</v>
      </c>
    </row>
    <row r="359" spans="1:8" ht="30">
      <c r="A359" s="264" t="s">
        <v>512</v>
      </c>
      <c r="B359" s="264"/>
      <c r="C359" s="263">
        <v>42.689</v>
      </c>
      <c r="D359" s="263">
        <v>43.438000000000002</v>
      </c>
      <c r="E359" s="263">
        <v>41.7</v>
      </c>
      <c r="F359" s="263">
        <v>44.5</v>
      </c>
      <c r="G359" s="263">
        <v>47.4</v>
      </c>
      <c r="H359" s="263">
        <v>47.9</v>
      </c>
    </row>
    <row r="360" spans="1:8" ht="30">
      <c r="A360" s="264" t="s">
        <v>105</v>
      </c>
    </row>
    <row r="361" spans="1:8" ht="30">
      <c r="A361" s="264" t="s">
        <v>511</v>
      </c>
      <c r="B361" s="264"/>
      <c r="C361" s="263">
        <v>42.956000000000003</v>
      </c>
      <c r="D361" s="263">
        <v>43.963999999999999</v>
      </c>
      <c r="E361" s="263">
        <v>42.2</v>
      </c>
      <c r="F361" s="263">
        <v>45.4</v>
      </c>
      <c r="G361" s="263">
        <v>48.5</v>
      </c>
      <c r="H361" s="263">
        <v>48.9</v>
      </c>
    </row>
    <row r="362" spans="1:8" ht="30">
      <c r="A362" s="264" t="s">
        <v>510</v>
      </c>
      <c r="B362" s="264"/>
      <c r="C362" s="263">
        <v>42.918999999999997</v>
      </c>
      <c r="D362" s="263">
        <v>42.582000000000001</v>
      </c>
      <c r="E362" s="263">
        <v>41.4</v>
      </c>
      <c r="F362" s="263">
        <v>46.9</v>
      </c>
      <c r="G362" s="263">
        <v>47.2</v>
      </c>
      <c r="H362" s="263">
        <v>71.3</v>
      </c>
    </row>
    <row r="363" spans="1:8" ht="30">
      <c r="A363" s="264" t="s">
        <v>509</v>
      </c>
      <c r="B363" s="264"/>
      <c r="C363" s="263">
        <v>214.46899999999999</v>
      </c>
      <c r="D363" s="263">
        <v>131.63200000000001</v>
      </c>
      <c r="E363" s="263">
        <v>81.2</v>
      </c>
      <c r="F363" s="263">
        <v>267.5</v>
      </c>
      <c r="G363" s="263">
        <v>226.7</v>
      </c>
      <c r="H363" s="263">
        <v>276.3</v>
      </c>
    </row>
    <row r="364" spans="1:8">
      <c r="A364" s="264" t="s">
        <v>124</v>
      </c>
      <c r="B364" s="264"/>
      <c r="C364" s="263">
        <v>32.295999999999999</v>
      </c>
      <c r="D364" s="263">
        <v>53.463000000000001</v>
      </c>
      <c r="E364" s="263">
        <v>60</v>
      </c>
      <c r="F364" s="263">
        <v>78.099999999999994</v>
      </c>
      <c r="G364" s="263">
        <v>50.6</v>
      </c>
      <c r="H364" s="263">
        <v>65.8</v>
      </c>
    </row>
    <row r="365" spans="1:8" ht="30">
      <c r="A365" s="264" t="s">
        <v>125</v>
      </c>
      <c r="B365" s="264"/>
      <c r="C365" s="263">
        <v>0.29899999999999999</v>
      </c>
      <c r="D365" s="263">
        <v>0.21</v>
      </c>
      <c r="E365" s="263"/>
      <c r="F365" s="263"/>
      <c r="G365" s="263">
        <v>0</v>
      </c>
      <c r="H365" s="263">
        <v>0</v>
      </c>
    </row>
    <row r="366" spans="1:8">
      <c r="A366" s="264" t="s">
        <v>126</v>
      </c>
      <c r="B366" s="264"/>
      <c r="C366" s="263">
        <v>58.258000000000003</v>
      </c>
      <c r="D366" s="263">
        <v>44.552</v>
      </c>
      <c r="E366" s="263">
        <v>11.4</v>
      </c>
      <c r="F366" s="263">
        <v>369.7</v>
      </c>
      <c r="G366" s="263">
        <v>0</v>
      </c>
      <c r="H366" s="263">
        <v>390.3</v>
      </c>
    </row>
    <row r="367" spans="1:8" ht="30">
      <c r="A367" s="264" t="s">
        <v>128</v>
      </c>
      <c r="B367" s="264"/>
      <c r="C367" s="263">
        <v>-100.372</v>
      </c>
      <c r="D367" s="263">
        <v>-111.006</v>
      </c>
      <c r="E367" s="263">
        <v>-10.6</v>
      </c>
      <c r="F367" s="263">
        <v>-444.8</v>
      </c>
      <c r="G367" s="263">
        <v>-51</v>
      </c>
      <c r="H367" s="263">
        <v>-443.9</v>
      </c>
    </row>
    <row r="368" spans="1:8">
      <c r="A368" s="264" t="s">
        <v>96</v>
      </c>
      <c r="B368" s="264"/>
      <c r="C368" s="263">
        <v>52.095999999999997</v>
      </c>
      <c r="D368" s="263">
        <v>53.75</v>
      </c>
      <c r="E368" s="263">
        <v>53.2</v>
      </c>
      <c r="F368" s="263">
        <v>58.5</v>
      </c>
      <c r="G368" s="263">
        <v>63.6</v>
      </c>
      <c r="H368" s="263">
        <v>63.1</v>
      </c>
    </row>
    <row r="369" spans="1:8" ht="30">
      <c r="A369" s="264" t="s">
        <v>508</v>
      </c>
    </row>
    <row r="370" spans="1:8">
      <c r="A370" s="264" t="s">
        <v>507</v>
      </c>
      <c r="B370" s="264"/>
      <c r="C370" s="263">
        <v>7.4720000000000004</v>
      </c>
      <c r="D370" s="263">
        <v>7.5709999999999997</v>
      </c>
      <c r="E370" s="263">
        <v>9.1999999999999993</v>
      </c>
      <c r="F370" s="263">
        <v>26.5</v>
      </c>
      <c r="G370" s="263">
        <v>28.7</v>
      </c>
      <c r="H370" s="263">
        <v>25.3</v>
      </c>
    </row>
    <row r="371" spans="1:8">
      <c r="A371" s="264" t="s">
        <v>141</v>
      </c>
      <c r="B371" s="264"/>
      <c r="C371" s="263">
        <v>31.440999999999999</v>
      </c>
      <c r="D371" s="263">
        <v>26.428000000000001</v>
      </c>
      <c r="E371" s="263">
        <v>31.1</v>
      </c>
      <c r="F371" s="263">
        <v>25</v>
      </c>
      <c r="G371" s="263">
        <v>46.5</v>
      </c>
      <c r="H371" s="263">
        <v>23.8</v>
      </c>
    </row>
    <row r="372" spans="1:8">
      <c r="A372" s="264" t="s">
        <v>506</v>
      </c>
      <c r="B372" s="264"/>
      <c r="C372" s="263"/>
      <c r="D372" s="263"/>
      <c r="E372" s="263"/>
      <c r="F372" s="263"/>
      <c r="G372" s="263"/>
      <c r="H372" s="263"/>
    </row>
    <row r="373" spans="1:8">
      <c r="A373" s="264" t="s">
        <v>134</v>
      </c>
      <c r="B373" s="264"/>
      <c r="C373" s="263"/>
      <c r="D373" s="263"/>
      <c r="E373" s="263"/>
      <c r="F373" s="263"/>
      <c r="G373" s="263"/>
      <c r="H373" s="263"/>
    </row>
    <row r="374" spans="1:8" ht="30">
      <c r="A374" s="264" t="s">
        <v>505</v>
      </c>
      <c r="B374" s="264"/>
      <c r="C374" s="263"/>
      <c r="D374" s="263"/>
      <c r="E374" s="263"/>
      <c r="F374" s="263"/>
      <c r="G374" s="263"/>
      <c r="H374" s="263"/>
    </row>
    <row r="375" spans="1:8" ht="30">
      <c r="A375" s="264" t="s">
        <v>504</v>
      </c>
      <c r="B375" s="264"/>
      <c r="C375" s="263">
        <v>1</v>
      </c>
      <c r="D375" s="263">
        <v>1</v>
      </c>
      <c r="E375" s="263">
        <v>1</v>
      </c>
      <c r="F375" s="263">
        <v>1</v>
      </c>
      <c r="G375" s="263">
        <v>1</v>
      </c>
      <c r="H375" s="263">
        <v>1</v>
      </c>
    </row>
    <row r="376" spans="1:8">
      <c r="A376" s="264" t="s">
        <v>503</v>
      </c>
      <c r="B376" s="264"/>
      <c r="C376" s="263"/>
      <c r="D376" s="263"/>
      <c r="E376" s="263"/>
      <c r="F376" s="263"/>
      <c r="G376" s="263"/>
      <c r="H376" s="263"/>
    </row>
    <row r="377" spans="1:8" ht="30">
      <c r="A377" s="264" t="s">
        <v>502</v>
      </c>
      <c r="B377" s="264"/>
      <c r="C377" s="263">
        <v>1.22</v>
      </c>
      <c r="D377" s="263">
        <v>1.2350000000000001</v>
      </c>
      <c r="E377" s="263">
        <v>1.27</v>
      </c>
      <c r="F377" s="263">
        <v>1.28</v>
      </c>
      <c r="G377" s="263">
        <v>1.31</v>
      </c>
      <c r="H377" s="263">
        <v>1.35</v>
      </c>
    </row>
    <row r="378" spans="1:8">
      <c r="A378" s="264" t="s">
        <v>501</v>
      </c>
      <c r="B378" s="264"/>
      <c r="C378" s="263">
        <v>52.095999999999997</v>
      </c>
      <c r="D378" s="263">
        <v>53.689</v>
      </c>
      <c r="E378" s="263">
        <v>53</v>
      </c>
      <c r="F378" s="263">
        <v>58.1</v>
      </c>
      <c r="G378" s="263">
        <v>62.2</v>
      </c>
      <c r="H378" s="263">
        <v>62.4</v>
      </c>
    </row>
    <row r="379" spans="1:8">
      <c r="A379" s="264" t="s">
        <v>500</v>
      </c>
      <c r="B379" s="264"/>
      <c r="C379" s="263">
        <v>0</v>
      </c>
      <c r="D379" s="263">
        <v>0</v>
      </c>
      <c r="E379" s="263">
        <v>0</v>
      </c>
      <c r="F379" s="263">
        <v>0</v>
      </c>
      <c r="G379" s="263">
        <v>0</v>
      </c>
      <c r="H379" s="263">
        <v>0</v>
      </c>
    </row>
    <row r="380" spans="1:8" ht="30">
      <c r="A380" s="264" t="s">
        <v>499</v>
      </c>
      <c r="B380" s="264"/>
      <c r="C380" s="263">
        <v>0</v>
      </c>
      <c r="D380" s="263">
        <v>0</v>
      </c>
      <c r="E380" s="263">
        <v>0</v>
      </c>
      <c r="F380" s="263">
        <v>0</v>
      </c>
      <c r="G380" s="263">
        <v>0</v>
      </c>
      <c r="H380" s="263">
        <v>0</v>
      </c>
    </row>
    <row r="381" spans="1:8" ht="30">
      <c r="A381" s="264" t="s">
        <v>498</v>
      </c>
      <c r="B381" s="264"/>
      <c r="C381" s="263">
        <v>0</v>
      </c>
      <c r="D381" s="263">
        <v>0</v>
      </c>
      <c r="E381" s="263">
        <v>0</v>
      </c>
      <c r="F381" s="263">
        <v>0</v>
      </c>
      <c r="G381" s="263">
        <v>0</v>
      </c>
      <c r="H381" s="263">
        <v>0</v>
      </c>
    </row>
    <row r="382" spans="1:8">
      <c r="A382" s="264" t="s">
        <v>497</v>
      </c>
      <c r="B382" s="264"/>
      <c r="C382" s="263">
        <v>34.46</v>
      </c>
      <c r="D382" s="263">
        <v>42.05</v>
      </c>
      <c r="E382" s="263">
        <v>28.43</v>
      </c>
      <c r="F382" s="263">
        <v>41.83</v>
      </c>
      <c r="G382" s="263">
        <v>50.37</v>
      </c>
      <c r="H382" s="263">
        <v>42.04</v>
      </c>
    </row>
    <row r="383" spans="1:8">
      <c r="A383" s="264" t="s">
        <v>496</v>
      </c>
      <c r="B383" s="264"/>
      <c r="C383" s="263">
        <v>34.46</v>
      </c>
      <c r="D383" s="263">
        <v>42.05</v>
      </c>
      <c r="E383" s="263">
        <v>28.43</v>
      </c>
      <c r="F383" s="263">
        <v>41.83</v>
      </c>
      <c r="G383" s="263">
        <v>50.37</v>
      </c>
      <c r="H383" s="263">
        <v>42.04</v>
      </c>
    </row>
    <row r="384" spans="1:8" ht="30">
      <c r="A384" s="264" t="s">
        <v>495</v>
      </c>
      <c r="B384" s="264"/>
      <c r="C384" s="263">
        <v>5.5140000000000002</v>
      </c>
      <c r="D384" s="263">
        <v>2.8130000000000002</v>
      </c>
      <c r="E384" s="263">
        <v>3.2</v>
      </c>
      <c r="F384" s="263">
        <v>3.5</v>
      </c>
      <c r="G384" s="263">
        <v>2</v>
      </c>
      <c r="H384" s="263">
        <v>1.1000000000000001</v>
      </c>
    </row>
    <row r="385" spans="1:8">
      <c r="A385" s="264" t="s">
        <v>494</v>
      </c>
      <c r="B385" s="264"/>
      <c r="C385" s="263">
        <v>29.382000000000001</v>
      </c>
      <c r="D385" s="263">
        <v>27.085999999999999</v>
      </c>
      <c r="E385" s="263">
        <v>28.4</v>
      </c>
      <c r="F385" s="263">
        <v>32.799999999999997</v>
      </c>
      <c r="G385" s="263">
        <v>34.6</v>
      </c>
      <c r="H385" s="263">
        <v>37.4</v>
      </c>
    </row>
    <row r="386" spans="1:8" ht="30">
      <c r="A386" s="264" t="s">
        <v>493</v>
      </c>
      <c r="B386" s="264"/>
      <c r="C386" s="263">
        <v>35.317999999999998</v>
      </c>
      <c r="D386" s="263">
        <v>39.414999999999999</v>
      </c>
      <c r="E386" s="263">
        <v>47.8</v>
      </c>
      <c r="F386" s="263">
        <v>47.2</v>
      </c>
      <c r="G386" s="263">
        <v>53.6</v>
      </c>
      <c r="H386" s="263">
        <v>56.6</v>
      </c>
    </row>
  </sheetData>
  <mergeCells count="3">
    <mergeCell ref="C1:H1"/>
    <mergeCell ref="D4:H4"/>
    <mergeCell ref="D5:H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717C-285C-488A-8212-5984078B9B73}">
  <sheetPr>
    <tabColor theme="8" tint="0.79998168889431442"/>
  </sheetPr>
  <dimension ref="A1"/>
  <sheetViews>
    <sheetView topLeftCell="A7" workbookViewId="0">
      <selection activeCell="G25" sqref="G25"/>
    </sheetView>
  </sheetViews>
  <sheetFormatPr defaultRowHeight="1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420C-A4D2-4FDD-92C5-4F4F115BEEF9}">
  <sheetPr>
    <tabColor theme="8" tint="0.79998168889431442"/>
  </sheetPr>
  <dimension ref="E34"/>
  <sheetViews>
    <sheetView workbookViewId="0">
      <selection activeCell="G25" sqref="G25"/>
    </sheetView>
  </sheetViews>
  <sheetFormatPr defaultRowHeight="15"/>
  <sheetData>
    <row r="34" spans="5:5">
      <c r="E34" t="s">
        <v>645</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ED5C-1245-408D-90AD-04C653481BEE}">
  <sheetPr>
    <tabColor theme="8" tint="0.79998168889431442"/>
  </sheetPr>
  <dimension ref="A1:V7012"/>
  <sheetViews>
    <sheetView topLeftCell="A6768" zoomScaleNormal="100" workbookViewId="0">
      <selection activeCell="V6794" sqref="V6794"/>
    </sheetView>
  </sheetViews>
  <sheetFormatPr defaultRowHeight="15"/>
  <cols>
    <col min="1" max="1" width="16.7109375" customWidth="1"/>
    <col min="5" max="5" width="9.140625" style="35"/>
    <col min="21" max="21" width="25.28515625" customWidth="1"/>
    <col min="22" max="22" width="32.140625" customWidth="1"/>
  </cols>
  <sheetData>
    <row r="1" spans="1:6">
      <c r="A1" t="s">
        <v>678</v>
      </c>
    </row>
    <row r="2" spans="1:6">
      <c r="A2" t="s">
        <v>677</v>
      </c>
    </row>
    <row r="3" spans="1:6">
      <c r="A3" t="s">
        <v>676</v>
      </c>
    </row>
    <row r="5" spans="1:6">
      <c r="A5" t="s">
        <v>675</v>
      </c>
    </row>
    <row r="6" spans="1:6">
      <c r="A6" t="s">
        <v>674</v>
      </c>
    </row>
    <row r="7" spans="1:6">
      <c r="A7" t="s">
        <v>673</v>
      </c>
    </row>
    <row r="8" spans="1:6">
      <c r="A8" t="s">
        <v>672</v>
      </c>
    </row>
    <row r="11" spans="1:6">
      <c r="A11" t="s">
        <v>671</v>
      </c>
    </row>
    <row r="12" spans="1:6">
      <c r="A12" t="s">
        <v>670</v>
      </c>
    </row>
    <row r="15" spans="1:6">
      <c r="A15" t="s">
        <v>332</v>
      </c>
      <c r="B15" t="s">
        <v>669</v>
      </c>
      <c r="C15" t="s">
        <v>668</v>
      </c>
      <c r="D15" t="s">
        <v>667</v>
      </c>
      <c r="E15" s="35" t="s">
        <v>666</v>
      </c>
      <c r="F15" t="s">
        <v>665</v>
      </c>
    </row>
    <row r="16" spans="1:6">
      <c r="A16" s="14">
        <v>35844</v>
      </c>
      <c r="B16">
        <v>12.3575</v>
      </c>
      <c r="C16">
        <v>12.706</v>
      </c>
      <c r="D16">
        <v>12.2646</v>
      </c>
      <c r="E16" s="35">
        <v>12.4969</v>
      </c>
      <c r="F16">
        <v>15209982</v>
      </c>
    </row>
    <row r="17" spans="1:6">
      <c r="A17" s="14">
        <v>35845</v>
      </c>
      <c r="B17">
        <v>12.822100000000001</v>
      </c>
      <c r="C17">
        <v>13.054399999999999</v>
      </c>
      <c r="D17">
        <v>12.4969</v>
      </c>
      <c r="E17" s="35">
        <v>13.007899999999999</v>
      </c>
      <c r="F17">
        <v>2557167</v>
      </c>
    </row>
    <row r="18" spans="1:6">
      <c r="A18" s="14">
        <v>35846</v>
      </c>
      <c r="B18">
        <v>13.0078</v>
      </c>
      <c r="C18">
        <v>13.1008</v>
      </c>
      <c r="D18">
        <v>12.5433</v>
      </c>
      <c r="E18" s="35">
        <v>12.729100000000001</v>
      </c>
      <c r="F18">
        <v>1140602</v>
      </c>
    </row>
    <row r="19" spans="1:6">
      <c r="A19" s="14">
        <v>35849</v>
      </c>
      <c r="B19">
        <v>12.636200000000001</v>
      </c>
      <c r="C19">
        <v>12.682600000000001</v>
      </c>
      <c r="D19">
        <v>12.311</v>
      </c>
      <c r="E19" s="35">
        <v>12.4039</v>
      </c>
      <c r="F19">
        <v>1360248</v>
      </c>
    </row>
    <row r="20" spans="1:6">
      <c r="A20" s="14">
        <v>35850</v>
      </c>
      <c r="B20">
        <v>12.4039</v>
      </c>
      <c r="C20">
        <v>12.473599999999999</v>
      </c>
      <c r="D20">
        <v>12.311</v>
      </c>
      <c r="E20" s="35">
        <v>12.4039</v>
      </c>
      <c r="F20">
        <v>668231</v>
      </c>
    </row>
    <row r="21" spans="1:6">
      <c r="A21" s="14">
        <v>35851</v>
      </c>
      <c r="B21">
        <v>12.404</v>
      </c>
      <c r="C21">
        <v>12.729200000000001</v>
      </c>
      <c r="D21">
        <v>12.380800000000001</v>
      </c>
      <c r="E21" s="35">
        <v>12.6595</v>
      </c>
      <c r="F21">
        <v>593347</v>
      </c>
    </row>
    <row r="22" spans="1:6">
      <c r="A22" s="14">
        <v>35852</v>
      </c>
      <c r="B22">
        <v>12.7524</v>
      </c>
      <c r="C22">
        <v>13.007899999999999</v>
      </c>
      <c r="D22">
        <v>12.636200000000001</v>
      </c>
      <c r="E22" s="35">
        <v>13.007899999999999</v>
      </c>
      <c r="F22">
        <v>621592</v>
      </c>
    </row>
    <row r="23" spans="1:6">
      <c r="A23" s="14">
        <v>35853</v>
      </c>
      <c r="B23">
        <v>13.007899999999999</v>
      </c>
      <c r="C23">
        <v>13.4725</v>
      </c>
      <c r="D23">
        <v>13.007899999999999</v>
      </c>
      <c r="E23" s="35">
        <v>13.4725</v>
      </c>
      <c r="F23">
        <v>483709</v>
      </c>
    </row>
    <row r="24" spans="1:6">
      <c r="A24" s="14">
        <v>35856</v>
      </c>
      <c r="B24">
        <v>13.5189</v>
      </c>
      <c r="C24">
        <v>13.704800000000001</v>
      </c>
      <c r="D24">
        <v>13.426</v>
      </c>
      <c r="E24" s="35">
        <v>13.658300000000001</v>
      </c>
      <c r="F24">
        <v>344524</v>
      </c>
    </row>
    <row r="25" spans="1:6">
      <c r="A25" s="14">
        <v>35857</v>
      </c>
      <c r="B25">
        <v>13.751200000000001</v>
      </c>
      <c r="C25">
        <v>13.751200000000001</v>
      </c>
      <c r="D25">
        <v>13.402799999999999</v>
      </c>
      <c r="E25" s="35">
        <v>13.426</v>
      </c>
      <c r="F25">
        <v>460665</v>
      </c>
    </row>
    <row r="26" spans="1:6">
      <c r="A26" s="14">
        <v>35858</v>
      </c>
      <c r="B26">
        <v>13.3796</v>
      </c>
      <c r="C26">
        <v>13.3796</v>
      </c>
      <c r="D26">
        <v>13.007899999999999</v>
      </c>
      <c r="E26" s="35">
        <v>13.0776</v>
      </c>
      <c r="F26">
        <v>724541</v>
      </c>
    </row>
    <row r="27" spans="1:6">
      <c r="A27" s="14">
        <v>35859</v>
      </c>
      <c r="B27">
        <v>13.007899999999999</v>
      </c>
      <c r="C27">
        <v>13.007899999999999</v>
      </c>
      <c r="D27">
        <v>12.821999999999999</v>
      </c>
      <c r="E27" s="35">
        <v>12.961399999999999</v>
      </c>
      <c r="F27">
        <v>495599</v>
      </c>
    </row>
    <row r="28" spans="1:6">
      <c r="A28" s="14">
        <v>35860</v>
      </c>
      <c r="B28">
        <v>13.1473</v>
      </c>
      <c r="C28">
        <v>13.1937</v>
      </c>
      <c r="D28">
        <v>12.868499999999999</v>
      </c>
      <c r="E28" s="35">
        <v>13.0776</v>
      </c>
      <c r="F28">
        <v>401387</v>
      </c>
    </row>
    <row r="29" spans="1:6">
      <c r="A29" s="14">
        <v>35863</v>
      </c>
      <c r="B29">
        <v>13.0543</v>
      </c>
      <c r="C29">
        <v>13.309799999999999</v>
      </c>
      <c r="D29">
        <v>12.961399999999999</v>
      </c>
      <c r="E29" s="35">
        <v>13.0543</v>
      </c>
      <c r="F29">
        <v>482405</v>
      </c>
    </row>
    <row r="30" spans="1:6">
      <c r="A30" s="14">
        <v>35864</v>
      </c>
      <c r="B30">
        <v>13.0078</v>
      </c>
      <c r="C30">
        <v>13.3795</v>
      </c>
      <c r="D30">
        <v>13.0078</v>
      </c>
      <c r="E30" s="35">
        <v>13.3795</v>
      </c>
      <c r="F30">
        <v>421826</v>
      </c>
    </row>
    <row r="31" spans="1:6">
      <c r="A31" s="14">
        <v>35865</v>
      </c>
      <c r="B31">
        <v>13.4725</v>
      </c>
      <c r="C31">
        <v>13.751200000000001</v>
      </c>
      <c r="D31">
        <v>13.4725</v>
      </c>
      <c r="E31" s="35">
        <v>13.5654</v>
      </c>
      <c r="F31">
        <v>486124</v>
      </c>
    </row>
    <row r="32" spans="1:6">
      <c r="A32" s="14">
        <v>35866</v>
      </c>
      <c r="B32">
        <v>13.611800000000001</v>
      </c>
      <c r="C32">
        <v>13.797599999999999</v>
      </c>
      <c r="D32">
        <v>13.4724</v>
      </c>
      <c r="E32" s="35">
        <v>13.7744</v>
      </c>
      <c r="F32">
        <v>246406</v>
      </c>
    </row>
    <row r="33" spans="1:6">
      <c r="A33" s="14">
        <v>35867</v>
      </c>
      <c r="B33">
        <v>13.983499999999999</v>
      </c>
      <c r="C33">
        <v>14.2622</v>
      </c>
      <c r="D33">
        <v>13.936999999999999</v>
      </c>
      <c r="E33" s="35">
        <v>14.099600000000001</v>
      </c>
      <c r="F33">
        <v>744236</v>
      </c>
    </row>
    <row r="34" spans="1:6">
      <c r="A34" s="14">
        <v>35870</v>
      </c>
      <c r="B34">
        <v>14.0764</v>
      </c>
      <c r="C34">
        <v>14.1229</v>
      </c>
      <c r="D34">
        <v>13.4725</v>
      </c>
      <c r="E34" s="35">
        <v>13.5886</v>
      </c>
      <c r="F34">
        <v>621591</v>
      </c>
    </row>
    <row r="35" spans="1:6">
      <c r="A35" s="14">
        <v>35871</v>
      </c>
      <c r="B35">
        <v>13.5189</v>
      </c>
      <c r="C35">
        <v>13.751200000000001</v>
      </c>
      <c r="D35">
        <v>13.0078</v>
      </c>
      <c r="E35" s="35">
        <v>13.3795</v>
      </c>
      <c r="F35">
        <v>532207</v>
      </c>
    </row>
    <row r="36" spans="1:6">
      <c r="A36" s="14">
        <v>35872</v>
      </c>
      <c r="B36">
        <v>13.3796</v>
      </c>
      <c r="C36">
        <v>13.6119</v>
      </c>
      <c r="D36">
        <v>13.2867</v>
      </c>
      <c r="E36" s="35">
        <v>13.5654</v>
      </c>
      <c r="F36">
        <v>199021</v>
      </c>
    </row>
    <row r="37" spans="1:6">
      <c r="A37" s="14">
        <v>35873</v>
      </c>
      <c r="B37">
        <v>13.495699999999999</v>
      </c>
      <c r="C37">
        <v>13.635</v>
      </c>
      <c r="D37">
        <v>13.3795</v>
      </c>
      <c r="E37" s="35">
        <v>13.449199999999999</v>
      </c>
      <c r="F37">
        <v>254768</v>
      </c>
    </row>
    <row r="38" spans="1:6">
      <c r="A38" s="14">
        <v>35874</v>
      </c>
      <c r="B38">
        <v>13.3795</v>
      </c>
      <c r="C38">
        <v>13.449199999999999</v>
      </c>
      <c r="D38">
        <v>13.0543</v>
      </c>
      <c r="E38" s="35">
        <v>13.2866</v>
      </c>
      <c r="F38">
        <v>432790</v>
      </c>
    </row>
    <row r="39" spans="1:6">
      <c r="A39" s="14">
        <v>35877</v>
      </c>
      <c r="B39">
        <v>13.3331</v>
      </c>
      <c r="C39">
        <v>13.6119</v>
      </c>
      <c r="D39">
        <v>13.054399999999999</v>
      </c>
      <c r="E39" s="35">
        <v>13.4725</v>
      </c>
      <c r="F39">
        <v>756132</v>
      </c>
    </row>
    <row r="40" spans="1:6">
      <c r="A40" s="14">
        <v>35878</v>
      </c>
      <c r="B40">
        <v>13.5654</v>
      </c>
      <c r="C40">
        <v>13.890599999999999</v>
      </c>
      <c r="D40">
        <v>13.5654</v>
      </c>
      <c r="E40" s="35">
        <v>13.5654</v>
      </c>
      <c r="F40">
        <v>364965</v>
      </c>
    </row>
    <row r="41" spans="1:6">
      <c r="A41" s="14">
        <v>35879</v>
      </c>
      <c r="B41">
        <v>13.658300000000001</v>
      </c>
      <c r="C41">
        <v>13.797700000000001</v>
      </c>
      <c r="D41">
        <v>13.4725</v>
      </c>
      <c r="E41" s="35">
        <v>13.4725</v>
      </c>
      <c r="F41">
        <v>233771</v>
      </c>
    </row>
    <row r="42" spans="1:6">
      <c r="A42" s="14">
        <v>35880</v>
      </c>
      <c r="B42">
        <v>13.3331</v>
      </c>
      <c r="C42">
        <v>13.6119</v>
      </c>
      <c r="D42">
        <v>13.217000000000001</v>
      </c>
      <c r="E42" s="35">
        <v>13.4725</v>
      </c>
      <c r="F42">
        <v>254212</v>
      </c>
    </row>
    <row r="43" spans="1:6">
      <c r="A43" s="14">
        <v>35881</v>
      </c>
      <c r="B43">
        <v>13.844099999999999</v>
      </c>
      <c r="C43">
        <v>13.936999999999999</v>
      </c>
      <c r="D43">
        <v>13.565300000000001</v>
      </c>
      <c r="E43" s="35">
        <v>13.7744</v>
      </c>
      <c r="F43">
        <v>557666</v>
      </c>
    </row>
    <row r="44" spans="1:6">
      <c r="A44" s="14">
        <v>35884</v>
      </c>
      <c r="B44">
        <v>13.704700000000001</v>
      </c>
      <c r="C44">
        <v>13.8209</v>
      </c>
      <c r="D44">
        <v>13.426</v>
      </c>
      <c r="E44" s="35">
        <v>13.6815</v>
      </c>
      <c r="F44">
        <v>419411</v>
      </c>
    </row>
    <row r="45" spans="1:6">
      <c r="A45" s="14">
        <v>35885</v>
      </c>
      <c r="B45">
        <v>13.5886</v>
      </c>
      <c r="C45">
        <v>13.7745</v>
      </c>
      <c r="D45">
        <v>13.3796</v>
      </c>
      <c r="E45" s="35">
        <v>13.5654</v>
      </c>
      <c r="F45">
        <v>687933</v>
      </c>
    </row>
    <row r="46" spans="1:6">
      <c r="A46" s="14">
        <v>35886</v>
      </c>
      <c r="B46">
        <v>13.5886</v>
      </c>
      <c r="C46">
        <v>13.797700000000001</v>
      </c>
      <c r="D46">
        <v>13.5886</v>
      </c>
      <c r="E46" s="35">
        <v>13.658300000000001</v>
      </c>
      <c r="F46">
        <v>204038</v>
      </c>
    </row>
    <row r="47" spans="1:6">
      <c r="A47" s="14">
        <v>35887</v>
      </c>
      <c r="B47">
        <v>13.658300000000001</v>
      </c>
      <c r="C47">
        <v>14.0764</v>
      </c>
      <c r="D47">
        <v>13.658300000000001</v>
      </c>
      <c r="E47" s="35">
        <v>13.751200000000001</v>
      </c>
      <c r="F47">
        <v>565100</v>
      </c>
    </row>
    <row r="48" spans="1:6">
      <c r="A48" s="14">
        <v>35888</v>
      </c>
      <c r="B48">
        <v>13.797700000000001</v>
      </c>
      <c r="C48">
        <v>13.890599999999999</v>
      </c>
      <c r="D48">
        <v>13.704800000000001</v>
      </c>
      <c r="E48" s="35">
        <v>13.797700000000001</v>
      </c>
      <c r="F48">
        <v>99046</v>
      </c>
    </row>
    <row r="49" spans="1:6">
      <c r="A49" s="14">
        <v>35891</v>
      </c>
      <c r="B49">
        <v>13.8209</v>
      </c>
      <c r="C49">
        <v>14.0764</v>
      </c>
      <c r="D49">
        <v>13.8209</v>
      </c>
      <c r="E49" s="35">
        <v>13.890599999999999</v>
      </c>
      <c r="F49">
        <v>324269</v>
      </c>
    </row>
    <row r="50" spans="1:6">
      <c r="A50" s="14">
        <v>35892</v>
      </c>
      <c r="B50">
        <v>13.9834</v>
      </c>
      <c r="C50">
        <v>13.9834</v>
      </c>
      <c r="D50">
        <v>13.704700000000001</v>
      </c>
      <c r="E50" s="35">
        <v>13.704700000000001</v>
      </c>
      <c r="F50">
        <v>121530</v>
      </c>
    </row>
    <row r="51" spans="1:6">
      <c r="A51" s="14">
        <v>35893</v>
      </c>
      <c r="B51">
        <v>13.658300000000001</v>
      </c>
      <c r="C51">
        <v>13.751200000000001</v>
      </c>
      <c r="D51">
        <v>13.4725</v>
      </c>
      <c r="E51" s="35">
        <v>13.5654</v>
      </c>
      <c r="F51">
        <v>178208</v>
      </c>
    </row>
    <row r="52" spans="1:6">
      <c r="A52" s="14">
        <v>35894</v>
      </c>
      <c r="B52">
        <v>13.4725</v>
      </c>
      <c r="C52">
        <v>13.519</v>
      </c>
      <c r="D52">
        <v>13.3796</v>
      </c>
      <c r="E52" s="35">
        <v>13.4725</v>
      </c>
      <c r="F52">
        <v>212029</v>
      </c>
    </row>
    <row r="53" spans="1:6">
      <c r="A53" s="14">
        <v>35898</v>
      </c>
      <c r="B53">
        <v>13.495699999999999</v>
      </c>
      <c r="C53">
        <v>13.658300000000001</v>
      </c>
      <c r="D53">
        <v>13.3795</v>
      </c>
      <c r="E53" s="35">
        <v>13.5886</v>
      </c>
      <c r="F53">
        <v>255884</v>
      </c>
    </row>
    <row r="54" spans="1:6">
      <c r="A54" s="14">
        <v>35899</v>
      </c>
      <c r="B54">
        <v>13.635</v>
      </c>
      <c r="C54">
        <v>13.658300000000001</v>
      </c>
      <c r="D54">
        <v>13.3795</v>
      </c>
      <c r="E54" s="35">
        <v>13.5189</v>
      </c>
      <c r="F54">
        <v>149962</v>
      </c>
    </row>
    <row r="55" spans="1:6">
      <c r="A55" s="14">
        <v>35900</v>
      </c>
      <c r="B55">
        <v>13.542199999999999</v>
      </c>
      <c r="C55">
        <v>13.5654</v>
      </c>
      <c r="D55">
        <v>13.3331</v>
      </c>
      <c r="E55" s="35">
        <v>13.3331</v>
      </c>
      <c r="F55">
        <v>157581</v>
      </c>
    </row>
    <row r="56" spans="1:6">
      <c r="A56" s="14">
        <v>35901</v>
      </c>
      <c r="B56">
        <v>13.2402</v>
      </c>
      <c r="C56">
        <v>13.3331</v>
      </c>
      <c r="D56">
        <v>13.1008</v>
      </c>
      <c r="E56" s="35">
        <v>13.1008</v>
      </c>
      <c r="F56">
        <v>120044</v>
      </c>
    </row>
    <row r="57" spans="1:6">
      <c r="A57" s="14">
        <v>35902</v>
      </c>
      <c r="B57">
        <v>13.1008</v>
      </c>
      <c r="C57">
        <v>13.1937</v>
      </c>
      <c r="D57">
        <v>13.0311</v>
      </c>
      <c r="E57" s="35">
        <v>13.170500000000001</v>
      </c>
      <c r="F57">
        <v>127292</v>
      </c>
    </row>
    <row r="58" spans="1:6">
      <c r="A58" s="14">
        <v>35905</v>
      </c>
      <c r="B58">
        <v>13.124000000000001</v>
      </c>
      <c r="C58">
        <v>13.263400000000001</v>
      </c>
      <c r="D58">
        <v>13.0078</v>
      </c>
      <c r="E58" s="35">
        <v>13.216900000000001</v>
      </c>
      <c r="F58">
        <v>260157</v>
      </c>
    </row>
    <row r="59" spans="1:6">
      <c r="A59" s="14">
        <v>35906</v>
      </c>
      <c r="B59">
        <v>13.2866</v>
      </c>
      <c r="C59">
        <v>13.2866</v>
      </c>
      <c r="D59">
        <v>13.0078</v>
      </c>
      <c r="E59" s="35">
        <v>13.0543</v>
      </c>
      <c r="F59">
        <v>346566</v>
      </c>
    </row>
    <row r="60" spans="1:6">
      <c r="A60" s="14">
        <v>35907</v>
      </c>
      <c r="B60">
        <v>13.0311</v>
      </c>
      <c r="C60">
        <v>13.1472</v>
      </c>
      <c r="D60">
        <v>13.0078</v>
      </c>
      <c r="E60" s="35">
        <v>13.0543</v>
      </c>
      <c r="F60">
        <v>223921</v>
      </c>
    </row>
    <row r="61" spans="1:6">
      <c r="A61" s="14">
        <v>35908</v>
      </c>
      <c r="B61">
        <v>13.054399999999999</v>
      </c>
      <c r="C61">
        <v>13.1938</v>
      </c>
      <c r="D61">
        <v>13.007899999999999</v>
      </c>
      <c r="E61" s="35">
        <v>13.1473</v>
      </c>
      <c r="F61">
        <v>233771</v>
      </c>
    </row>
    <row r="62" spans="1:6">
      <c r="A62" s="14">
        <v>35909</v>
      </c>
      <c r="B62">
        <v>13.1008</v>
      </c>
      <c r="C62">
        <v>13.1008</v>
      </c>
      <c r="D62">
        <v>12.775600000000001</v>
      </c>
      <c r="E62" s="35">
        <v>12.8453</v>
      </c>
      <c r="F62">
        <v>628467</v>
      </c>
    </row>
    <row r="63" spans="1:6">
      <c r="A63" s="14">
        <v>35912</v>
      </c>
      <c r="B63">
        <v>12.7524</v>
      </c>
      <c r="C63">
        <v>12.7524</v>
      </c>
      <c r="D63">
        <v>12.311</v>
      </c>
      <c r="E63" s="35">
        <v>12.613</v>
      </c>
      <c r="F63">
        <v>381688</v>
      </c>
    </row>
    <row r="64" spans="1:6">
      <c r="A64" s="14">
        <v>35913</v>
      </c>
      <c r="B64">
        <v>12.613</v>
      </c>
      <c r="C64">
        <v>13.054399999999999</v>
      </c>
      <c r="D64">
        <v>12.613</v>
      </c>
      <c r="E64" s="35">
        <v>12.9847</v>
      </c>
      <c r="F64">
        <v>313305</v>
      </c>
    </row>
    <row r="65" spans="1:6">
      <c r="A65" s="14">
        <v>35914</v>
      </c>
      <c r="B65">
        <v>12.868499999999999</v>
      </c>
      <c r="C65">
        <v>12.9846</v>
      </c>
      <c r="D65">
        <v>12.729100000000001</v>
      </c>
      <c r="E65" s="35">
        <v>12.961399999999999</v>
      </c>
      <c r="F65">
        <v>59279</v>
      </c>
    </row>
    <row r="66" spans="1:6">
      <c r="A66" s="14">
        <v>35915</v>
      </c>
      <c r="B66">
        <v>12.998699999999999</v>
      </c>
      <c r="C66">
        <v>13.138500000000001</v>
      </c>
      <c r="D66">
        <v>12.8589</v>
      </c>
      <c r="E66" s="35">
        <v>12.9055</v>
      </c>
      <c r="F66">
        <v>58517</v>
      </c>
    </row>
    <row r="67" spans="1:6">
      <c r="A67" s="14">
        <v>35916</v>
      </c>
      <c r="B67">
        <v>12.9521</v>
      </c>
      <c r="C67">
        <v>13.2782</v>
      </c>
      <c r="D67">
        <v>12.9055</v>
      </c>
      <c r="E67" s="35">
        <v>13.2782</v>
      </c>
      <c r="F67">
        <v>272646</v>
      </c>
    </row>
    <row r="68" spans="1:6">
      <c r="A68" s="14">
        <v>35919</v>
      </c>
      <c r="B68">
        <v>13.3249</v>
      </c>
      <c r="C68">
        <v>13.3249</v>
      </c>
      <c r="D68">
        <v>13.208399999999999</v>
      </c>
      <c r="E68" s="35">
        <v>13.208399999999999</v>
      </c>
      <c r="F68">
        <v>48268</v>
      </c>
    </row>
    <row r="69" spans="1:6">
      <c r="A69" s="14">
        <v>35920</v>
      </c>
      <c r="B69">
        <v>13.208399999999999</v>
      </c>
      <c r="C69">
        <v>13.2317</v>
      </c>
      <c r="D69">
        <v>12.672599999999999</v>
      </c>
      <c r="E69" s="35">
        <v>12.672599999999999</v>
      </c>
      <c r="F69">
        <v>185989</v>
      </c>
    </row>
    <row r="70" spans="1:6">
      <c r="A70" s="14">
        <v>35921</v>
      </c>
      <c r="B70">
        <v>12.672599999999999</v>
      </c>
      <c r="C70">
        <v>12.8123</v>
      </c>
      <c r="D70">
        <v>12.393000000000001</v>
      </c>
      <c r="E70" s="35">
        <v>12.4396</v>
      </c>
      <c r="F70">
        <v>158407</v>
      </c>
    </row>
    <row r="71" spans="1:6">
      <c r="A71" s="14">
        <v>35922</v>
      </c>
      <c r="B71">
        <v>12.4862</v>
      </c>
      <c r="C71">
        <v>12.4862</v>
      </c>
      <c r="D71">
        <v>12.299799999999999</v>
      </c>
      <c r="E71" s="35">
        <v>12.299799999999999</v>
      </c>
      <c r="F71">
        <v>88708</v>
      </c>
    </row>
    <row r="72" spans="1:6">
      <c r="A72" s="14">
        <v>35923</v>
      </c>
      <c r="B72">
        <v>12.3231</v>
      </c>
      <c r="C72">
        <v>12.765700000000001</v>
      </c>
      <c r="D72">
        <v>12.3231</v>
      </c>
      <c r="E72" s="35">
        <v>12.346399999999999</v>
      </c>
      <c r="F72">
        <v>157475</v>
      </c>
    </row>
    <row r="73" spans="1:6">
      <c r="A73" s="14">
        <v>35926</v>
      </c>
      <c r="B73">
        <v>12.346399999999999</v>
      </c>
      <c r="C73">
        <v>12.5794</v>
      </c>
      <c r="D73">
        <v>12.299799999999999</v>
      </c>
      <c r="E73" s="35">
        <v>12.4396</v>
      </c>
      <c r="F73">
        <v>513238</v>
      </c>
    </row>
    <row r="74" spans="1:6">
      <c r="A74" s="14">
        <v>35927</v>
      </c>
      <c r="B74">
        <v>12.4396</v>
      </c>
      <c r="C74">
        <v>12.5328</v>
      </c>
      <c r="D74">
        <v>12.393000000000001</v>
      </c>
      <c r="E74" s="35">
        <v>12.4163</v>
      </c>
      <c r="F74">
        <v>187479</v>
      </c>
    </row>
    <row r="75" spans="1:6">
      <c r="A75" s="14">
        <v>35928</v>
      </c>
      <c r="B75">
        <v>12.462899999999999</v>
      </c>
      <c r="C75">
        <v>12.462899999999999</v>
      </c>
      <c r="D75">
        <v>12.3231</v>
      </c>
      <c r="E75" s="35">
        <v>12.346399999999999</v>
      </c>
      <c r="F75">
        <v>137907</v>
      </c>
    </row>
    <row r="76" spans="1:6">
      <c r="A76" s="14">
        <v>35929</v>
      </c>
      <c r="B76">
        <v>12.299899999999999</v>
      </c>
      <c r="C76">
        <v>12.346500000000001</v>
      </c>
      <c r="D76">
        <v>11.973699999999999</v>
      </c>
      <c r="E76" s="35">
        <v>12.136799999999999</v>
      </c>
      <c r="F76">
        <v>139398</v>
      </c>
    </row>
    <row r="77" spans="1:6">
      <c r="A77" s="14">
        <v>35930</v>
      </c>
      <c r="B77">
        <v>12.16</v>
      </c>
      <c r="C77">
        <v>12.2765</v>
      </c>
      <c r="D77">
        <v>11.8805</v>
      </c>
      <c r="E77" s="35">
        <v>11.8805</v>
      </c>
      <c r="F77">
        <v>232206</v>
      </c>
    </row>
    <row r="78" spans="1:6">
      <c r="A78" s="14">
        <v>35933</v>
      </c>
      <c r="B78">
        <v>11.973699999999999</v>
      </c>
      <c r="C78">
        <v>12.0669</v>
      </c>
      <c r="D78">
        <v>11.647500000000001</v>
      </c>
      <c r="E78" s="35">
        <v>11.8339</v>
      </c>
      <c r="F78">
        <v>264073</v>
      </c>
    </row>
    <row r="79" spans="1:6">
      <c r="A79" s="14">
        <v>35934</v>
      </c>
      <c r="B79">
        <v>11.7874</v>
      </c>
      <c r="C79">
        <v>12.020300000000001</v>
      </c>
      <c r="D79">
        <v>11.6942</v>
      </c>
      <c r="E79" s="35">
        <v>11.7408</v>
      </c>
      <c r="F79">
        <v>308429</v>
      </c>
    </row>
    <row r="80" spans="1:6">
      <c r="A80" s="14">
        <v>35935</v>
      </c>
      <c r="B80">
        <v>11.880599999999999</v>
      </c>
      <c r="C80">
        <v>11.9039</v>
      </c>
      <c r="D80">
        <v>11.554399999999999</v>
      </c>
      <c r="E80" s="35">
        <v>11.7408</v>
      </c>
      <c r="F80">
        <v>142380</v>
      </c>
    </row>
    <row r="81" spans="1:6">
      <c r="A81" s="14">
        <v>35936</v>
      </c>
      <c r="B81">
        <v>11.7408</v>
      </c>
      <c r="C81">
        <v>11.7874</v>
      </c>
      <c r="D81">
        <v>11.554399999999999</v>
      </c>
      <c r="E81" s="35">
        <v>11.6243</v>
      </c>
      <c r="F81">
        <v>183380</v>
      </c>
    </row>
    <row r="82" spans="1:6">
      <c r="A82" s="14">
        <v>35937</v>
      </c>
      <c r="B82">
        <v>11.601000000000001</v>
      </c>
      <c r="C82">
        <v>11.647600000000001</v>
      </c>
      <c r="D82">
        <v>11.274900000000001</v>
      </c>
      <c r="E82" s="35">
        <v>11.274900000000001</v>
      </c>
      <c r="F82">
        <v>274138</v>
      </c>
    </row>
    <row r="83" spans="1:6">
      <c r="A83" s="14">
        <v>35941</v>
      </c>
      <c r="B83">
        <v>11.274800000000001</v>
      </c>
      <c r="C83">
        <v>11.321400000000001</v>
      </c>
      <c r="D83">
        <v>10.948700000000001</v>
      </c>
      <c r="E83" s="35">
        <v>10.9953</v>
      </c>
      <c r="F83">
        <v>199965</v>
      </c>
    </row>
    <row r="84" spans="1:6">
      <c r="A84" s="14">
        <v>35942</v>
      </c>
      <c r="B84">
        <v>10.808999999999999</v>
      </c>
      <c r="C84">
        <v>10.808999999999999</v>
      </c>
      <c r="D84">
        <v>10.436299999999999</v>
      </c>
      <c r="E84" s="35">
        <v>10.7857</v>
      </c>
      <c r="F84">
        <v>290725</v>
      </c>
    </row>
    <row r="85" spans="1:6">
      <c r="A85" s="14">
        <v>35943</v>
      </c>
      <c r="B85">
        <v>10.7158</v>
      </c>
      <c r="C85">
        <v>11.3681</v>
      </c>
      <c r="D85">
        <v>10.7158</v>
      </c>
      <c r="E85" s="35">
        <v>11.181699999999999</v>
      </c>
      <c r="F85">
        <v>312715</v>
      </c>
    </row>
    <row r="86" spans="1:6">
      <c r="A86" s="14">
        <v>35944</v>
      </c>
      <c r="B86">
        <v>11.228300000000001</v>
      </c>
      <c r="C86">
        <v>11.274900000000001</v>
      </c>
      <c r="D86">
        <v>11.0885</v>
      </c>
      <c r="E86" s="35">
        <v>11.111800000000001</v>
      </c>
      <c r="F86">
        <v>263329</v>
      </c>
    </row>
    <row r="87" spans="1:6">
      <c r="A87" s="14">
        <v>35947</v>
      </c>
      <c r="B87">
        <v>11.111800000000001</v>
      </c>
      <c r="C87">
        <v>11.1351</v>
      </c>
      <c r="D87">
        <v>10.692500000000001</v>
      </c>
      <c r="E87" s="35">
        <v>10.692500000000001</v>
      </c>
      <c r="F87">
        <v>167912</v>
      </c>
    </row>
    <row r="88" spans="1:6">
      <c r="A88" s="14">
        <v>35948</v>
      </c>
      <c r="B88">
        <v>10.692399999999999</v>
      </c>
      <c r="C88">
        <v>10.8089</v>
      </c>
      <c r="D88">
        <v>10.436199999999999</v>
      </c>
      <c r="E88" s="35">
        <v>10.436199999999999</v>
      </c>
      <c r="F88">
        <v>251028</v>
      </c>
    </row>
    <row r="89" spans="1:6">
      <c r="A89" s="14">
        <v>35949</v>
      </c>
      <c r="B89">
        <v>10.482799999999999</v>
      </c>
      <c r="C89">
        <v>10.576000000000001</v>
      </c>
      <c r="D89">
        <v>10.436199999999999</v>
      </c>
      <c r="E89" s="35">
        <v>10.529400000000001</v>
      </c>
      <c r="F89">
        <v>90758</v>
      </c>
    </row>
    <row r="90" spans="1:6">
      <c r="A90" s="14">
        <v>35950</v>
      </c>
      <c r="B90">
        <v>10.576000000000001</v>
      </c>
      <c r="C90">
        <v>10.6692</v>
      </c>
      <c r="D90">
        <v>10.482799999999999</v>
      </c>
      <c r="E90" s="35">
        <v>10.6226</v>
      </c>
      <c r="F90">
        <v>131758</v>
      </c>
    </row>
    <row r="91" spans="1:6">
      <c r="A91" s="14">
        <v>35951</v>
      </c>
      <c r="B91">
        <v>10.7158</v>
      </c>
      <c r="C91">
        <v>10.7158</v>
      </c>
      <c r="D91">
        <v>10.576000000000001</v>
      </c>
      <c r="E91" s="35">
        <v>10.599299999999999</v>
      </c>
      <c r="F91">
        <v>89267</v>
      </c>
    </row>
    <row r="92" spans="1:6">
      <c r="A92" s="14">
        <v>35954</v>
      </c>
      <c r="B92">
        <v>10.599299999999999</v>
      </c>
      <c r="C92">
        <v>10.6692</v>
      </c>
      <c r="D92">
        <v>10.436199999999999</v>
      </c>
      <c r="E92" s="35">
        <v>10.6692</v>
      </c>
      <c r="F92">
        <v>225311</v>
      </c>
    </row>
    <row r="93" spans="1:6">
      <c r="A93" s="14">
        <v>35955</v>
      </c>
      <c r="B93">
        <v>10.6226</v>
      </c>
      <c r="C93">
        <v>10.6692</v>
      </c>
      <c r="D93">
        <v>10.5061</v>
      </c>
      <c r="E93" s="35">
        <v>10.6226</v>
      </c>
      <c r="F93">
        <v>76781</v>
      </c>
    </row>
    <row r="94" spans="1:6">
      <c r="A94" s="14">
        <v>35956</v>
      </c>
      <c r="B94">
        <v>10.576000000000001</v>
      </c>
      <c r="C94">
        <v>10.6226</v>
      </c>
      <c r="D94">
        <v>10.482799999999999</v>
      </c>
      <c r="E94" s="35">
        <v>10.5527</v>
      </c>
      <c r="F94">
        <v>197729</v>
      </c>
    </row>
    <row r="95" spans="1:6">
      <c r="A95" s="14">
        <v>35957</v>
      </c>
      <c r="B95">
        <v>10.5527</v>
      </c>
      <c r="C95">
        <v>10.5527</v>
      </c>
      <c r="D95">
        <v>10.4595</v>
      </c>
      <c r="E95" s="35">
        <v>10.4595</v>
      </c>
      <c r="F95">
        <v>285691</v>
      </c>
    </row>
    <row r="96" spans="1:6">
      <c r="A96" s="14">
        <v>35958</v>
      </c>
      <c r="B96">
        <v>10.482799999999999</v>
      </c>
      <c r="C96">
        <v>10.482799999999999</v>
      </c>
      <c r="D96">
        <v>10.343</v>
      </c>
      <c r="E96" s="35">
        <v>10.3896</v>
      </c>
      <c r="F96">
        <v>576786</v>
      </c>
    </row>
    <row r="97" spans="1:6">
      <c r="A97" s="14">
        <v>35961</v>
      </c>
      <c r="B97">
        <v>10.436299999999999</v>
      </c>
      <c r="C97">
        <v>10.436299999999999</v>
      </c>
      <c r="D97">
        <v>10.2499</v>
      </c>
      <c r="E97" s="35">
        <v>10.2499</v>
      </c>
      <c r="F97">
        <v>278797</v>
      </c>
    </row>
    <row r="98" spans="1:6">
      <c r="A98" s="14">
        <v>35962</v>
      </c>
      <c r="B98">
        <v>10.2965</v>
      </c>
      <c r="C98">
        <v>10.436299999999999</v>
      </c>
      <c r="D98">
        <v>10.0868</v>
      </c>
      <c r="E98" s="35">
        <v>10.2499</v>
      </c>
      <c r="F98">
        <v>443541</v>
      </c>
    </row>
    <row r="99" spans="1:6">
      <c r="A99" s="14">
        <v>35963</v>
      </c>
      <c r="B99">
        <v>7.8272000000000004</v>
      </c>
      <c r="C99">
        <v>8.9453999999999994</v>
      </c>
      <c r="D99">
        <v>7.6407999999999996</v>
      </c>
      <c r="E99" s="35">
        <v>8.7124000000000006</v>
      </c>
      <c r="F99">
        <v>5519096</v>
      </c>
    </row>
    <row r="100" spans="1:6">
      <c r="A100" s="14">
        <v>35964</v>
      </c>
      <c r="B100">
        <v>8.8055000000000003</v>
      </c>
      <c r="C100">
        <v>9.1317000000000004</v>
      </c>
      <c r="D100">
        <v>8.8055000000000003</v>
      </c>
      <c r="E100" s="35">
        <v>9.0385000000000009</v>
      </c>
      <c r="F100">
        <v>2036737</v>
      </c>
    </row>
    <row r="101" spans="1:6">
      <c r="A101" s="14">
        <v>35965</v>
      </c>
      <c r="B101">
        <v>9.0851000000000006</v>
      </c>
      <c r="C101">
        <v>9.5975999999999999</v>
      </c>
      <c r="D101">
        <v>9.0851000000000006</v>
      </c>
      <c r="E101" s="35">
        <v>9.5044000000000004</v>
      </c>
      <c r="F101">
        <v>1043061</v>
      </c>
    </row>
    <row r="102" spans="1:6">
      <c r="A102" s="14">
        <v>35968</v>
      </c>
      <c r="B102">
        <v>9.5510000000000002</v>
      </c>
      <c r="C102">
        <v>9.5975999999999999</v>
      </c>
      <c r="D102">
        <v>9.1317000000000004</v>
      </c>
      <c r="E102" s="35">
        <v>9.2948000000000004</v>
      </c>
      <c r="F102">
        <v>366760</v>
      </c>
    </row>
    <row r="103" spans="1:6">
      <c r="A103" s="14">
        <v>35969</v>
      </c>
      <c r="B103">
        <v>9.3180999999999994</v>
      </c>
      <c r="C103">
        <v>9.3180999999999994</v>
      </c>
      <c r="D103">
        <v>9.1783000000000001</v>
      </c>
      <c r="E103" s="35">
        <v>9.2948000000000004</v>
      </c>
      <c r="F103">
        <v>199594</v>
      </c>
    </row>
    <row r="104" spans="1:6">
      <c r="A104" s="14">
        <v>35970</v>
      </c>
      <c r="B104">
        <v>9.2947000000000006</v>
      </c>
      <c r="C104">
        <v>9.2947000000000006</v>
      </c>
      <c r="D104">
        <v>8.9686000000000003</v>
      </c>
      <c r="E104" s="35">
        <v>8.9918999999999993</v>
      </c>
      <c r="F104">
        <v>245810</v>
      </c>
    </row>
    <row r="105" spans="1:6">
      <c r="A105" s="14">
        <v>35971</v>
      </c>
      <c r="B105">
        <v>8.9918999999999993</v>
      </c>
      <c r="C105">
        <v>9.0851000000000006</v>
      </c>
      <c r="D105">
        <v>8.7124000000000006</v>
      </c>
      <c r="E105" s="35">
        <v>9.0617999999999999</v>
      </c>
      <c r="F105">
        <v>429935</v>
      </c>
    </row>
    <row r="106" spans="1:6">
      <c r="A106" s="14">
        <v>35972</v>
      </c>
      <c r="B106">
        <v>8.9918999999999993</v>
      </c>
      <c r="C106">
        <v>9.1317000000000004</v>
      </c>
      <c r="D106">
        <v>8.9452999999999996</v>
      </c>
      <c r="E106" s="35">
        <v>9.0617999999999999</v>
      </c>
      <c r="F106">
        <v>259414</v>
      </c>
    </row>
    <row r="107" spans="1:6">
      <c r="A107" s="14">
        <v>35975</v>
      </c>
      <c r="B107">
        <v>9.1083999999999996</v>
      </c>
      <c r="C107">
        <v>9.6441999999999997</v>
      </c>
      <c r="D107">
        <v>9.0385000000000009</v>
      </c>
      <c r="E107" s="35">
        <v>9.5975999999999999</v>
      </c>
      <c r="F107">
        <v>437762</v>
      </c>
    </row>
    <row r="108" spans="1:6">
      <c r="A108" s="14">
        <v>35976</v>
      </c>
      <c r="B108">
        <v>9.6441999999999997</v>
      </c>
      <c r="C108">
        <v>9.6907999999999994</v>
      </c>
      <c r="D108">
        <v>9.5044000000000004</v>
      </c>
      <c r="E108" s="35">
        <v>9.6907999999999994</v>
      </c>
      <c r="F108">
        <v>237052</v>
      </c>
    </row>
    <row r="109" spans="1:6">
      <c r="A109" s="14">
        <v>35977</v>
      </c>
      <c r="B109">
        <v>9.6907999999999994</v>
      </c>
      <c r="C109">
        <v>9.8771000000000004</v>
      </c>
      <c r="D109">
        <v>9.4578000000000007</v>
      </c>
      <c r="E109" s="35">
        <v>9.5510000000000002</v>
      </c>
      <c r="F109">
        <v>222515</v>
      </c>
    </row>
    <row r="110" spans="1:6">
      <c r="A110" s="14">
        <v>35978</v>
      </c>
      <c r="B110">
        <v>9.5417000000000005</v>
      </c>
      <c r="C110">
        <v>9.5884999999999998</v>
      </c>
      <c r="D110">
        <v>9.3078000000000003</v>
      </c>
      <c r="E110" s="35">
        <v>9.3545999999999996</v>
      </c>
      <c r="F110">
        <v>118803</v>
      </c>
    </row>
    <row r="111" spans="1:6">
      <c r="A111" s="14">
        <v>35982</v>
      </c>
      <c r="B111">
        <v>9.2611000000000008</v>
      </c>
      <c r="C111">
        <v>9.6820000000000004</v>
      </c>
      <c r="D111">
        <v>9.2611000000000008</v>
      </c>
      <c r="E111" s="35">
        <v>9.5417000000000005</v>
      </c>
      <c r="F111">
        <v>207672</v>
      </c>
    </row>
    <row r="112" spans="1:6">
      <c r="A112" s="14">
        <v>35983</v>
      </c>
      <c r="B112">
        <v>9.5417000000000005</v>
      </c>
      <c r="C112">
        <v>9.5417000000000005</v>
      </c>
      <c r="D112">
        <v>9.4247999999999994</v>
      </c>
      <c r="E112" s="35">
        <v>9.5183</v>
      </c>
      <c r="F112">
        <v>203182</v>
      </c>
    </row>
    <row r="113" spans="1:6">
      <c r="A113" s="14">
        <v>35984</v>
      </c>
      <c r="B113">
        <v>9.4947999999999997</v>
      </c>
      <c r="C113">
        <v>9.5416000000000007</v>
      </c>
      <c r="D113">
        <v>9.3544999999999998</v>
      </c>
      <c r="E113" s="35">
        <v>9.4013000000000009</v>
      </c>
      <c r="F113">
        <v>39476</v>
      </c>
    </row>
    <row r="114" spans="1:6">
      <c r="A114" s="14">
        <v>35985</v>
      </c>
      <c r="B114">
        <v>9.4014000000000006</v>
      </c>
      <c r="C114">
        <v>9.4014000000000006</v>
      </c>
      <c r="D114">
        <v>9.1206999999999994</v>
      </c>
      <c r="E114" s="35">
        <v>9.1908999999999992</v>
      </c>
      <c r="F114">
        <v>141255</v>
      </c>
    </row>
    <row r="115" spans="1:6">
      <c r="A115" s="14">
        <v>35986</v>
      </c>
      <c r="B115">
        <v>9.1674000000000007</v>
      </c>
      <c r="C115">
        <v>9.3078000000000003</v>
      </c>
      <c r="D115">
        <v>9.1674000000000007</v>
      </c>
      <c r="E115" s="35">
        <v>9.2376000000000005</v>
      </c>
      <c r="F115">
        <v>266417</v>
      </c>
    </row>
    <row r="116" spans="1:6">
      <c r="A116" s="14">
        <v>35989</v>
      </c>
      <c r="B116">
        <v>9.2377000000000002</v>
      </c>
      <c r="C116">
        <v>9.2377000000000002</v>
      </c>
      <c r="D116">
        <v>8.8635000000000002</v>
      </c>
      <c r="E116" s="35">
        <v>8.8635000000000002</v>
      </c>
      <c r="F116">
        <v>292051</v>
      </c>
    </row>
    <row r="117" spans="1:6">
      <c r="A117" s="14">
        <v>35990</v>
      </c>
      <c r="B117">
        <v>8.8635000000000002</v>
      </c>
      <c r="C117">
        <v>8.9336000000000002</v>
      </c>
      <c r="D117">
        <v>8.2321000000000009</v>
      </c>
      <c r="E117" s="35">
        <v>8.3255999999999997</v>
      </c>
      <c r="F117">
        <v>370068</v>
      </c>
    </row>
    <row r="118" spans="1:6">
      <c r="A118" s="14">
        <v>35991</v>
      </c>
      <c r="B118">
        <v>8.3490000000000002</v>
      </c>
      <c r="C118">
        <v>8.5828000000000007</v>
      </c>
      <c r="D118">
        <v>8.3255999999999997</v>
      </c>
      <c r="E118" s="35">
        <v>8.4658999999999995</v>
      </c>
      <c r="F118">
        <v>444530</v>
      </c>
    </row>
    <row r="119" spans="1:6">
      <c r="A119" s="14">
        <v>35992</v>
      </c>
      <c r="B119">
        <v>8.4191000000000003</v>
      </c>
      <c r="C119">
        <v>8.5126000000000008</v>
      </c>
      <c r="D119">
        <v>8.3254999999999999</v>
      </c>
      <c r="E119" s="35">
        <v>8.3956999999999997</v>
      </c>
      <c r="F119">
        <v>431057</v>
      </c>
    </row>
    <row r="120" spans="1:6">
      <c r="A120" s="14">
        <v>35993</v>
      </c>
      <c r="B120">
        <v>8.3722999999999992</v>
      </c>
      <c r="C120">
        <v>8.4191000000000003</v>
      </c>
      <c r="D120">
        <v>8.2086000000000006</v>
      </c>
      <c r="E120" s="35">
        <v>8.2788000000000004</v>
      </c>
      <c r="F120">
        <v>191956</v>
      </c>
    </row>
    <row r="121" spans="1:6">
      <c r="A121" s="14">
        <v>35996</v>
      </c>
      <c r="B121">
        <v>8.2319999999999993</v>
      </c>
      <c r="C121">
        <v>8.3254999999999999</v>
      </c>
      <c r="D121">
        <v>8.0449000000000002</v>
      </c>
      <c r="E121" s="35">
        <v>8.0449000000000002</v>
      </c>
      <c r="F121">
        <v>260804</v>
      </c>
    </row>
    <row r="122" spans="1:6">
      <c r="A122" s="14">
        <v>35997</v>
      </c>
      <c r="B122">
        <v>8.0916999999999994</v>
      </c>
      <c r="C122">
        <v>8.6061999999999994</v>
      </c>
      <c r="D122">
        <v>8.0683000000000007</v>
      </c>
      <c r="E122" s="35">
        <v>8.6061999999999994</v>
      </c>
      <c r="F122">
        <v>834427</v>
      </c>
    </row>
    <row r="123" spans="1:6">
      <c r="A123" s="14">
        <v>35998</v>
      </c>
      <c r="B123">
        <v>8.6061999999999994</v>
      </c>
      <c r="C123">
        <v>8.6530000000000005</v>
      </c>
      <c r="D123">
        <v>8.4191000000000003</v>
      </c>
      <c r="E123" s="35">
        <v>8.4658999999999995</v>
      </c>
      <c r="F123">
        <v>314688</v>
      </c>
    </row>
    <row r="124" spans="1:6">
      <c r="A124" s="14">
        <v>35999</v>
      </c>
      <c r="B124">
        <v>8.4425000000000008</v>
      </c>
      <c r="C124">
        <v>8.6061999999999994</v>
      </c>
      <c r="D124">
        <v>8.0916999999999994</v>
      </c>
      <c r="E124" s="35">
        <v>8.1385000000000005</v>
      </c>
      <c r="F124">
        <v>326475</v>
      </c>
    </row>
    <row r="125" spans="1:6">
      <c r="A125" s="14">
        <v>36000</v>
      </c>
      <c r="B125">
        <v>8.1852999999999998</v>
      </c>
      <c r="C125">
        <v>8.2788000000000004</v>
      </c>
      <c r="D125">
        <v>8.0684000000000005</v>
      </c>
      <c r="E125" s="35">
        <v>8.1852999999999998</v>
      </c>
      <c r="F125">
        <v>260246</v>
      </c>
    </row>
    <row r="126" spans="1:6">
      <c r="A126" s="14">
        <v>36003</v>
      </c>
      <c r="B126">
        <v>8.1852999999999998</v>
      </c>
      <c r="C126">
        <v>8.4192</v>
      </c>
      <c r="D126">
        <v>8.1385000000000005</v>
      </c>
      <c r="E126" s="35">
        <v>8.1852999999999998</v>
      </c>
      <c r="F126">
        <v>161087</v>
      </c>
    </row>
    <row r="127" spans="1:6">
      <c r="A127" s="14">
        <v>36004</v>
      </c>
      <c r="B127">
        <v>8.1852999999999998</v>
      </c>
      <c r="C127">
        <v>8.1852999999999998</v>
      </c>
      <c r="D127">
        <v>8.0215999999999994</v>
      </c>
      <c r="E127" s="35">
        <v>8.1151</v>
      </c>
      <c r="F127">
        <v>292798</v>
      </c>
    </row>
    <row r="128" spans="1:6">
      <c r="A128" s="14">
        <v>36005</v>
      </c>
      <c r="B128">
        <v>8.1384000000000007</v>
      </c>
      <c r="C128">
        <v>8.1384000000000007</v>
      </c>
      <c r="D128">
        <v>8.0449000000000002</v>
      </c>
      <c r="E128" s="35">
        <v>8.0449000000000002</v>
      </c>
      <c r="F128">
        <v>89804</v>
      </c>
    </row>
    <row r="129" spans="1:6">
      <c r="A129" s="14">
        <v>36006</v>
      </c>
      <c r="B129">
        <v>8.0916999999999994</v>
      </c>
      <c r="C129">
        <v>8.1385000000000005</v>
      </c>
      <c r="D129">
        <v>7.9046000000000003</v>
      </c>
      <c r="E129" s="35">
        <v>8.0683000000000007</v>
      </c>
      <c r="F129">
        <v>87184</v>
      </c>
    </row>
    <row r="130" spans="1:6">
      <c r="A130" s="14">
        <v>36007</v>
      </c>
      <c r="B130">
        <v>8.1151</v>
      </c>
      <c r="C130">
        <v>8.1385000000000005</v>
      </c>
      <c r="D130">
        <v>7.9513999999999996</v>
      </c>
      <c r="E130" s="35">
        <v>8.1151</v>
      </c>
      <c r="F130">
        <v>105707</v>
      </c>
    </row>
    <row r="131" spans="1:6">
      <c r="A131" s="14">
        <v>36010</v>
      </c>
      <c r="B131">
        <v>8.1852999999999998</v>
      </c>
      <c r="C131">
        <v>8.1852999999999998</v>
      </c>
      <c r="D131">
        <v>7.7175000000000002</v>
      </c>
      <c r="E131" s="35">
        <v>7.7643000000000004</v>
      </c>
      <c r="F131">
        <v>365016</v>
      </c>
    </row>
    <row r="132" spans="1:6">
      <c r="A132" s="14">
        <v>36011</v>
      </c>
      <c r="B132">
        <v>7.8578000000000001</v>
      </c>
      <c r="C132">
        <v>7.9046000000000003</v>
      </c>
      <c r="D132">
        <v>7.5069999999999997</v>
      </c>
      <c r="E132" s="35">
        <v>7.6707000000000001</v>
      </c>
      <c r="F132">
        <v>196819</v>
      </c>
    </row>
    <row r="133" spans="1:6">
      <c r="A133" s="14">
        <v>36012</v>
      </c>
      <c r="B133">
        <v>7.7643000000000004</v>
      </c>
      <c r="C133">
        <v>7.7643000000000004</v>
      </c>
      <c r="D133">
        <v>7.4368999999999996</v>
      </c>
      <c r="E133" s="35">
        <v>7.4603000000000002</v>
      </c>
      <c r="F133">
        <v>637797</v>
      </c>
    </row>
    <row r="134" spans="1:6">
      <c r="A134" s="14">
        <v>36013</v>
      </c>
      <c r="B134">
        <v>7.4602000000000004</v>
      </c>
      <c r="C134">
        <v>7.4602000000000004</v>
      </c>
      <c r="D134">
        <v>7.0627000000000004</v>
      </c>
      <c r="E134" s="35">
        <v>7.1562000000000001</v>
      </c>
      <c r="F134">
        <v>308138</v>
      </c>
    </row>
    <row r="135" spans="1:6">
      <c r="A135" s="14">
        <v>36014</v>
      </c>
      <c r="B135">
        <v>7.2497999999999996</v>
      </c>
      <c r="C135">
        <v>7.5772000000000004</v>
      </c>
      <c r="D135">
        <v>7.2497999999999996</v>
      </c>
      <c r="E135" s="35">
        <v>7.4603000000000002</v>
      </c>
      <c r="F135">
        <v>333398</v>
      </c>
    </row>
    <row r="136" spans="1:6">
      <c r="A136" s="14">
        <v>36017</v>
      </c>
      <c r="B136">
        <v>7.3901000000000003</v>
      </c>
      <c r="C136">
        <v>7.4836999999999998</v>
      </c>
      <c r="D136">
        <v>7.2497999999999996</v>
      </c>
      <c r="E136" s="35">
        <v>7.2497999999999996</v>
      </c>
      <c r="F136">
        <v>405053</v>
      </c>
    </row>
    <row r="137" spans="1:6">
      <c r="A137" s="14">
        <v>36018</v>
      </c>
      <c r="B137">
        <v>7.2965</v>
      </c>
      <c r="C137">
        <v>7.3901000000000003</v>
      </c>
      <c r="D137">
        <v>7.2731000000000003</v>
      </c>
      <c r="E137" s="35">
        <v>7.3433000000000002</v>
      </c>
      <c r="F137">
        <v>124789</v>
      </c>
    </row>
    <row r="138" spans="1:6">
      <c r="A138" s="14">
        <v>36019</v>
      </c>
      <c r="B138">
        <v>7.3901000000000003</v>
      </c>
      <c r="C138">
        <v>7.5304000000000002</v>
      </c>
      <c r="D138">
        <v>7.3666999999999998</v>
      </c>
      <c r="E138" s="35">
        <v>7.5304000000000002</v>
      </c>
      <c r="F138">
        <v>155098</v>
      </c>
    </row>
    <row r="139" spans="1:6">
      <c r="A139" s="14">
        <v>36020</v>
      </c>
      <c r="B139">
        <v>7.6238999999999999</v>
      </c>
      <c r="C139">
        <v>8.6997</v>
      </c>
      <c r="D139">
        <v>7.6238999999999999</v>
      </c>
      <c r="E139" s="35">
        <v>8.3722999999999992</v>
      </c>
      <c r="F139">
        <v>218709</v>
      </c>
    </row>
    <row r="140" spans="1:6">
      <c r="A140" s="14">
        <v>36021</v>
      </c>
      <c r="B140">
        <v>8.3957999999999995</v>
      </c>
      <c r="C140">
        <v>8.7466000000000008</v>
      </c>
      <c r="D140">
        <v>8.3957999999999995</v>
      </c>
      <c r="E140" s="35">
        <v>8.5127000000000006</v>
      </c>
      <c r="F140">
        <v>134894</v>
      </c>
    </row>
    <row r="141" spans="1:6">
      <c r="A141" s="14">
        <v>36024</v>
      </c>
      <c r="B141">
        <v>8.5359999999999996</v>
      </c>
      <c r="C141">
        <v>8.6997</v>
      </c>
      <c r="D141">
        <v>8.3722999999999992</v>
      </c>
      <c r="E141" s="35">
        <v>8.3722999999999992</v>
      </c>
      <c r="F141">
        <v>88307</v>
      </c>
    </row>
    <row r="142" spans="1:6">
      <c r="A142" s="14">
        <v>36025</v>
      </c>
      <c r="B142">
        <v>8.3956999999999997</v>
      </c>
      <c r="C142">
        <v>8.4892000000000003</v>
      </c>
      <c r="D142">
        <v>8.1617999999999995</v>
      </c>
      <c r="E142" s="35">
        <v>8.2086000000000006</v>
      </c>
      <c r="F142">
        <v>189523</v>
      </c>
    </row>
    <row r="143" spans="1:6">
      <c r="A143" s="14">
        <v>36026</v>
      </c>
      <c r="B143">
        <v>8.3021999999999991</v>
      </c>
      <c r="C143">
        <v>8.3021999999999991</v>
      </c>
      <c r="D143">
        <v>7.2965999999999998</v>
      </c>
      <c r="E143" s="35">
        <v>7.8110999999999997</v>
      </c>
      <c r="F143">
        <v>359965</v>
      </c>
    </row>
    <row r="144" spans="1:6">
      <c r="A144" s="14">
        <v>36027</v>
      </c>
      <c r="B144">
        <v>7.7877000000000001</v>
      </c>
      <c r="C144">
        <v>7.7877000000000001</v>
      </c>
      <c r="D144">
        <v>7.2965</v>
      </c>
      <c r="E144" s="35">
        <v>7.3666999999999998</v>
      </c>
      <c r="F144">
        <v>268849</v>
      </c>
    </row>
    <row r="145" spans="1:6">
      <c r="A145" s="14">
        <v>36028</v>
      </c>
      <c r="B145">
        <v>7.3433000000000002</v>
      </c>
      <c r="C145">
        <v>7.4603000000000002</v>
      </c>
      <c r="D145">
        <v>7.2965999999999998</v>
      </c>
      <c r="E145" s="35">
        <v>7.3901000000000003</v>
      </c>
      <c r="F145">
        <v>165389</v>
      </c>
    </row>
    <row r="146" spans="1:6">
      <c r="A146" s="14">
        <v>36031</v>
      </c>
      <c r="B146">
        <v>7.4836</v>
      </c>
      <c r="C146">
        <v>7.5772000000000004</v>
      </c>
      <c r="D146">
        <v>7.2965</v>
      </c>
      <c r="E146" s="35">
        <v>7.3433000000000002</v>
      </c>
      <c r="F146">
        <v>186155</v>
      </c>
    </row>
    <row r="147" spans="1:6">
      <c r="A147" s="14">
        <v>36032</v>
      </c>
      <c r="B147">
        <v>7.4367999999999999</v>
      </c>
      <c r="C147">
        <v>7.4367999999999999</v>
      </c>
      <c r="D147">
        <v>7.0159000000000002</v>
      </c>
      <c r="E147" s="35">
        <v>7.1795999999999998</v>
      </c>
      <c r="F147">
        <v>251450</v>
      </c>
    </row>
    <row r="148" spans="1:6">
      <c r="A148" s="14">
        <v>36033</v>
      </c>
      <c r="B148">
        <v>6.7820999999999998</v>
      </c>
      <c r="C148">
        <v>7.3901000000000003</v>
      </c>
      <c r="D148">
        <v>6.7820999999999998</v>
      </c>
      <c r="E148" s="35">
        <v>7.2965999999999998</v>
      </c>
      <c r="F148">
        <v>203369</v>
      </c>
    </row>
    <row r="149" spans="1:6">
      <c r="A149" s="14">
        <v>36034</v>
      </c>
      <c r="B149">
        <v>7.2965999999999998</v>
      </c>
      <c r="C149">
        <v>7.3433999999999999</v>
      </c>
      <c r="D149">
        <v>7.0159000000000002</v>
      </c>
      <c r="E149" s="35">
        <v>7.2732000000000001</v>
      </c>
      <c r="F149">
        <v>67166</v>
      </c>
    </row>
    <row r="150" spans="1:6">
      <c r="A150" s="14">
        <v>36035</v>
      </c>
      <c r="B150">
        <v>7.3433000000000002</v>
      </c>
      <c r="C150">
        <v>7.3901000000000003</v>
      </c>
      <c r="D150">
        <v>7.1795999999999998</v>
      </c>
      <c r="E150" s="35">
        <v>7.2030000000000003</v>
      </c>
      <c r="F150">
        <v>85501</v>
      </c>
    </row>
    <row r="151" spans="1:6">
      <c r="A151" s="14">
        <v>36038</v>
      </c>
      <c r="B151">
        <v>7.2497999999999996</v>
      </c>
      <c r="C151">
        <v>7.3901000000000003</v>
      </c>
      <c r="D151">
        <v>6.7587000000000002</v>
      </c>
      <c r="E151" s="35">
        <v>7.0159000000000002</v>
      </c>
      <c r="F151">
        <v>192890</v>
      </c>
    </row>
    <row r="152" spans="1:6">
      <c r="A152" s="14">
        <v>36039</v>
      </c>
      <c r="B152">
        <v>7.1093999999999999</v>
      </c>
      <c r="C152">
        <v>7.2731000000000003</v>
      </c>
      <c r="D152">
        <v>6.7587000000000002</v>
      </c>
      <c r="E152" s="35">
        <v>7.0159000000000002</v>
      </c>
      <c r="F152">
        <v>187278</v>
      </c>
    </row>
    <row r="153" spans="1:6">
      <c r="A153" s="14">
        <v>36040</v>
      </c>
      <c r="B153">
        <v>7.1562999999999999</v>
      </c>
      <c r="C153">
        <v>7.2497999999999996</v>
      </c>
      <c r="D153">
        <v>6.9223999999999997</v>
      </c>
      <c r="E153" s="35">
        <v>6.9223999999999997</v>
      </c>
      <c r="F153">
        <v>316559</v>
      </c>
    </row>
    <row r="154" spans="1:6">
      <c r="A154" s="14">
        <v>36041</v>
      </c>
      <c r="B154">
        <v>6.9222999999999999</v>
      </c>
      <c r="C154">
        <v>6.9222999999999999</v>
      </c>
      <c r="D154">
        <v>6.5481999999999996</v>
      </c>
      <c r="E154" s="35">
        <v>6.6417000000000002</v>
      </c>
      <c r="F154">
        <v>423946</v>
      </c>
    </row>
    <row r="155" spans="1:6">
      <c r="A155" s="14">
        <v>36042</v>
      </c>
      <c r="B155">
        <v>6.6417000000000002</v>
      </c>
      <c r="C155">
        <v>6.6885000000000003</v>
      </c>
      <c r="D155">
        <v>6.5481999999999996</v>
      </c>
      <c r="E155" s="35">
        <v>6.6885000000000003</v>
      </c>
      <c r="F155">
        <v>114125</v>
      </c>
    </row>
    <row r="156" spans="1:6">
      <c r="A156" s="14">
        <v>36046</v>
      </c>
      <c r="B156">
        <v>6.9223999999999997</v>
      </c>
      <c r="C156">
        <v>7.0159000000000002</v>
      </c>
      <c r="D156">
        <v>6.5014000000000003</v>
      </c>
      <c r="E156" s="35">
        <v>6.6885000000000003</v>
      </c>
      <c r="F156">
        <v>240973</v>
      </c>
    </row>
    <row r="157" spans="1:6">
      <c r="A157" s="14">
        <v>36047</v>
      </c>
      <c r="B157">
        <v>6.7119</v>
      </c>
      <c r="C157">
        <v>6.7119</v>
      </c>
      <c r="D157">
        <v>6.5481999999999996</v>
      </c>
      <c r="E157" s="35">
        <v>6.7119</v>
      </c>
      <c r="F157">
        <v>162395</v>
      </c>
    </row>
    <row r="158" spans="1:6">
      <c r="A158" s="14">
        <v>36048</v>
      </c>
      <c r="B158">
        <v>6.6885000000000003</v>
      </c>
      <c r="C158">
        <v>6.6885000000000003</v>
      </c>
      <c r="D158">
        <v>6.4078999999999997</v>
      </c>
      <c r="E158" s="35">
        <v>6.5481999999999996</v>
      </c>
      <c r="F158">
        <v>172498</v>
      </c>
    </row>
    <row r="159" spans="1:6">
      <c r="A159" s="14">
        <v>36049</v>
      </c>
      <c r="B159">
        <v>6.5481999999999996</v>
      </c>
      <c r="C159">
        <v>6.5949999999999998</v>
      </c>
      <c r="D159">
        <v>6.3612000000000002</v>
      </c>
      <c r="E159" s="35">
        <v>6.4546999999999999</v>
      </c>
      <c r="F159">
        <v>163706</v>
      </c>
    </row>
    <row r="160" spans="1:6">
      <c r="A160" s="14">
        <v>36052</v>
      </c>
      <c r="B160">
        <v>6.5014000000000003</v>
      </c>
      <c r="C160">
        <v>6.5949</v>
      </c>
      <c r="D160">
        <v>6.4546000000000001</v>
      </c>
      <c r="E160" s="35">
        <v>6.5014000000000003</v>
      </c>
      <c r="F160">
        <v>117867</v>
      </c>
    </row>
    <row r="161" spans="1:6">
      <c r="A161" s="14">
        <v>36053</v>
      </c>
      <c r="B161">
        <v>6.5247999999999999</v>
      </c>
      <c r="C161">
        <v>6.5481999999999996</v>
      </c>
      <c r="D161">
        <v>6.4546000000000001</v>
      </c>
      <c r="E161" s="35">
        <v>6.5014000000000003</v>
      </c>
      <c r="F161">
        <v>133957</v>
      </c>
    </row>
    <row r="162" spans="1:6">
      <c r="A162" s="14">
        <v>36054</v>
      </c>
      <c r="B162">
        <v>6.5481999999999996</v>
      </c>
      <c r="C162">
        <v>6.5481999999999996</v>
      </c>
      <c r="D162">
        <v>6.3611000000000004</v>
      </c>
      <c r="E162" s="35">
        <v>6.4313000000000002</v>
      </c>
      <c r="F162">
        <v>124604</v>
      </c>
    </row>
    <row r="163" spans="1:6">
      <c r="A163" s="14">
        <v>36055</v>
      </c>
      <c r="B163">
        <v>6.3611000000000004</v>
      </c>
      <c r="C163">
        <v>6.3611000000000004</v>
      </c>
      <c r="D163">
        <v>6.1740000000000004</v>
      </c>
      <c r="E163" s="35">
        <v>6.2207999999999997</v>
      </c>
      <c r="F163">
        <v>187840</v>
      </c>
    </row>
    <row r="164" spans="1:6">
      <c r="A164" s="14">
        <v>36056</v>
      </c>
      <c r="B164">
        <v>6.1741000000000001</v>
      </c>
      <c r="C164">
        <v>6.3611000000000004</v>
      </c>
      <c r="D164">
        <v>6.1741000000000001</v>
      </c>
      <c r="E164" s="35">
        <v>6.2675999999999998</v>
      </c>
      <c r="F164">
        <v>72031</v>
      </c>
    </row>
    <row r="165" spans="1:6">
      <c r="A165" s="14">
        <v>36059</v>
      </c>
      <c r="B165">
        <v>6.2675999999999998</v>
      </c>
      <c r="C165">
        <v>6.2675999999999998</v>
      </c>
      <c r="D165">
        <v>5.8933999999999997</v>
      </c>
      <c r="E165" s="35">
        <v>5.9401999999999999</v>
      </c>
      <c r="F165">
        <v>182603</v>
      </c>
    </row>
    <row r="166" spans="1:6">
      <c r="A166" s="14">
        <v>36060</v>
      </c>
      <c r="B166">
        <v>5.9870000000000001</v>
      </c>
      <c r="C166">
        <v>6.0103999999999997</v>
      </c>
      <c r="D166">
        <v>5.87</v>
      </c>
      <c r="E166" s="35">
        <v>5.9401999999999999</v>
      </c>
      <c r="F166">
        <v>317497</v>
      </c>
    </row>
    <row r="167" spans="1:6">
      <c r="A167" s="14">
        <v>36061</v>
      </c>
      <c r="B167">
        <v>5.9870000000000001</v>
      </c>
      <c r="C167">
        <v>6.1273</v>
      </c>
      <c r="D167">
        <v>5.8933999999999997</v>
      </c>
      <c r="E167" s="35">
        <v>6.1039000000000003</v>
      </c>
      <c r="F167">
        <v>401127</v>
      </c>
    </row>
    <row r="168" spans="1:6">
      <c r="A168" s="14">
        <v>36062</v>
      </c>
      <c r="B168">
        <v>6.1974</v>
      </c>
      <c r="C168">
        <v>6.4546999999999999</v>
      </c>
      <c r="D168">
        <v>6.1974</v>
      </c>
      <c r="E168" s="35">
        <v>6.3845000000000001</v>
      </c>
      <c r="F168">
        <v>162021</v>
      </c>
    </row>
    <row r="169" spans="1:6">
      <c r="A169" s="14">
        <v>36063</v>
      </c>
      <c r="B169">
        <v>6.4077999999999999</v>
      </c>
      <c r="C169">
        <v>6.7119</v>
      </c>
      <c r="D169">
        <v>6.4077999999999999</v>
      </c>
      <c r="E169" s="35">
        <v>6.6417000000000002</v>
      </c>
      <c r="F169">
        <v>191206</v>
      </c>
    </row>
    <row r="170" spans="1:6">
      <c r="A170" s="14">
        <v>36066</v>
      </c>
      <c r="B170">
        <v>6.7820999999999998</v>
      </c>
      <c r="C170">
        <v>6.7820999999999998</v>
      </c>
      <c r="D170">
        <v>6.5481999999999996</v>
      </c>
      <c r="E170" s="35">
        <v>6.5949999999999998</v>
      </c>
      <c r="F170">
        <v>185783</v>
      </c>
    </row>
    <row r="171" spans="1:6">
      <c r="A171" s="14">
        <v>36067</v>
      </c>
      <c r="B171">
        <v>6.6795999999999998</v>
      </c>
      <c r="C171">
        <v>6.7266000000000004</v>
      </c>
      <c r="D171">
        <v>6.4443999999999999</v>
      </c>
      <c r="E171" s="35">
        <v>6.4443999999999999</v>
      </c>
      <c r="F171">
        <v>96901</v>
      </c>
    </row>
    <row r="172" spans="1:6">
      <c r="A172" s="14">
        <v>36068</v>
      </c>
      <c r="B172">
        <v>6.609</v>
      </c>
      <c r="C172">
        <v>6.7031000000000001</v>
      </c>
      <c r="D172">
        <v>6.4443999999999999</v>
      </c>
      <c r="E172" s="35">
        <v>6.6795999999999998</v>
      </c>
      <c r="F172">
        <v>272641</v>
      </c>
    </row>
    <row r="173" spans="1:6">
      <c r="A173" s="14">
        <v>36069</v>
      </c>
      <c r="B173">
        <v>6.6326000000000001</v>
      </c>
      <c r="C173">
        <v>6.6326000000000001</v>
      </c>
      <c r="D173">
        <v>6.3502999999999998</v>
      </c>
      <c r="E173" s="35">
        <v>6.4208999999999996</v>
      </c>
      <c r="F173">
        <v>78274</v>
      </c>
    </row>
    <row r="174" spans="1:6">
      <c r="A174" s="14">
        <v>36070</v>
      </c>
      <c r="B174">
        <v>6.1151999999999997</v>
      </c>
      <c r="C174">
        <v>6.5856000000000003</v>
      </c>
      <c r="D174">
        <v>6.1151999999999997</v>
      </c>
      <c r="E174" s="35">
        <v>6.5856000000000003</v>
      </c>
      <c r="F174">
        <v>158995</v>
      </c>
    </row>
    <row r="175" spans="1:6">
      <c r="A175" s="14">
        <v>36073</v>
      </c>
      <c r="B175">
        <v>6.5385</v>
      </c>
      <c r="C175">
        <v>6.5620000000000003</v>
      </c>
      <c r="D175">
        <v>5.9269999999999996</v>
      </c>
      <c r="E175" s="35">
        <v>6.0915999999999997</v>
      </c>
      <c r="F175">
        <v>160122</v>
      </c>
    </row>
    <row r="176" spans="1:6">
      <c r="A176" s="14">
        <v>36074</v>
      </c>
      <c r="B176">
        <v>6.1151999999999997</v>
      </c>
      <c r="C176">
        <v>6.1151999999999997</v>
      </c>
      <c r="D176">
        <v>5.1273999999999997</v>
      </c>
      <c r="E176" s="35">
        <v>5.5037000000000003</v>
      </c>
      <c r="F176">
        <v>359011</v>
      </c>
    </row>
    <row r="177" spans="1:6">
      <c r="A177" s="14">
        <v>36075</v>
      </c>
      <c r="B177">
        <v>5.5507</v>
      </c>
      <c r="C177">
        <v>5.8094000000000001</v>
      </c>
      <c r="D177">
        <v>5.0803000000000003</v>
      </c>
      <c r="E177" s="35">
        <v>5.2449000000000003</v>
      </c>
      <c r="F177">
        <v>259658</v>
      </c>
    </row>
    <row r="178" spans="1:6">
      <c r="A178" s="14">
        <v>36076</v>
      </c>
      <c r="B178">
        <v>5.2449000000000003</v>
      </c>
      <c r="C178">
        <v>5.5976999999999997</v>
      </c>
      <c r="D178">
        <v>4.798</v>
      </c>
      <c r="E178" s="35">
        <v>5.5976999999999997</v>
      </c>
      <c r="F178">
        <v>241783</v>
      </c>
    </row>
    <row r="179" spans="1:6">
      <c r="A179" s="14">
        <v>36077</v>
      </c>
      <c r="B179">
        <v>5.5742000000000003</v>
      </c>
      <c r="C179">
        <v>5.6917999999999997</v>
      </c>
      <c r="D179">
        <v>5.3155000000000001</v>
      </c>
      <c r="E179" s="35">
        <v>5.5507</v>
      </c>
      <c r="F179">
        <v>134534</v>
      </c>
    </row>
    <row r="180" spans="1:6">
      <c r="A180" s="14">
        <v>36080</v>
      </c>
      <c r="B180">
        <v>5.5976999999999997</v>
      </c>
      <c r="C180">
        <v>5.6917999999999997</v>
      </c>
      <c r="D180">
        <v>5.2683999999999997</v>
      </c>
      <c r="E180" s="35">
        <v>5.4565999999999999</v>
      </c>
      <c r="F180">
        <v>341508</v>
      </c>
    </row>
    <row r="181" spans="1:6">
      <c r="A181" s="14">
        <v>36081</v>
      </c>
      <c r="B181">
        <v>5.5271999999999997</v>
      </c>
      <c r="C181">
        <v>5.5271999999999997</v>
      </c>
      <c r="D181">
        <v>5.1744000000000003</v>
      </c>
      <c r="E181" s="35">
        <v>5.2685000000000004</v>
      </c>
      <c r="F181">
        <v>153727</v>
      </c>
    </row>
    <row r="182" spans="1:6">
      <c r="A182" s="14">
        <v>36082</v>
      </c>
      <c r="B182">
        <v>5.3155000000000001</v>
      </c>
      <c r="C182">
        <v>5.4330999999999996</v>
      </c>
      <c r="D182">
        <v>4.9862000000000002</v>
      </c>
      <c r="E182" s="35">
        <v>5.4096000000000002</v>
      </c>
      <c r="F182">
        <v>287508</v>
      </c>
    </row>
    <row r="183" spans="1:6">
      <c r="A183" s="14">
        <v>36083</v>
      </c>
      <c r="B183">
        <v>5.5507</v>
      </c>
      <c r="C183">
        <v>6.0210999999999997</v>
      </c>
      <c r="D183">
        <v>5.4801000000000002</v>
      </c>
      <c r="E183" s="35">
        <v>6.0210999999999997</v>
      </c>
      <c r="F183">
        <v>190794</v>
      </c>
    </row>
    <row r="184" spans="1:6">
      <c r="A184" s="14">
        <v>36084</v>
      </c>
      <c r="B184">
        <v>6.1536999999999997</v>
      </c>
      <c r="C184">
        <v>6.4850000000000003</v>
      </c>
      <c r="D184">
        <v>6.1063000000000001</v>
      </c>
      <c r="E184" s="35">
        <v>6.13</v>
      </c>
      <c r="F184">
        <v>442685</v>
      </c>
    </row>
    <row r="185" spans="1:6">
      <c r="A185" s="14">
        <v>36087</v>
      </c>
      <c r="B185">
        <v>6.13</v>
      </c>
      <c r="C185">
        <v>6.4377000000000004</v>
      </c>
      <c r="D185">
        <v>6.13</v>
      </c>
      <c r="E185" s="35">
        <v>6.2720000000000002</v>
      </c>
      <c r="F185">
        <v>100352</v>
      </c>
    </row>
    <row r="186" spans="1:6">
      <c r="A186" s="14">
        <v>36088</v>
      </c>
      <c r="B186">
        <v>6.2483000000000004</v>
      </c>
      <c r="C186">
        <v>6.6269999999999998</v>
      </c>
      <c r="D186">
        <v>6.2483000000000004</v>
      </c>
      <c r="E186" s="35">
        <v>6.343</v>
      </c>
      <c r="F186">
        <v>344794</v>
      </c>
    </row>
    <row r="187" spans="1:6">
      <c r="A187" s="14">
        <v>36089</v>
      </c>
      <c r="B187">
        <v>6.2483000000000004</v>
      </c>
      <c r="C187">
        <v>6.6269</v>
      </c>
      <c r="D187">
        <v>6.2008999999999999</v>
      </c>
      <c r="E187" s="35">
        <v>6.4375999999999998</v>
      </c>
      <c r="F187">
        <v>338542</v>
      </c>
    </row>
    <row r="188" spans="1:6">
      <c r="A188" s="14">
        <v>36090</v>
      </c>
      <c r="B188">
        <v>6.4375999999999998</v>
      </c>
      <c r="C188">
        <v>6.4848999999999997</v>
      </c>
      <c r="D188">
        <v>6.3429000000000002</v>
      </c>
      <c r="E188" s="35">
        <v>6.4375999999999998</v>
      </c>
      <c r="F188">
        <v>173626</v>
      </c>
    </row>
    <row r="189" spans="1:6">
      <c r="A189" s="14">
        <v>36091</v>
      </c>
      <c r="B189">
        <v>6.343</v>
      </c>
      <c r="C189">
        <v>6.3902999999999999</v>
      </c>
      <c r="D189">
        <v>6.0827</v>
      </c>
      <c r="E189" s="35">
        <v>6.2720000000000002</v>
      </c>
      <c r="F189">
        <v>71761</v>
      </c>
    </row>
    <row r="190" spans="1:6">
      <c r="A190" s="14">
        <v>36094</v>
      </c>
      <c r="B190">
        <v>6.2483000000000004</v>
      </c>
      <c r="C190">
        <v>6.4850000000000003</v>
      </c>
      <c r="D190">
        <v>6.1772999999999998</v>
      </c>
      <c r="E190" s="35">
        <v>6.2720000000000002</v>
      </c>
      <c r="F190">
        <v>130079</v>
      </c>
    </row>
    <row r="191" spans="1:6">
      <c r="A191" s="14">
        <v>36095</v>
      </c>
      <c r="B191">
        <v>6.3429000000000002</v>
      </c>
      <c r="C191">
        <v>6.4848999999999997</v>
      </c>
      <c r="D191">
        <v>6.2483000000000004</v>
      </c>
      <c r="E191" s="35">
        <v>6.4375999999999998</v>
      </c>
      <c r="F191">
        <v>160372</v>
      </c>
    </row>
    <row r="192" spans="1:6">
      <c r="A192" s="14">
        <v>36096</v>
      </c>
      <c r="B192">
        <v>6.4375999999999998</v>
      </c>
      <c r="C192">
        <v>6.5086000000000004</v>
      </c>
      <c r="D192">
        <v>6.2720000000000002</v>
      </c>
      <c r="E192" s="35">
        <v>6.4612999999999996</v>
      </c>
      <c r="F192">
        <v>83121</v>
      </c>
    </row>
    <row r="193" spans="1:6">
      <c r="A193" s="14">
        <v>36097</v>
      </c>
      <c r="B193">
        <v>6.5086000000000004</v>
      </c>
      <c r="C193">
        <v>7.0057</v>
      </c>
      <c r="D193">
        <v>6.4850000000000003</v>
      </c>
      <c r="E193" s="35">
        <v>6.6032999999999999</v>
      </c>
      <c r="F193">
        <v>223234</v>
      </c>
    </row>
    <row r="194" spans="1:6">
      <c r="A194" s="14">
        <v>36098</v>
      </c>
      <c r="B194">
        <v>6.6032999999999999</v>
      </c>
      <c r="C194">
        <v>6.9583000000000004</v>
      </c>
      <c r="D194">
        <v>6.5323000000000002</v>
      </c>
      <c r="E194" s="35">
        <v>6.8163</v>
      </c>
      <c r="F194">
        <v>216418</v>
      </c>
    </row>
    <row r="195" spans="1:6">
      <c r="A195" s="14">
        <v>36101</v>
      </c>
      <c r="B195">
        <v>6.9109999999999996</v>
      </c>
      <c r="C195">
        <v>7.1951000000000001</v>
      </c>
      <c r="D195">
        <v>6.556</v>
      </c>
      <c r="E195" s="35">
        <v>6.6506999999999996</v>
      </c>
      <c r="F195">
        <v>165297</v>
      </c>
    </row>
    <row r="196" spans="1:6">
      <c r="A196" s="14">
        <v>36102</v>
      </c>
      <c r="B196">
        <v>6.7217000000000002</v>
      </c>
      <c r="C196">
        <v>6.9584000000000001</v>
      </c>
      <c r="D196">
        <v>6.6744000000000003</v>
      </c>
      <c r="E196" s="35">
        <v>6.7217000000000002</v>
      </c>
      <c r="F196">
        <v>206953</v>
      </c>
    </row>
    <row r="197" spans="1:6">
      <c r="A197" s="14">
        <v>36103</v>
      </c>
      <c r="B197">
        <v>6.7927</v>
      </c>
      <c r="C197">
        <v>7.0057</v>
      </c>
      <c r="D197">
        <v>6.7927</v>
      </c>
      <c r="E197" s="35">
        <v>6.9109999999999996</v>
      </c>
      <c r="F197">
        <v>110765</v>
      </c>
    </row>
    <row r="198" spans="1:6">
      <c r="A198" s="14">
        <v>36104</v>
      </c>
      <c r="B198">
        <v>6.9109999999999996</v>
      </c>
      <c r="C198">
        <v>6.9109999999999996</v>
      </c>
      <c r="D198">
        <v>6.3902999999999999</v>
      </c>
      <c r="E198" s="35">
        <v>6.556</v>
      </c>
      <c r="F198">
        <v>242359</v>
      </c>
    </row>
    <row r="199" spans="1:6">
      <c r="A199" s="14">
        <v>36105</v>
      </c>
      <c r="B199">
        <v>6.6742999999999997</v>
      </c>
      <c r="C199">
        <v>7.0529999999999999</v>
      </c>
      <c r="D199">
        <v>6.5796999999999999</v>
      </c>
      <c r="E199" s="35">
        <v>6.6269999999999998</v>
      </c>
      <c r="F199">
        <v>134623</v>
      </c>
    </row>
    <row r="200" spans="1:6">
      <c r="A200" s="14">
        <v>36108</v>
      </c>
      <c r="B200">
        <v>6.6032999999999999</v>
      </c>
      <c r="C200">
        <v>6.6269999999999998</v>
      </c>
      <c r="D200">
        <v>6.5796000000000001</v>
      </c>
      <c r="E200" s="35">
        <v>6.6032999999999999</v>
      </c>
      <c r="F200">
        <v>165296</v>
      </c>
    </row>
    <row r="201" spans="1:6">
      <c r="A201" s="14">
        <v>36109</v>
      </c>
      <c r="B201">
        <v>6.6269999999999998</v>
      </c>
      <c r="C201">
        <v>6.84</v>
      </c>
      <c r="D201">
        <v>6.5796999999999999</v>
      </c>
      <c r="E201" s="35">
        <v>6.6506999999999996</v>
      </c>
      <c r="F201">
        <v>260537</v>
      </c>
    </row>
    <row r="202" spans="1:6">
      <c r="A202" s="14">
        <v>36110</v>
      </c>
      <c r="B202">
        <v>6.7453000000000003</v>
      </c>
      <c r="C202">
        <v>6.7690000000000001</v>
      </c>
      <c r="D202">
        <v>6.556</v>
      </c>
      <c r="E202" s="35">
        <v>6.6032999999999999</v>
      </c>
      <c r="F202">
        <v>180632</v>
      </c>
    </row>
    <row r="203" spans="1:6">
      <c r="A203" s="14">
        <v>36111</v>
      </c>
      <c r="B203">
        <v>6.6742999999999997</v>
      </c>
      <c r="C203">
        <v>6.6742999999999997</v>
      </c>
      <c r="D203">
        <v>6.4848999999999997</v>
      </c>
      <c r="E203" s="35">
        <v>6.5796000000000001</v>
      </c>
      <c r="F203">
        <v>102055</v>
      </c>
    </row>
    <row r="204" spans="1:6">
      <c r="A204" s="14">
        <v>36112</v>
      </c>
      <c r="B204">
        <v>6.6742999999999997</v>
      </c>
      <c r="C204">
        <v>6.7453000000000003</v>
      </c>
      <c r="D204">
        <v>6.4850000000000003</v>
      </c>
      <c r="E204" s="35">
        <v>6.6742999999999997</v>
      </c>
      <c r="F204">
        <v>103759</v>
      </c>
    </row>
    <row r="205" spans="1:6">
      <c r="A205" s="14">
        <v>36115</v>
      </c>
      <c r="B205">
        <v>6.3902999999999999</v>
      </c>
      <c r="C205">
        <v>6.3902999999999999</v>
      </c>
      <c r="D205">
        <v>5.9406999999999996</v>
      </c>
      <c r="E205" s="35">
        <v>6.2009999999999996</v>
      </c>
      <c r="F205">
        <v>553640</v>
      </c>
    </row>
    <row r="206" spans="1:6">
      <c r="A206" s="14">
        <v>36116</v>
      </c>
      <c r="B206">
        <v>6.1536</v>
      </c>
      <c r="C206">
        <v>6.1772999999999998</v>
      </c>
      <c r="D206">
        <v>5.5856000000000003</v>
      </c>
      <c r="E206" s="35">
        <v>5.6329000000000002</v>
      </c>
      <c r="F206">
        <v>498535</v>
      </c>
    </row>
    <row r="207" spans="1:6">
      <c r="A207" s="14">
        <v>36117</v>
      </c>
      <c r="B207">
        <v>5.6802999999999999</v>
      </c>
      <c r="C207">
        <v>5.8696000000000002</v>
      </c>
      <c r="D207">
        <v>5.4908999999999999</v>
      </c>
      <c r="E207" s="35">
        <v>5.5856000000000003</v>
      </c>
      <c r="F207">
        <v>588097</v>
      </c>
    </row>
    <row r="208" spans="1:6">
      <c r="A208" s="14">
        <v>36118</v>
      </c>
      <c r="B208">
        <v>5.6092000000000004</v>
      </c>
      <c r="C208">
        <v>5.6566000000000001</v>
      </c>
      <c r="D208">
        <v>5.5381999999999998</v>
      </c>
      <c r="E208" s="35">
        <v>5.6329000000000002</v>
      </c>
      <c r="F208">
        <v>276817</v>
      </c>
    </row>
    <row r="209" spans="1:6">
      <c r="A209" s="14">
        <v>36119</v>
      </c>
      <c r="B209">
        <v>5.6802999999999999</v>
      </c>
      <c r="C209">
        <v>5.7512999999999996</v>
      </c>
      <c r="D209">
        <v>5.6329000000000002</v>
      </c>
      <c r="E209" s="35">
        <v>5.7275999999999998</v>
      </c>
      <c r="F209">
        <v>599268</v>
      </c>
    </row>
    <row r="210" spans="1:6">
      <c r="A210" s="14">
        <v>36122</v>
      </c>
      <c r="B210">
        <v>5.8223000000000003</v>
      </c>
      <c r="C210">
        <v>6.0590000000000002</v>
      </c>
      <c r="D210">
        <v>5.7275999999999998</v>
      </c>
      <c r="E210" s="35">
        <v>5.9642999999999997</v>
      </c>
      <c r="F210">
        <v>261861</v>
      </c>
    </row>
    <row r="211" spans="1:6">
      <c r="A211" s="14">
        <v>36123</v>
      </c>
      <c r="B211">
        <v>6.0589000000000004</v>
      </c>
      <c r="C211">
        <v>6.2245999999999997</v>
      </c>
      <c r="D211">
        <v>5.8223000000000003</v>
      </c>
      <c r="E211" s="35">
        <v>6.1536</v>
      </c>
      <c r="F211">
        <v>375275</v>
      </c>
    </row>
    <row r="212" spans="1:6">
      <c r="A212" s="14">
        <v>36124</v>
      </c>
      <c r="B212">
        <v>6.5796000000000001</v>
      </c>
      <c r="C212">
        <v>6.5796000000000001</v>
      </c>
      <c r="D212">
        <v>6.2008999999999999</v>
      </c>
      <c r="E212" s="35">
        <v>6.4375999999999998</v>
      </c>
      <c r="F212">
        <v>325856</v>
      </c>
    </row>
    <row r="213" spans="1:6">
      <c r="A213" s="14">
        <v>36126</v>
      </c>
      <c r="B213">
        <v>6.5086000000000004</v>
      </c>
      <c r="C213">
        <v>6.8163</v>
      </c>
      <c r="D213">
        <v>6.3429000000000002</v>
      </c>
      <c r="E213" s="35">
        <v>6.8163</v>
      </c>
      <c r="F213">
        <v>207897</v>
      </c>
    </row>
    <row r="214" spans="1:6">
      <c r="A214" s="14">
        <v>36129</v>
      </c>
      <c r="B214">
        <v>6.7690000000000001</v>
      </c>
      <c r="C214">
        <v>6.9820000000000002</v>
      </c>
      <c r="D214">
        <v>6.4375999999999998</v>
      </c>
      <c r="E214" s="35">
        <v>6.7453000000000003</v>
      </c>
      <c r="F214">
        <v>422232</v>
      </c>
    </row>
    <row r="215" spans="1:6">
      <c r="A215" s="14">
        <v>36130</v>
      </c>
      <c r="B215">
        <v>6.6505999999999998</v>
      </c>
      <c r="C215">
        <v>6.6505999999999998</v>
      </c>
      <c r="D215">
        <v>6.4375999999999998</v>
      </c>
      <c r="E215" s="35">
        <v>6.5796000000000001</v>
      </c>
      <c r="F215">
        <v>330021</v>
      </c>
    </row>
    <row r="216" spans="1:6">
      <c r="A216" s="14">
        <v>36131</v>
      </c>
      <c r="B216">
        <v>6.6269999999999998</v>
      </c>
      <c r="C216">
        <v>6.6269999999999998</v>
      </c>
      <c r="D216">
        <v>6.3902999999999999</v>
      </c>
      <c r="E216" s="35">
        <v>6.5323000000000002</v>
      </c>
      <c r="F216">
        <v>268298</v>
      </c>
    </row>
    <row r="217" spans="1:6">
      <c r="A217" s="14">
        <v>36132</v>
      </c>
      <c r="B217">
        <v>6.4612999999999996</v>
      </c>
      <c r="C217">
        <v>6.4612999999999996</v>
      </c>
      <c r="D217">
        <v>6.1063000000000001</v>
      </c>
      <c r="E217" s="35">
        <v>6.2483000000000004</v>
      </c>
      <c r="F217">
        <v>181201</v>
      </c>
    </row>
    <row r="218" spans="1:6">
      <c r="A218" s="14">
        <v>36133</v>
      </c>
      <c r="B218">
        <v>6.2483000000000004</v>
      </c>
      <c r="C218">
        <v>6.343</v>
      </c>
      <c r="D218">
        <v>6.1063000000000001</v>
      </c>
      <c r="E218" s="35">
        <v>6.343</v>
      </c>
      <c r="F218">
        <v>235354</v>
      </c>
    </row>
    <row r="219" spans="1:6">
      <c r="A219" s="14">
        <v>36136</v>
      </c>
      <c r="B219">
        <v>6.2483000000000004</v>
      </c>
      <c r="C219">
        <v>6.3902999999999999</v>
      </c>
      <c r="D219">
        <v>6.0590000000000002</v>
      </c>
      <c r="E219" s="35">
        <v>6.3902999999999999</v>
      </c>
      <c r="F219">
        <v>146172</v>
      </c>
    </row>
    <row r="220" spans="1:6">
      <c r="A220" s="14">
        <v>36137</v>
      </c>
      <c r="B220">
        <v>6.343</v>
      </c>
      <c r="C220">
        <v>6.3902999999999999</v>
      </c>
      <c r="D220">
        <v>6.0115999999999996</v>
      </c>
      <c r="E220" s="35">
        <v>6.0353000000000003</v>
      </c>
      <c r="F220">
        <v>168326</v>
      </c>
    </row>
    <row r="221" spans="1:6">
      <c r="A221" s="14">
        <v>36138</v>
      </c>
      <c r="B221">
        <v>6.0353000000000003</v>
      </c>
      <c r="C221">
        <v>6.1536999999999997</v>
      </c>
      <c r="D221">
        <v>5.8933</v>
      </c>
      <c r="E221" s="35">
        <v>5.9880000000000004</v>
      </c>
      <c r="F221">
        <v>216231</v>
      </c>
    </row>
    <row r="222" spans="1:6">
      <c r="A222" s="14">
        <v>36139</v>
      </c>
      <c r="B222">
        <v>5.9169999999999998</v>
      </c>
      <c r="C222">
        <v>6.1063000000000001</v>
      </c>
      <c r="D222">
        <v>5.8223000000000003</v>
      </c>
      <c r="E222" s="35">
        <v>5.8933</v>
      </c>
      <c r="F222">
        <v>117014</v>
      </c>
    </row>
    <row r="223" spans="1:6">
      <c r="A223" s="14">
        <v>36140</v>
      </c>
      <c r="B223">
        <v>5.7275999999999998</v>
      </c>
      <c r="C223">
        <v>6.0353000000000003</v>
      </c>
      <c r="D223">
        <v>5.7039999999999997</v>
      </c>
      <c r="E223" s="35">
        <v>6.0353000000000003</v>
      </c>
      <c r="F223">
        <v>132919</v>
      </c>
    </row>
    <row r="224" spans="1:6">
      <c r="A224" s="14">
        <v>36143</v>
      </c>
      <c r="B224">
        <v>5.9641999999999999</v>
      </c>
      <c r="C224">
        <v>6.0115999999999996</v>
      </c>
      <c r="D224">
        <v>5.5856000000000003</v>
      </c>
      <c r="E224" s="35">
        <v>5.7039</v>
      </c>
      <c r="F224">
        <v>237812</v>
      </c>
    </row>
    <row r="225" spans="1:6">
      <c r="A225" s="14">
        <v>36144</v>
      </c>
      <c r="B225">
        <v>5.7039999999999997</v>
      </c>
      <c r="C225">
        <v>5.7275999999999998</v>
      </c>
      <c r="D225">
        <v>5.3490000000000002</v>
      </c>
      <c r="E225" s="35">
        <v>5.5382999999999996</v>
      </c>
      <c r="F225">
        <v>284205</v>
      </c>
    </row>
    <row r="226" spans="1:6">
      <c r="A226" s="14">
        <v>36145</v>
      </c>
      <c r="B226">
        <v>5.4908999999999999</v>
      </c>
      <c r="C226">
        <v>5.633</v>
      </c>
      <c r="D226">
        <v>5.3015999999999996</v>
      </c>
      <c r="E226" s="35">
        <v>5.3015999999999996</v>
      </c>
      <c r="F226">
        <v>316392</v>
      </c>
    </row>
    <row r="227" spans="1:6">
      <c r="A227" s="14">
        <v>36146</v>
      </c>
      <c r="B227">
        <v>5.3015999999999996</v>
      </c>
      <c r="C227">
        <v>5.5856000000000003</v>
      </c>
      <c r="D227">
        <v>5.3015999999999996</v>
      </c>
      <c r="E227" s="35">
        <v>5.4908999999999999</v>
      </c>
      <c r="F227">
        <v>575030</v>
      </c>
    </row>
    <row r="228" spans="1:6">
      <c r="A228" s="14">
        <v>36147</v>
      </c>
      <c r="B228">
        <v>5.5382999999999996</v>
      </c>
      <c r="C228">
        <v>5.5382999999999996</v>
      </c>
      <c r="D228">
        <v>5.3015999999999996</v>
      </c>
      <c r="E228" s="35">
        <v>5.3253000000000004</v>
      </c>
      <c r="F228">
        <v>729732</v>
      </c>
    </row>
    <row r="229" spans="1:6">
      <c r="A229" s="14">
        <v>36150</v>
      </c>
      <c r="B229">
        <v>5.3489000000000004</v>
      </c>
      <c r="C229">
        <v>5.4436</v>
      </c>
      <c r="D229">
        <v>5.2069000000000001</v>
      </c>
      <c r="E229" s="35">
        <v>5.2778999999999998</v>
      </c>
      <c r="F229">
        <v>667619</v>
      </c>
    </row>
    <row r="230" spans="1:6">
      <c r="A230" s="14">
        <v>36151</v>
      </c>
      <c r="B230">
        <v>5.2778999999999998</v>
      </c>
      <c r="C230">
        <v>5.2778999999999998</v>
      </c>
      <c r="D230">
        <v>5.0411999999999999</v>
      </c>
      <c r="E230" s="35">
        <v>5.1121999999999996</v>
      </c>
      <c r="F230">
        <v>644705</v>
      </c>
    </row>
    <row r="231" spans="1:6">
      <c r="A231" s="14">
        <v>36152</v>
      </c>
      <c r="B231">
        <v>5.2069999999999999</v>
      </c>
      <c r="C231">
        <v>6.0590000000000002</v>
      </c>
      <c r="D231">
        <v>5.1596000000000002</v>
      </c>
      <c r="E231" s="35">
        <v>6.0590000000000002</v>
      </c>
      <c r="F231">
        <v>915098</v>
      </c>
    </row>
    <row r="232" spans="1:6">
      <c r="A232" s="14">
        <v>36153</v>
      </c>
      <c r="B232">
        <v>5.9880000000000004</v>
      </c>
      <c r="C232">
        <v>6.0590000000000002</v>
      </c>
      <c r="D232">
        <v>5.6802999999999999</v>
      </c>
      <c r="E232" s="35">
        <v>5.9169999999999998</v>
      </c>
      <c r="F232">
        <v>240467</v>
      </c>
    </row>
    <row r="233" spans="1:6">
      <c r="A233" s="14">
        <v>36157</v>
      </c>
      <c r="B233">
        <v>5.8696000000000002</v>
      </c>
      <c r="C233">
        <v>5.9169</v>
      </c>
      <c r="D233">
        <v>5.7275999999999998</v>
      </c>
      <c r="E233" s="35">
        <v>5.7748999999999997</v>
      </c>
      <c r="F233">
        <v>213387</v>
      </c>
    </row>
    <row r="234" spans="1:6">
      <c r="A234" s="14">
        <v>36158</v>
      </c>
      <c r="B234">
        <v>5.8407</v>
      </c>
      <c r="C234">
        <v>5.9123000000000001</v>
      </c>
      <c r="D234">
        <v>5.4831000000000003</v>
      </c>
      <c r="E234" s="35">
        <v>5.5785</v>
      </c>
      <c r="F234">
        <v>340241</v>
      </c>
    </row>
    <row r="235" spans="1:6">
      <c r="A235" s="14">
        <v>36159</v>
      </c>
      <c r="B235">
        <v>5.9122000000000003</v>
      </c>
      <c r="C235">
        <v>6.0791000000000004</v>
      </c>
      <c r="D235">
        <v>5.6977000000000002</v>
      </c>
      <c r="E235" s="35">
        <v>6.0076000000000001</v>
      </c>
      <c r="F235">
        <v>375332</v>
      </c>
    </row>
    <row r="236" spans="1:6">
      <c r="A236" s="14">
        <v>36160</v>
      </c>
      <c r="B236">
        <v>5.9123000000000001</v>
      </c>
      <c r="C236">
        <v>6.2698999999999998</v>
      </c>
      <c r="D236">
        <v>5.8169000000000004</v>
      </c>
      <c r="E236" s="35">
        <v>6.1029999999999998</v>
      </c>
      <c r="F236">
        <v>264718</v>
      </c>
    </row>
    <row r="237" spans="1:6">
      <c r="A237" s="14">
        <v>36164</v>
      </c>
      <c r="B237">
        <v>6.2698999999999998</v>
      </c>
      <c r="C237">
        <v>6.4367000000000001</v>
      </c>
      <c r="D237">
        <v>6.0552999999999999</v>
      </c>
      <c r="E237" s="35">
        <v>6.0552999999999999</v>
      </c>
      <c r="F237">
        <v>215511</v>
      </c>
    </row>
    <row r="238" spans="1:6">
      <c r="A238" s="14">
        <v>36165</v>
      </c>
      <c r="B238">
        <v>6.1506999999999996</v>
      </c>
      <c r="C238">
        <v>6.3174999999999999</v>
      </c>
      <c r="D238">
        <v>6.1506999999999996</v>
      </c>
      <c r="E238" s="35">
        <v>6.2937000000000003</v>
      </c>
      <c r="F238">
        <v>167260</v>
      </c>
    </row>
    <row r="239" spans="1:6">
      <c r="A239" s="14">
        <v>36166</v>
      </c>
      <c r="B239">
        <v>6.3651999999999997</v>
      </c>
      <c r="C239">
        <v>6.4367000000000001</v>
      </c>
      <c r="D239">
        <v>6.0076000000000001</v>
      </c>
      <c r="E239" s="35">
        <v>6.0552999999999999</v>
      </c>
      <c r="F239">
        <v>194914</v>
      </c>
    </row>
    <row r="240" spans="1:6">
      <c r="A240" s="14">
        <v>36167</v>
      </c>
      <c r="B240">
        <v>6.0076000000000001</v>
      </c>
      <c r="C240">
        <v>6.1505999999999998</v>
      </c>
      <c r="D240">
        <v>5.9599000000000002</v>
      </c>
      <c r="E240" s="35">
        <v>6.1268000000000002</v>
      </c>
      <c r="F240">
        <v>104704</v>
      </c>
    </row>
    <row r="241" spans="1:6">
      <c r="A241" s="14">
        <v>36168</v>
      </c>
      <c r="B241">
        <v>6.1745000000000001</v>
      </c>
      <c r="C241">
        <v>6.5796999999999999</v>
      </c>
      <c r="D241">
        <v>6.1505999999999998</v>
      </c>
      <c r="E241" s="35">
        <v>6.4367000000000001</v>
      </c>
      <c r="F241">
        <v>364651</v>
      </c>
    </row>
    <row r="242" spans="1:6">
      <c r="A242" s="14">
        <v>36171</v>
      </c>
      <c r="B242">
        <v>6.3651999999999997</v>
      </c>
      <c r="C242">
        <v>6.4128999999999996</v>
      </c>
      <c r="D242">
        <v>6.1029</v>
      </c>
      <c r="E242" s="35">
        <v>6.1982999999999997</v>
      </c>
      <c r="F242">
        <v>120342</v>
      </c>
    </row>
    <row r="243" spans="1:6">
      <c r="A243" s="14">
        <v>36172</v>
      </c>
      <c r="B243">
        <v>6.1506999999999996</v>
      </c>
      <c r="C243">
        <v>6.1982999999999997</v>
      </c>
      <c r="D243">
        <v>5.9123000000000001</v>
      </c>
      <c r="E243" s="35">
        <v>5.9360999999999997</v>
      </c>
      <c r="F243">
        <v>312205</v>
      </c>
    </row>
    <row r="244" spans="1:6">
      <c r="A244" s="14">
        <v>36173</v>
      </c>
      <c r="B244">
        <v>5.9360999999999997</v>
      </c>
      <c r="C244">
        <v>6.1029999999999998</v>
      </c>
      <c r="D244">
        <v>5.7454000000000001</v>
      </c>
      <c r="E244" s="35">
        <v>6.0076000000000001</v>
      </c>
      <c r="F244">
        <v>146852</v>
      </c>
    </row>
    <row r="245" spans="1:6">
      <c r="A245" s="14">
        <v>36174</v>
      </c>
      <c r="B245">
        <v>6.0076999999999998</v>
      </c>
      <c r="C245">
        <v>6.1984000000000004</v>
      </c>
      <c r="D245">
        <v>5.8884999999999996</v>
      </c>
      <c r="E245" s="35">
        <v>6.1506999999999996</v>
      </c>
      <c r="F245">
        <v>156008</v>
      </c>
    </row>
    <row r="246" spans="1:6">
      <c r="A246" s="14">
        <v>36175</v>
      </c>
      <c r="B246">
        <v>6.1029999999999998</v>
      </c>
      <c r="C246">
        <v>6.1506999999999996</v>
      </c>
      <c r="D246">
        <v>6.0315000000000003</v>
      </c>
      <c r="E246" s="35">
        <v>6.1029999999999998</v>
      </c>
      <c r="F246">
        <v>102416</v>
      </c>
    </row>
    <row r="247" spans="1:6">
      <c r="A247" s="14">
        <v>36179</v>
      </c>
      <c r="B247">
        <v>6.1982999999999997</v>
      </c>
      <c r="C247">
        <v>6.3890000000000002</v>
      </c>
      <c r="D247">
        <v>6.0552999999999999</v>
      </c>
      <c r="E247" s="35">
        <v>6.3174999999999999</v>
      </c>
      <c r="F247">
        <v>187284</v>
      </c>
    </row>
    <row r="248" spans="1:6">
      <c r="A248" s="14">
        <v>36180</v>
      </c>
      <c r="B248">
        <v>6.4128999999999996</v>
      </c>
      <c r="C248">
        <v>6.4606000000000003</v>
      </c>
      <c r="D248">
        <v>6.2460000000000004</v>
      </c>
      <c r="E248" s="35">
        <v>6.2937000000000003</v>
      </c>
      <c r="F248">
        <v>260140</v>
      </c>
    </row>
    <row r="249" spans="1:6">
      <c r="A249" s="14">
        <v>36181</v>
      </c>
      <c r="B249">
        <v>6.2937000000000003</v>
      </c>
      <c r="C249">
        <v>6.4367000000000001</v>
      </c>
      <c r="D249">
        <v>6.2937000000000003</v>
      </c>
      <c r="E249" s="35">
        <v>6.4128999999999996</v>
      </c>
      <c r="F249">
        <v>249650</v>
      </c>
    </row>
    <row r="250" spans="1:6">
      <c r="A250" s="14">
        <v>36182</v>
      </c>
      <c r="B250">
        <v>6.3175999999999997</v>
      </c>
      <c r="C250">
        <v>6.4606000000000003</v>
      </c>
      <c r="D250">
        <v>6.2937000000000003</v>
      </c>
      <c r="E250" s="35">
        <v>6.4606000000000003</v>
      </c>
      <c r="F250">
        <v>161920</v>
      </c>
    </row>
    <row r="251" spans="1:6">
      <c r="A251" s="14">
        <v>36185</v>
      </c>
      <c r="B251">
        <v>6.5559000000000003</v>
      </c>
      <c r="C251">
        <v>6.8658000000000001</v>
      </c>
      <c r="D251">
        <v>6.5559000000000003</v>
      </c>
      <c r="E251" s="35">
        <v>6.8419999999999996</v>
      </c>
      <c r="F251">
        <v>496057</v>
      </c>
    </row>
    <row r="252" spans="1:6">
      <c r="A252" s="14">
        <v>36186</v>
      </c>
      <c r="B252">
        <v>6.7944000000000004</v>
      </c>
      <c r="C252">
        <v>6.9612999999999996</v>
      </c>
      <c r="D252">
        <v>6.7705000000000002</v>
      </c>
      <c r="E252" s="35">
        <v>6.8658999999999999</v>
      </c>
      <c r="F252">
        <v>263002</v>
      </c>
    </row>
    <row r="253" spans="1:6">
      <c r="A253" s="14">
        <v>36187</v>
      </c>
      <c r="B253">
        <v>6.8897000000000004</v>
      </c>
      <c r="C253">
        <v>6.9611999999999998</v>
      </c>
      <c r="D253">
        <v>6.7942999999999998</v>
      </c>
      <c r="E253" s="35">
        <v>6.8419999999999996</v>
      </c>
      <c r="F253">
        <v>195104</v>
      </c>
    </row>
    <row r="254" spans="1:6">
      <c r="A254" s="14">
        <v>36188</v>
      </c>
      <c r="B254">
        <v>6.8182</v>
      </c>
      <c r="C254">
        <v>6.8182</v>
      </c>
      <c r="D254">
        <v>6.7228000000000003</v>
      </c>
      <c r="E254" s="35">
        <v>6.7705000000000002</v>
      </c>
      <c r="F254">
        <v>118818</v>
      </c>
    </row>
    <row r="255" spans="1:6">
      <c r="A255" s="14">
        <v>36189</v>
      </c>
      <c r="B255">
        <v>6.6750999999999996</v>
      </c>
      <c r="C255">
        <v>6.6750999999999996</v>
      </c>
      <c r="D255">
        <v>6.2937000000000003</v>
      </c>
      <c r="E255" s="35">
        <v>6.5320999999999998</v>
      </c>
      <c r="F255">
        <v>328608</v>
      </c>
    </row>
    <row r="256" spans="1:6">
      <c r="A256" s="14">
        <v>36192</v>
      </c>
      <c r="B256">
        <v>6.5083000000000002</v>
      </c>
      <c r="C256">
        <v>6.5320999999999998</v>
      </c>
      <c r="D256">
        <v>6.3414000000000001</v>
      </c>
      <c r="E256" s="35">
        <v>6.4128999999999996</v>
      </c>
      <c r="F256">
        <v>205404</v>
      </c>
    </row>
    <row r="257" spans="1:6">
      <c r="A257" s="14">
        <v>36193</v>
      </c>
      <c r="B257">
        <v>6.4367999999999999</v>
      </c>
      <c r="C257">
        <v>6.4843999999999999</v>
      </c>
      <c r="D257">
        <v>6.3891</v>
      </c>
      <c r="E257" s="35">
        <v>6.4606000000000003</v>
      </c>
      <c r="F257">
        <v>390020</v>
      </c>
    </row>
    <row r="258" spans="1:6">
      <c r="A258" s="14">
        <v>36194</v>
      </c>
      <c r="B258">
        <v>6.3414000000000001</v>
      </c>
      <c r="C258">
        <v>6.3651999999999997</v>
      </c>
      <c r="D258">
        <v>6.1505999999999998</v>
      </c>
      <c r="E258" s="35">
        <v>6.2460000000000004</v>
      </c>
      <c r="F258">
        <v>338524</v>
      </c>
    </row>
    <row r="259" spans="1:6">
      <c r="A259" s="14">
        <v>36195</v>
      </c>
      <c r="B259">
        <v>6.4843999999999999</v>
      </c>
      <c r="C259">
        <v>6.4843999999999999</v>
      </c>
      <c r="D259">
        <v>6.1745000000000001</v>
      </c>
      <c r="E259" s="35">
        <v>6.3414000000000001</v>
      </c>
      <c r="F259">
        <v>316975</v>
      </c>
    </row>
    <row r="260" spans="1:6">
      <c r="A260" s="14">
        <v>36196</v>
      </c>
      <c r="B260">
        <v>6.2460000000000004</v>
      </c>
      <c r="C260">
        <v>6.2937000000000003</v>
      </c>
      <c r="D260">
        <v>6.2222</v>
      </c>
      <c r="E260" s="35">
        <v>6.2460000000000004</v>
      </c>
      <c r="F260">
        <v>109090</v>
      </c>
    </row>
    <row r="261" spans="1:6">
      <c r="A261" s="14">
        <v>36199</v>
      </c>
      <c r="B261">
        <v>6.1029999999999998</v>
      </c>
      <c r="C261">
        <v>6.2460000000000004</v>
      </c>
      <c r="D261">
        <v>6.1029999999999998</v>
      </c>
      <c r="E261" s="35">
        <v>6.1745000000000001</v>
      </c>
      <c r="F261">
        <v>186904</v>
      </c>
    </row>
    <row r="262" spans="1:6">
      <c r="A262" s="14">
        <v>36200</v>
      </c>
      <c r="B262">
        <v>6.1745000000000001</v>
      </c>
      <c r="C262">
        <v>6.1982999999999997</v>
      </c>
      <c r="D262">
        <v>6.0076000000000001</v>
      </c>
      <c r="E262" s="35">
        <v>6.0791000000000004</v>
      </c>
      <c r="F262">
        <v>79338</v>
      </c>
    </row>
    <row r="263" spans="1:6">
      <c r="A263" s="14">
        <v>36201</v>
      </c>
      <c r="B263">
        <v>6.1505999999999998</v>
      </c>
      <c r="C263">
        <v>6.1505999999999998</v>
      </c>
      <c r="D263">
        <v>5.9836999999999998</v>
      </c>
      <c r="E263" s="35">
        <v>6.0791000000000004</v>
      </c>
      <c r="F263">
        <v>191289</v>
      </c>
    </row>
    <row r="264" spans="1:6">
      <c r="A264" s="14">
        <v>36202</v>
      </c>
      <c r="B264">
        <v>6.0791000000000004</v>
      </c>
      <c r="C264">
        <v>6.0791000000000004</v>
      </c>
      <c r="D264">
        <v>5.8883999999999999</v>
      </c>
      <c r="E264" s="35">
        <v>5.9360999999999997</v>
      </c>
      <c r="F264">
        <v>92308</v>
      </c>
    </row>
    <row r="265" spans="1:6">
      <c r="A265" s="14">
        <v>36203</v>
      </c>
      <c r="B265">
        <v>6.0076000000000001</v>
      </c>
      <c r="C265">
        <v>6.0076000000000001</v>
      </c>
      <c r="D265">
        <v>5.7214999999999998</v>
      </c>
      <c r="E265" s="35">
        <v>5.8407</v>
      </c>
      <c r="F265">
        <v>219896</v>
      </c>
    </row>
    <row r="266" spans="1:6">
      <c r="A266" s="14">
        <v>36207</v>
      </c>
      <c r="B266">
        <v>5.8169000000000004</v>
      </c>
      <c r="C266">
        <v>5.9123000000000001</v>
      </c>
      <c r="D266">
        <v>5.6501000000000001</v>
      </c>
      <c r="E266" s="35">
        <v>5.9123000000000001</v>
      </c>
      <c r="F266">
        <v>154673</v>
      </c>
    </row>
    <row r="267" spans="1:6">
      <c r="A267" s="14">
        <v>36208</v>
      </c>
      <c r="B267">
        <v>5.8883999999999999</v>
      </c>
      <c r="C267">
        <v>5.9360999999999997</v>
      </c>
      <c r="D267">
        <v>5.6738999999999997</v>
      </c>
      <c r="E267" s="35">
        <v>5.6977000000000002</v>
      </c>
      <c r="F267">
        <v>72282</v>
      </c>
    </row>
    <row r="268" spans="1:6">
      <c r="A268" s="14">
        <v>36209</v>
      </c>
      <c r="B268">
        <v>5.7454000000000001</v>
      </c>
      <c r="C268">
        <v>5.8407999999999998</v>
      </c>
      <c r="D268">
        <v>5.6738999999999997</v>
      </c>
      <c r="E268" s="35">
        <v>5.7454000000000001</v>
      </c>
      <c r="F268">
        <v>82963</v>
      </c>
    </row>
    <row r="269" spans="1:6">
      <c r="A269" s="14">
        <v>36210</v>
      </c>
      <c r="B269">
        <v>5.8407</v>
      </c>
      <c r="C269">
        <v>5.8407</v>
      </c>
      <c r="D269">
        <v>5.6261999999999999</v>
      </c>
      <c r="E269" s="35">
        <v>5.7691999999999997</v>
      </c>
      <c r="F269">
        <v>148950</v>
      </c>
    </row>
    <row r="270" spans="1:6">
      <c r="A270" s="14">
        <v>36213</v>
      </c>
      <c r="B270">
        <v>5.7691999999999997</v>
      </c>
      <c r="C270">
        <v>5.9123000000000001</v>
      </c>
      <c r="D270">
        <v>5.7691999999999997</v>
      </c>
      <c r="E270" s="35">
        <v>5.8646000000000003</v>
      </c>
      <c r="F270">
        <v>145137</v>
      </c>
    </row>
    <row r="271" spans="1:6">
      <c r="A271" s="14">
        <v>36214</v>
      </c>
      <c r="B271">
        <v>5.9123000000000001</v>
      </c>
      <c r="C271">
        <v>5.9123000000000001</v>
      </c>
      <c r="D271">
        <v>5.8407999999999998</v>
      </c>
      <c r="E271" s="35">
        <v>5.8646000000000003</v>
      </c>
      <c r="F271">
        <v>119199</v>
      </c>
    </row>
    <row r="272" spans="1:6">
      <c r="A272" s="14">
        <v>36215</v>
      </c>
      <c r="B272">
        <v>5.8646000000000003</v>
      </c>
      <c r="C272">
        <v>5.9837999999999996</v>
      </c>
      <c r="D272">
        <v>5.8646000000000003</v>
      </c>
      <c r="E272" s="35">
        <v>5.9123000000000001</v>
      </c>
      <c r="F272">
        <v>190147</v>
      </c>
    </row>
    <row r="273" spans="1:6">
      <c r="A273" s="14">
        <v>36216</v>
      </c>
      <c r="B273">
        <v>5.8883999999999999</v>
      </c>
      <c r="C273">
        <v>5.9360999999999997</v>
      </c>
      <c r="D273">
        <v>5.8407</v>
      </c>
      <c r="E273" s="35">
        <v>5.8883999999999999</v>
      </c>
      <c r="F273">
        <v>74380</v>
      </c>
    </row>
    <row r="274" spans="1:6">
      <c r="A274" s="14">
        <v>36217</v>
      </c>
      <c r="B274">
        <v>5.8883999999999999</v>
      </c>
      <c r="C274">
        <v>5.8883999999999999</v>
      </c>
      <c r="D274">
        <v>5.65</v>
      </c>
      <c r="E274" s="35">
        <v>5.8169000000000004</v>
      </c>
      <c r="F274">
        <v>151239</v>
      </c>
    </row>
    <row r="275" spans="1:6">
      <c r="A275" s="14">
        <v>36220</v>
      </c>
      <c r="B275">
        <v>5.8407</v>
      </c>
      <c r="C275">
        <v>5.8407</v>
      </c>
      <c r="D275">
        <v>5.6977000000000002</v>
      </c>
      <c r="E275" s="35">
        <v>5.7214999999999998</v>
      </c>
      <c r="F275">
        <v>81245</v>
      </c>
    </row>
    <row r="276" spans="1:6">
      <c r="A276" s="14">
        <v>36221</v>
      </c>
      <c r="B276">
        <v>5.7215999999999996</v>
      </c>
      <c r="C276">
        <v>5.7693000000000003</v>
      </c>
      <c r="D276">
        <v>5.6261999999999999</v>
      </c>
      <c r="E276" s="35">
        <v>5.6738999999999997</v>
      </c>
      <c r="F276">
        <v>102226</v>
      </c>
    </row>
    <row r="277" spans="1:6">
      <c r="A277" s="14">
        <v>36222</v>
      </c>
      <c r="B277">
        <v>5.7214999999999998</v>
      </c>
      <c r="C277">
        <v>5.7214999999999998</v>
      </c>
      <c r="D277">
        <v>5.65</v>
      </c>
      <c r="E277" s="35">
        <v>5.65</v>
      </c>
      <c r="F277">
        <v>76668</v>
      </c>
    </row>
    <row r="278" spans="1:6">
      <c r="A278" s="14">
        <v>36223</v>
      </c>
      <c r="B278">
        <v>5.65</v>
      </c>
      <c r="C278">
        <v>5.7454000000000001</v>
      </c>
      <c r="D278">
        <v>5.65</v>
      </c>
      <c r="E278" s="35">
        <v>5.6977000000000002</v>
      </c>
      <c r="F278">
        <v>73426</v>
      </c>
    </row>
    <row r="279" spans="1:6">
      <c r="A279" s="14">
        <v>36224</v>
      </c>
      <c r="B279">
        <v>5.7453000000000003</v>
      </c>
      <c r="C279">
        <v>5.7453000000000003</v>
      </c>
      <c r="D279">
        <v>5.5545999999999998</v>
      </c>
      <c r="E279" s="35">
        <v>5.6022999999999996</v>
      </c>
      <c r="F279">
        <v>82008</v>
      </c>
    </row>
    <row r="280" spans="1:6">
      <c r="A280" s="14">
        <v>36227</v>
      </c>
      <c r="B280">
        <v>5.6261999999999999</v>
      </c>
      <c r="C280">
        <v>5.6261999999999999</v>
      </c>
      <c r="D280">
        <v>5.4831000000000003</v>
      </c>
      <c r="E280" s="35">
        <v>5.5308000000000002</v>
      </c>
      <c r="F280">
        <v>66942</v>
      </c>
    </row>
    <row r="281" spans="1:6">
      <c r="A281" s="14">
        <v>36228</v>
      </c>
      <c r="B281">
        <v>5.5308000000000002</v>
      </c>
      <c r="C281">
        <v>5.5308000000000002</v>
      </c>
      <c r="D281">
        <v>5.3878000000000004</v>
      </c>
      <c r="E281" s="35">
        <v>5.4592999999999998</v>
      </c>
      <c r="F281">
        <v>105848</v>
      </c>
    </row>
    <row r="282" spans="1:6">
      <c r="A282" s="14">
        <v>36229</v>
      </c>
      <c r="B282">
        <v>5.5069999999999997</v>
      </c>
      <c r="C282">
        <v>5.6261999999999999</v>
      </c>
      <c r="D282">
        <v>5.4116</v>
      </c>
      <c r="E282" s="35">
        <v>5.5308000000000002</v>
      </c>
      <c r="F282">
        <v>96884</v>
      </c>
    </row>
    <row r="283" spans="1:6">
      <c r="A283" s="14">
        <v>36230</v>
      </c>
      <c r="B283">
        <v>5.5308000000000002</v>
      </c>
      <c r="C283">
        <v>5.5547000000000004</v>
      </c>
      <c r="D283">
        <v>5.4355000000000002</v>
      </c>
      <c r="E283" s="35">
        <v>5.5069999999999997</v>
      </c>
      <c r="F283">
        <v>141895</v>
      </c>
    </row>
    <row r="284" spans="1:6">
      <c r="A284" s="14">
        <v>36231</v>
      </c>
      <c r="B284">
        <v>5.4592999999999998</v>
      </c>
      <c r="C284">
        <v>5.5069999999999997</v>
      </c>
      <c r="D284">
        <v>5.3878000000000004</v>
      </c>
      <c r="E284" s="35">
        <v>5.3878000000000004</v>
      </c>
      <c r="F284">
        <v>82200</v>
      </c>
    </row>
    <row r="285" spans="1:6">
      <c r="A285" s="14">
        <v>36234</v>
      </c>
      <c r="B285">
        <v>5.4831000000000003</v>
      </c>
      <c r="C285">
        <v>5.6022999999999996</v>
      </c>
      <c r="D285">
        <v>5.4353999999999996</v>
      </c>
      <c r="E285" s="35">
        <v>5.6022999999999996</v>
      </c>
      <c r="F285">
        <v>110616</v>
      </c>
    </row>
    <row r="286" spans="1:6">
      <c r="A286" s="14">
        <v>36235</v>
      </c>
      <c r="B286">
        <v>5.4832000000000001</v>
      </c>
      <c r="C286">
        <v>5.5069999999999997</v>
      </c>
      <c r="D286">
        <v>5.3878000000000004</v>
      </c>
      <c r="E286" s="35">
        <v>5.4355000000000002</v>
      </c>
      <c r="F286">
        <v>105849</v>
      </c>
    </row>
    <row r="287" spans="1:6">
      <c r="A287" s="14">
        <v>36236</v>
      </c>
      <c r="B287">
        <v>5.4353999999999996</v>
      </c>
      <c r="C287">
        <v>5.4353999999999996</v>
      </c>
      <c r="D287">
        <v>5.2923999999999998</v>
      </c>
      <c r="E287" s="35">
        <v>5.3639000000000001</v>
      </c>
      <c r="F287">
        <v>155815</v>
      </c>
    </row>
    <row r="288" spans="1:6">
      <c r="A288" s="14">
        <v>36237</v>
      </c>
      <c r="B288">
        <v>5.3400999999999996</v>
      </c>
      <c r="C288">
        <v>5.3400999999999996</v>
      </c>
      <c r="D288">
        <v>5.1970999999999998</v>
      </c>
      <c r="E288" s="35">
        <v>5.2686000000000002</v>
      </c>
      <c r="F288">
        <v>168404</v>
      </c>
    </row>
    <row r="289" spans="1:6">
      <c r="A289" s="14">
        <v>36238</v>
      </c>
      <c r="B289">
        <v>5.3400999999999996</v>
      </c>
      <c r="C289">
        <v>5.5069999999999997</v>
      </c>
      <c r="D289">
        <v>5.2923999999999998</v>
      </c>
      <c r="E289" s="35">
        <v>5.4592999999999998</v>
      </c>
      <c r="F289">
        <v>183089</v>
      </c>
    </row>
    <row r="290" spans="1:6">
      <c r="A290" s="14">
        <v>36241</v>
      </c>
      <c r="B290">
        <v>5.4353999999999996</v>
      </c>
      <c r="C290">
        <v>5.5069999999999997</v>
      </c>
      <c r="D290">
        <v>5.2923999999999998</v>
      </c>
      <c r="E290" s="35">
        <v>5.2923999999999998</v>
      </c>
      <c r="F290">
        <v>175078</v>
      </c>
    </row>
    <row r="291" spans="1:6">
      <c r="A291" s="14">
        <v>36242</v>
      </c>
      <c r="B291">
        <v>5.3163</v>
      </c>
      <c r="C291">
        <v>5.3163</v>
      </c>
      <c r="D291">
        <v>5.1970999999999998</v>
      </c>
      <c r="E291" s="35">
        <v>5.2209000000000003</v>
      </c>
      <c r="F291">
        <v>85442</v>
      </c>
    </row>
    <row r="292" spans="1:6">
      <c r="A292" s="14">
        <v>36243</v>
      </c>
      <c r="B292">
        <v>5.3162000000000003</v>
      </c>
      <c r="C292">
        <v>5.5545999999999998</v>
      </c>
      <c r="D292">
        <v>5.3162000000000003</v>
      </c>
      <c r="E292" s="35">
        <v>5.5308000000000002</v>
      </c>
      <c r="F292">
        <v>256515</v>
      </c>
    </row>
    <row r="293" spans="1:6">
      <c r="A293" s="14">
        <v>36244</v>
      </c>
      <c r="B293">
        <v>5.6261999999999999</v>
      </c>
      <c r="C293">
        <v>5.8169000000000004</v>
      </c>
      <c r="D293">
        <v>5.6261999999999999</v>
      </c>
      <c r="E293" s="35">
        <v>5.8169000000000004</v>
      </c>
      <c r="F293">
        <v>191862</v>
      </c>
    </row>
    <row r="294" spans="1:6">
      <c r="A294" s="14">
        <v>36245</v>
      </c>
      <c r="B294">
        <v>5.8646000000000003</v>
      </c>
      <c r="C294">
        <v>5.9123000000000001</v>
      </c>
      <c r="D294">
        <v>5.7691999999999997</v>
      </c>
      <c r="E294" s="35">
        <v>5.8169000000000004</v>
      </c>
      <c r="F294">
        <v>194532</v>
      </c>
    </row>
    <row r="295" spans="1:6">
      <c r="A295" s="14">
        <v>36248</v>
      </c>
      <c r="B295">
        <v>5.8646000000000003</v>
      </c>
      <c r="C295">
        <v>5.9123000000000001</v>
      </c>
      <c r="D295">
        <v>5.7930999999999999</v>
      </c>
      <c r="E295" s="35">
        <v>5.8646000000000003</v>
      </c>
      <c r="F295">
        <v>105277</v>
      </c>
    </row>
    <row r="296" spans="1:6">
      <c r="A296" s="14">
        <v>36249</v>
      </c>
      <c r="B296">
        <v>5.7626999999999997</v>
      </c>
      <c r="C296">
        <v>5.9067999999999996</v>
      </c>
      <c r="D296">
        <v>5.7626999999999997</v>
      </c>
      <c r="E296" s="35">
        <v>5.9067999999999996</v>
      </c>
      <c r="F296">
        <v>131006</v>
      </c>
    </row>
    <row r="297" spans="1:6">
      <c r="A297" s="14">
        <v>36250</v>
      </c>
      <c r="B297">
        <v>5.8108000000000004</v>
      </c>
      <c r="C297">
        <v>5.8587999999999996</v>
      </c>
      <c r="D297">
        <v>5.6666999999999996</v>
      </c>
      <c r="E297" s="35">
        <v>5.8348000000000004</v>
      </c>
      <c r="F297">
        <v>164623</v>
      </c>
    </row>
    <row r="298" spans="1:6">
      <c r="A298" s="14">
        <v>36251</v>
      </c>
      <c r="B298">
        <v>5.7626999999999997</v>
      </c>
      <c r="C298">
        <v>5.8108000000000004</v>
      </c>
      <c r="D298">
        <v>5.6666999999999996</v>
      </c>
      <c r="E298" s="35">
        <v>5.6666999999999996</v>
      </c>
      <c r="F298">
        <v>67040</v>
      </c>
    </row>
    <row r="299" spans="1:6">
      <c r="A299" s="14">
        <v>36255</v>
      </c>
      <c r="B299">
        <v>6.2430000000000003</v>
      </c>
      <c r="C299">
        <v>6.4351000000000003</v>
      </c>
      <c r="D299">
        <v>6.1950000000000003</v>
      </c>
      <c r="E299" s="35">
        <v>6.3871000000000002</v>
      </c>
      <c r="F299">
        <v>725920</v>
      </c>
    </row>
    <row r="300" spans="1:6">
      <c r="A300" s="14">
        <v>36256</v>
      </c>
      <c r="B300">
        <v>6.3151000000000002</v>
      </c>
      <c r="C300">
        <v>6.3631000000000002</v>
      </c>
      <c r="D300">
        <v>6.0510000000000002</v>
      </c>
      <c r="E300" s="35">
        <v>6.1470000000000002</v>
      </c>
      <c r="F300">
        <v>356142</v>
      </c>
    </row>
    <row r="301" spans="1:6">
      <c r="A301" s="14">
        <v>36257</v>
      </c>
      <c r="B301">
        <v>6.2430000000000003</v>
      </c>
      <c r="C301">
        <v>6.3150000000000004</v>
      </c>
      <c r="D301">
        <v>6.1468999999999996</v>
      </c>
      <c r="E301" s="35">
        <v>6.2670000000000003</v>
      </c>
      <c r="F301">
        <v>218793</v>
      </c>
    </row>
    <row r="302" spans="1:6">
      <c r="A302" s="14">
        <v>36258</v>
      </c>
      <c r="B302">
        <v>6.2910000000000004</v>
      </c>
      <c r="C302">
        <v>6.3150000000000004</v>
      </c>
      <c r="D302">
        <v>6.1230000000000002</v>
      </c>
      <c r="E302" s="35">
        <v>6.2190000000000003</v>
      </c>
      <c r="F302">
        <v>259133</v>
      </c>
    </row>
    <row r="303" spans="1:6">
      <c r="A303" s="14">
        <v>36259</v>
      </c>
      <c r="B303">
        <v>6.1710000000000003</v>
      </c>
      <c r="C303">
        <v>6.1950000000000003</v>
      </c>
      <c r="D303">
        <v>6.0509000000000004</v>
      </c>
      <c r="E303" s="35">
        <v>6.1950000000000003</v>
      </c>
      <c r="F303">
        <v>187099</v>
      </c>
    </row>
    <row r="304" spans="1:6">
      <c r="A304" s="14">
        <v>36262</v>
      </c>
      <c r="B304">
        <v>6.2190000000000003</v>
      </c>
      <c r="C304">
        <v>6.2190000000000003</v>
      </c>
      <c r="D304">
        <v>6.0509000000000004</v>
      </c>
      <c r="E304" s="35">
        <v>6.2190000000000003</v>
      </c>
      <c r="F304">
        <v>241268</v>
      </c>
    </row>
    <row r="305" spans="1:6">
      <c r="A305" s="14">
        <v>36263</v>
      </c>
      <c r="B305">
        <v>6.2190000000000003</v>
      </c>
      <c r="C305">
        <v>6.2430000000000003</v>
      </c>
      <c r="D305">
        <v>6.0510000000000002</v>
      </c>
      <c r="E305" s="35">
        <v>6.1470000000000002</v>
      </c>
      <c r="F305">
        <v>118522</v>
      </c>
    </row>
    <row r="306" spans="1:6">
      <c r="A306" s="14">
        <v>36264</v>
      </c>
      <c r="B306">
        <v>6.1710000000000003</v>
      </c>
      <c r="C306">
        <v>6.3390000000000004</v>
      </c>
      <c r="D306">
        <v>6.1468999999999996</v>
      </c>
      <c r="E306" s="35">
        <v>6.2670000000000003</v>
      </c>
      <c r="F306">
        <v>241652</v>
      </c>
    </row>
    <row r="307" spans="1:6">
      <c r="A307" s="14">
        <v>36265</v>
      </c>
      <c r="B307">
        <v>6.3150000000000004</v>
      </c>
      <c r="C307">
        <v>6.7712000000000003</v>
      </c>
      <c r="D307">
        <v>6.2910000000000004</v>
      </c>
      <c r="E307" s="35">
        <v>6.6752000000000002</v>
      </c>
      <c r="F307">
        <v>360749</v>
      </c>
    </row>
    <row r="308" spans="1:6">
      <c r="A308" s="14">
        <v>36266</v>
      </c>
      <c r="B308">
        <v>6.7713000000000001</v>
      </c>
      <c r="C308">
        <v>6.7713000000000001</v>
      </c>
      <c r="D308">
        <v>6.5071000000000003</v>
      </c>
      <c r="E308" s="35">
        <v>6.6272000000000002</v>
      </c>
      <c r="F308">
        <v>461791</v>
      </c>
    </row>
    <row r="309" spans="1:6">
      <c r="A309" s="14">
        <v>36269</v>
      </c>
      <c r="B309">
        <v>6.6271000000000004</v>
      </c>
      <c r="C309">
        <v>7.0593000000000004</v>
      </c>
      <c r="D309">
        <v>6.6031000000000004</v>
      </c>
      <c r="E309" s="35">
        <v>6.9633000000000003</v>
      </c>
      <c r="F309">
        <v>475809</v>
      </c>
    </row>
    <row r="310" spans="1:6">
      <c r="A310" s="14">
        <v>36270</v>
      </c>
      <c r="B310">
        <v>6.9634</v>
      </c>
      <c r="C310">
        <v>7.0354000000000001</v>
      </c>
      <c r="D310">
        <v>6.8193000000000001</v>
      </c>
      <c r="E310" s="35">
        <v>7.0354000000000001</v>
      </c>
      <c r="F310">
        <v>418570</v>
      </c>
    </row>
    <row r="311" spans="1:6">
      <c r="A311" s="14">
        <v>36271</v>
      </c>
      <c r="B311">
        <v>7.0113000000000003</v>
      </c>
      <c r="C311">
        <v>7.4916</v>
      </c>
      <c r="D311">
        <v>7.0113000000000003</v>
      </c>
      <c r="E311" s="35">
        <v>7.3475000000000001</v>
      </c>
      <c r="F311">
        <v>451991</v>
      </c>
    </row>
    <row r="312" spans="1:6">
      <c r="A312" s="14">
        <v>36272</v>
      </c>
      <c r="B312">
        <v>7.4436</v>
      </c>
      <c r="C312">
        <v>7.4436</v>
      </c>
      <c r="D312">
        <v>7.0114000000000001</v>
      </c>
      <c r="E312" s="35">
        <v>7.0114000000000001</v>
      </c>
      <c r="F312">
        <v>276614</v>
      </c>
    </row>
    <row r="313" spans="1:6">
      <c r="A313" s="14">
        <v>36273</v>
      </c>
      <c r="B313">
        <v>7.0594000000000001</v>
      </c>
      <c r="C313">
        <v>7.2515000000000001</v>
      </c>
      <c r="D313">
        <v>6.9154</v>
      </c>
      <c r="E313" s="35">
        <v>7.2035</v>
      </c>
      <c r="F313">
        <v>114103</v>
      </c>
    </row>
    <row r="314" spans="1:6">
      <c r="A314" s="14">
        <v>36276</v>
      </c>
      <c r="B314">
        <v>7.3475000000000001</v>
      </c>
      <c r="C314">
        <v>7.3475000000000001</v>
      </c>
      <c r="D314">
        <v>7.0354000000000001</v>
      </c>
      <c r="E314" s="35">
        <v>7.1314000000000002</v>
      </c>
      <c r="F314">
        <v>132351</v>
      </c>
    </row>
    <row r="315" spans="1:6">
      <c r="A315" s="14">
        <v>36277</v>
      </c>
      <c r="B315">
        <v>7.1554000000000002</v>
      </c>
      <c r="C315">
        <v>7.2995000000000001</v>
      </c>
      <c r="D315">
        <v>7.1314000000000002</v>
      </c>
      <c r="E315" s="35">
        <v>7.1554000000000002</v>
      </c>
      <c r="F315">
        <v>79142</v>
      </c>
    </row>
    <row r="316" spans="1:6">
      <c r="A316" s="14">
        <v>36278</v>
      </c>
      <c r="B316">
        <v>7.0834000000000001</v>
      </c>
      <c r="C316">
        <v>7.1794000000000002</v>
      </c>
      <c r="D316">
        <v>7.0834000000000001</v>
      </c>
      <c r="E316" s="35">
        <v>7.1314000000000002</v>
      </c>
      <c r="F316">
        <v>126780</v>
      </c>
    </row>
    <row r="317" spans="1:6">
      <c r="A317" s="14">
        <v>36279</v>
      </c>
      <c r="B317">
        <v>7.1074000000000002</v>
      </c>
      <c r="C317">
        <v>7.1794000000000002</v>
      </c>
      <c r="D317">
        <v>7.0114000000000001</v>
      </c>
      <c r="E317" s="35">
        <v>7.1074000000000002</v>
      </c>
      <c r="F317">
        <v>75108</v>
      </c>
    </row>
    <row r="318" spans="1:6">
      <c r="A318" s="14">
        <v>36280</v>
      </c>
      <c r="B318">
        <v>7.1315</v>
      </c>
      <c r="C318">
        <v>7.1795</v>
      </c>
      <c r="D318">
        <v>6.9634</v>
      </c>
      <c r="E318" s="35">
        <v>7.0114000000000001</v>
      </c>
      <c r="F318">
        <v>72419</v>
      </c>
    </row>
    <row r="319" spans="1:6">
      <c r="A319" s="14">
        <v>36283</v>
      </c>
      <c r="B319">
        <v>7.0114000000000001</v>
      </c>
      <c r="C319">
        <v>7.3956</v>
      </c>
      <c r="D319">
        <v>7.0114000000000001</v>
      </c>
      <c r="E319" s="35">
        <v>7.2275</v>
      </c>
      <c r="F319">
        <v>284298</v>
      </c>
    </row>
    <row r="320" spans="1:6">
      <c r="A320" s="14">
        <v>36284</v>
      </c>
      <c r="B320">
        <v>7.2035</v>
      </c>
      <c r="C320">
        <v>7.2995000000000001</v>
      </c>
      <c r="D320">
        <v>7.0114000000000001</v>
      </c>
      <c r="E320" s="35">
        <v>7.2995000000000001</v>
      </c>
      <c r="F320">
        <v>150216</v>
      </c>
    </row>
    <row r="321" spans="1:6">
      <c r="A321" s="14">
        <v>36285</v>
      </c>
      <c r="B321">
        <v>7.2515000000000001</v>
      </c>
      <c r="C321">
        <v>7.6356999999999999</v>
      </c>
      <c r="D321">
        <v>7.2035</v>
      </c>
      <c r="E321" s="35">
        <v>7.4916</v>
      </c>
      <c r="F321">
        <v>216488</v>
      </c>
    </row>
    <row r="322" spans="1:6">
      <c r="A322" s="14">
        <v>36286</v>
      </c>
      <c r="B322">
        <v>7.3956</v>
      </c>
      <c r="C322">
        <v>7.8757999999999999</v>
      </c>
      <c r="D322">
        <v>7.3475000000000001</v>
      </c>
      <c r="E322" s="35">
        <v>7.6837</v>
      </c>
      <c r="F322">
        <v>314840</v>
      </c>
    </row>
    <row r="323" spans="1:6">
      <c r="A323" s="14">
        <v>36287</v>
      </c>
      <c r="B323">
        <v>7.9718999999999998</v>
      </c>
      <c r="C323">
        <v>7.9718999999999998</v>
      </c>
      <c r="D323">
        <v>7.6356999999999999</v>
      </c>
      <c r="E323" s="35">
        <v>7.8517999999999999</v>
      </c>
      <c r="F323">
        <v>210342</v>
      </c>
    </row>
    <row r="324" spans="1:6">
      <c r="A324" s="14">
        <v>36290</v>
      </c>
      <c r="B324">
        <v>7.8037999999999998</v>
      </c>
      <c r="C324">
        <v>7.8037999999999998</v>
      </c>
      <c r="D324">
        <v>7.5396999999999998</v>
      </c>
      <c r="E324" s="35">
        <v>7.6356999999999999</v>
      </c>
      <c r="F324">
        <v>78374</v>
      </c>
    </row>
    <row r="325" spans="1:6">
      <c r="A325" s="14">
        <v>36291</v>
      </c>
      <c r="B325">
        <v>7.6356000000000002</v>
      </c>
      <c r="C325">
        <v>7.7797000000000001</v>
      </c>
      <c r="D325">
        <v>7.6356000000000002</v>
      </c>
      <c r="E325" s="35">
        <v>7.7557</v>
      </c>
      <c r="F325">
        <v>99119</v>
      </c>
    </row>
    <row r="326" spans="1:6">
      <c r="A326" s="14">
        <v>36292</v>
      </c>
      <c r="B326">
        <v>7.8037000000000001</v>
      </c>
      <c r="C326">
        <v>7.8037000000000001</v>
      </c>
      <c r="D326">
        <v>7.6837</v>
      </c>
      <c r="E326" s="35">
        <v>7.7797000000000001</v>
      </c>
      <c r="F326">
        <v>86825</v>
      </c>
    </row>
    <row r="327" spans="1:6">
      <c r="A327" s="14">
        <v>36293</v>
      </c>
      <c r="B327">
        <v>7.7557</v>
      </c>
      <c r="C327">
        <v>7.8277000000000001</v>
      </c>
      <c r="D327">
        <v>7.6837</v>
      </c>
      <c r="E327" s="35">
        <v>7.7797000000000001</v>
      </c>
      <c r="F327">
        <v>148871</v>
      </c>
    </row>
    <row r="328" spans="1:6">
      <c r="A328" s="14">
        <v>36294</v>
      </c>
      <c r="B328">
        <v>7.7797999999999998</v>
      </c>
      <c r="C328">
        <v>7.7797999999999998</v>
      </c>
      <c r="D328">
        <v>7.3956</v>
      </c>
      <c r="E328" s="35">
        <v>7.4436</v>
      </c>
      <c r="F328">
        <v>110453</v>
      </c>
    </row>
    <row r="329" spans="1:6">
      <c r="A329" s="14">
        <v>36297</v>
      </c>
      <c r="B329">
        <v>7.4436</v>
      </c>
      <c r="C329">
        <v>7.4916</v>
      </c>
      <c r="D329">
        <v>7.2995000000000001</v>
      </c>
      <c r="E329" s="35">
        <v>7.2995000000000001</v>
      </c>
      <c r="F329">
        <v>110261</v>
      </c>
    </row>
    <row r="330" spans="1:6">
      <c r="A330" s="14">
        <v>36298</v>
      </c>
      <c r="B330">
        <v>7.2995000000000001</v>
      </c>
      <c r="C330">
        <v>7.8277999999999999</v>
      </c>
      <c r="D330">
        <v>7.2995000000000001</v>
      </c>
      <c r="E330" s="35">
        <v>7.6837</v>
      </c>
      <c r="F330">
        <v>292173</v>
      </c>
    </row>
    <row r="331" spans="1:6">
      <c r="A331" s="14">
        <v>36299</v>
      </c>
      <c r="B331">
        <v>7.7077</v>
      </c>
      <c r="C331">
        <v>7.7077</v>
      </c>
      <c r="D331">
        <v>7.5396000000000001</v>
      </c>
      <c r="E331" s="35">
        <v>7.5396000000000001</v>
      </c>
      <c r="F331">
        <v>58780</v>
      </c>
    </row>
    <row r="332" spans="1:6">
      <c r="A332" s="14">
        <v>36300</v>
      </c>
      <c r="B332">
        <v>7.6356999999999999</v>
      </c>
      <c r="C332">
        <v>7.6356999999999999</v>
      </c>
      <c r="D332">
        <v>7.3715999999999999</v>
      </c>
      <c r="E332" s="35">
        <v>7.3956</v>
      </c>
      <c r="F332">
        <v>91629</v>
      </c>
    </row>
    <row r="333" spans="1:6">
      <c r="A333" s="14">
        <v>36301</v>
      </c>
      <c r="B333">
        <v>7.4676</v>
      </c>
      <c r="C333">
        <v>7.4676</v>
      </c>
      <c r="D333">
        <v>7.2275</v>
      </c>
      <c r="E333" s="35">
        <v>7.2515000000000001</v>
      </c>
      <c r="F333">
        <v>55515</v>
      </c>
    </row>
    <row r="334" spans="1:6">
      <c r="A334" s="14">
        <v>36304</v>
      </c>
      <c r="B334">
        <v>7.2995000000000001</v>
      </c>
      <c r="C334">
        <v>7.2995000000000001</v>
      </c>
      <c r="D334">
        <v>6.9633000000000003</v>
      </c>
      <c r="E334" s="35">
        <v>7.1074000000000002</v>
      </c>
      <c r="F334">
        <v>124860</v>
      </c>
    </row>
    <row r="335" spans="1:6">
      <c r="A335" s="14">
        <v>36305</v>
      </c>
      <c r="B335">
        <v>7.1074999999999999</v>
      </c>
      <c r="C335">
        <v>7.3475999999999999</v>
      </c>
      <c r="D335">
        <v>7.1074999999999999</v>
      </c>
      <c r="E335" s="35">
        <v>7.2035</v>
      </c>
      <c r="F335">
        <v>144262</v>
      </c>
    </row>
    <row r="336" spans="1:6">
      <c r="A336" s="14">
        <v>36306</v>
      </c>
      <c r="B336">
        <v>7.2034000000000002</v>
      </c>
      <c r="C336">
        <v>7.2275</v>
      </c>
      <c r="D336">
        <v>7.0594000000000001</v>
      </c>
      <c r="E336" s="35">
        <v>7.1074000000000002</v>
      </c>
      <c r="F336">
        <v>73955</v>
      </c>
    </row>
    <row r="337" spans="1:6">
      <c r="A337" s="14">
        <v>36307</v>
      </c>
      <c r="B337">
        <v>7.0113000000000003</v>
      </c>
      <c r="C337">
        <v>7.0113000000000003</v>
      </c>
      <c r="D337">
        <v>6.9153000000000002</v>
      </c>
      <c r="E337" s="35">
        <v>6.9153000000000002</v>
      </c>
      <c r="F337">
        <v>106995</v>
      </c>
    </row>
    <row r="338" spans="1:6">
      <c r="A338" s="14">
        <v>36308</v>
      </c>
      <c r="B338">
        <v>6.9153000000000002</v>
      </c>
      <c r="C338">
        <v>7.0594000000000001</v>
      </c>
      <c r="D338">
        <v>6.8913000000000002</v>
      </c>
      <c r="E338" s="35">
        <v>7.0354000000000001</v>
      </c>
      <c r="F338">
        <v>88747</v>
      </c>
    </row>
    <row r="339" spans="1:6">
      <c r="A339" s="14">
        <v>36312</v>
      </c>
      <c r="B339">
        <v>6.9393000000000002</v>
      </c>
      <c r="C339">
        <v>6.9633000000000003</v>
      </c>
      <c r="D339">
        <v>6.8433000000000002</v>
      </c>
      <c r="E339" s="35">
        <v>6.8673000000000002</v>
      </c>
      <c r="F339">
        <v>44950</v>
      </c>
    </row>
    <row r="340" spans="1:6">
      <c r="A340" s="14">
        <v>36313</v>
      </c>
      <c r="B340">
        <v>6.8433000000000002</v>
      </c>
      <c r="C340">
        <v>6.9154</v>
      </c>
      <c r="D340">
        <v>6.2430000000000003</v>
      </c>
      <c r="E340" s="35">
        <v>6.5792000000000002</v>
      </c>
      <c r="F340">
        <v>368435</v>
      </c>
    </row>
    <row r="341" spans="1:6">
      <c r="A341" s="14">
        <v>36314</v>
      </c>
      <c r="B341">
        <v>6.4351000000000003</v>
      </c>
      <c r="C341">
        <v>6.5071000000000003</v>
      </c>
      <c r="D341">
        <v>6.3390000000000004</v>
      </c>
      <c r="E341" s="35">
        <v>6.4591000000000003</v>
      </c>
      <c r="F341">
        <v>111413</v>
      </c>
    </row>
    <row r="342" spans="1:6">
      <c r="A342" s="14">
        <v>36315</v>
      </c>
      <c r="B342">
        <v>6.5071000000000003</v>
      </c>
      <c r="C342">
        <v>6.5071000000000003</v>
      </c>
      <c r="D342">
        <v>6.3391000000000002</v>
      </c>
      <c r="E342" s="35">
        <v>6.4351000000000003</v>
      </c>
      <c r="F342">
        <v>49560</v>
      </c>
    </row>
    <row r="343" spans="1:6">
      <c r="A343" s="14">
        <v>36318</v>
      </c>
      <c r="B343">
        <v>6.4831000000000003</v>
      </c>
      <c r="C343">
        <v>6.4831000000000003</v>
      </c>
      <c r="D343">
        <v>6.3390000000000004</v>
      </c>
      <c r="E343" s="35">
        <v>6.3390000000000004</v>
      </c>
      <c r="F343">
        <v>109684</v>
      </c>
    </row>
    <row r="344" spans="1:6">
      <c r="A344" s="14">
        <v>36319</v>
      </c>
      <c r="B344">
        <v>6.3390000000000004</v>
      </c>
      <c r="C344">
        <v>6.3630000000000004</v>
      </c>
      <c r="D344">
        <v>6.1468999999999996</v>
      </c>
      <c r="E344" s="35">
        <v>6.3150000000000004</v>
      </c>
      <c r="F344">
        <v>303504</v>
      </c>
    </row>
    <row r="345" spans="1:6">
      <c r="A345" s="14">
        <v>36320</v>
      </c>
      <c r="B345">
        <v>6.3150000000000004</v>
      </c>
      <c r="C345">
        <v>6.3150000000000004</v>
      </c>
      <c r="D345">
        <v>6.1470000000000002</v>
      </c>
      <c r="E345" s="35">
        <v>6.2430000000000003</v>
      </c>
      <c r="F345">
        <v>218985</v>
      </c>
    </row>
    <row r="346" spans="1:6">
      <c r="A346" s="14">
        <v>36321</v>
      </c>
      <c r="B346">
        <v>6.2430000000000003</v>
      </c>
      <c r="C346">
        <v>6.2430000000000003</v>
      </c>
      <c r="D346">
        <v>5.8587999999999996</v>
      </c>
      <c r="E346" s="35">
        <v>6.0269000000000004</v>
      </c>
      <c r="F346">
        <v>400321</v>
      </c>
    </row>
    <row r="347" spans="1:6">
      <c r="A347" s="14">
        <v>36322</v>
      </c>
      <c r="B347">
        <v>6.0989000000000004</v>
      </c>
      <c r="C347">
        <v>6.2188999999999997</v>
      </c>
      <c r="D347">
        <v>6.0749000000000004</v>
      </c>
      <c r="E347" s="35">
        <v>6.1228999999999996</v>
      </c>
      <c r="F347">
        <v>187673</v>
      </c>
    </row>
    <row r="348" spans="1:6">
      <c r="A348" s="14">
        <v>36325</v>
      </c>
      <c r="B348">
        <v>6.2190000000000003</v>
      </c>
      <c r="C348">
        <v>6.4111000000000002</v>
      </c>
      <c r="D348">
        <v>6.1710000000000003</v>
      </c>
      <c r="E348" s="35">
        <v>6.3871000000000002</v>
      </c>
      <c r="F348">
        <v>230704</v>
      </c>
    </row>
    <row r="349" spans="1:6">
      <c r="A349" s="14">
        <v>36326</v>
      </c>
      <c r="B349">
        <v>6.4351000000000003</v>
      </c>
      <c r="C349">
        <v>6.4351000000000003</v>
      </c>
      <c r="D349">
        <v>6.1470000000000002</v>
      </c>
      <c r="E349" s="35">
        <v>6.1710000000000003</v>
      </c>
      <c r="F349">
        <v>195743</v>
      </c>
    </row>
    <row r="350" spans="1:6">
      <c r="A350" s="14">
        <v>36327</v>
      </c>
      <c r="B350">
        <v>6.2670000000000003</v>
      </c>
      <c r="C350">
        <v>6.3390000000000004</v>
      </c>
      <c r="D350">
        <v>6.2670000000000003</v>
      </c>
      <c r="E350" s="35">
        <v>6.3150000000000004</v>
      </c>
      <c r="F350">
        <v>148487</v>
      </c>
    </row>
    <row r="351" spans="1:6">
      <c r="A351" s="14">
        <v>36328</v>
      </c>
      <c r="B351">
        <v>6.3390000000000004</v>
      </c>
      <c r="C351">
        <v>6.4351000000000003</v>
      </c>
      <c r="D351">
        <v>6.2670000000000003</v>
      </c>
      <c r="E351" s="35">
        <v>6.3150000000000004</v>
      </c>
      <c r="F351">
        <v>192668</v>
      </c>
    </row>
    <row r="352" spans="1:6">
      <c r="A352" s="14">
        <v>36329</v>
      </c>
      <c r="B352">
        <v>6.5312000000000001</v>
      </c>
      <c r="C352">
        <v>6.7232000000000003</v>
      </c>
      <c r="D352">
        <v>6.5312000000000001</v>
      </c>
      <c r="E352" s="35">
        <v>6.6272000000000002</v>
      </c>
      <c r="F352">
        <v>383801</v>
      </c>
    </row>
    <row r="353" spans="1:6">
      <c r="A353" s="14">
        <v>36332</v>
      </c>
      <c r="B353">
        <v>6.6992000000000003</v>
      </c>
      <c r="C353">
        <v>6.7232000000000003</v>
      </c>
      <c r="D353">
        <v>6.6272000000000002</v>
      </c>
      <c r="E353" s="35">
        <v>6.6512000000000002</v>
      </c>
      <c r="F353">
        <v>230703</v>
      </c>
    </row>
    <row r="354" spans="1:6">
      <c r="A354" s="14">
        <v>36333</v>
      </c>
      <c r="B354">
        <v>6.6512000000000002</v>
      </c>
      <c r="C354">
        <v>6.6992000000000003</v>
      </c>
      <c r="D354">
        <v>6.5792000000000002</v>
      </c>
      <c r="E354" s="35">
        <v>6.6032000000000002</v>
      </c>
      <c r="F354">
        <v>251066</v>
      </c>
    </row>
    <row r="355" spans="1:6">
      <c r="A355" s="14">
        <v>36334</v>
      </c>
      <c r="B355">
        <v>6.6512000000000002</v>
      </c>
      <c r="C355">
        <v>6.6992000000000003</v>
      </c>
      <c r="D355">
        <v>6.5551000000000004</v>
      </c>
      <c r="E355" s="35">
        <v>6.6992000000000003</v>
      </c>
      <c r="F355">
        <v>131199</v>
      </c>
    </row>
    <row r="356" spans="1:6">
      <c r="A356" s="14">
        <v>36335</v>
      </c>
      <c r="B356">
        <v>6.7232000000000003</v>
      </c>
      <c r="C356">
        <v>6.9153000000000002</v>
      </c>
      <c r="D356">
        <v>6.6752000000000002</v>
      </c>
      <c r="E356" s="35">
        <v>6.8673000000000002</v>
      </c>
      <c r="F356">
        <v>198816</v>
      </c>
    </row>
    <row r="357" spans="1:6">
      <c r="A357" s="14">
        <v>36336</v>
      </c>
      <c r="B357">
        <v>6.8193000000000001</v>
      </c>
      <c r="C357">
        <v>7.0114000000000001</v>
      </c>
      <c r="D357">
        <v>6.8193000000000001</v>
      </c>
      <c r="E357" s="35">
        <v>6.8193000000000001</v>
      </c>
      <c r="F357">
        <v>115448</v>
      </c>
    </row>
    <row r="358" spans="1:6">
      <c r="A358" s="14">
        <v>36339</v>
      </c>
      <c r="B358">
        <v>6.8673000000000002</v>
      </c>
      <c r="C358">
        <v>6.8913000000000002</v>
      </c>
      <c r="D358">
        <v>6.6752000000000002</v>
      </c>
      <c r="E358" s="35">
        <v>6.8673000000000002</v>
      </c>
      <c r="F358">
        <v>110261</v>
      </c>
    </row>
    <row r="359" spans="1:6">
      <c r="A359" s="14">
        <v>36340</v>
      </c>
      <c r="B359">
        <v>6.8615000000000004</v>
      </c>
      <c r="C359">
        <v>6.9581</v>
      </c>
      <c r="D359">
        <v>6.6681999999999997</v>
      </c>
      <c r="E359" s="35">
        <v>6.8372999999999999</v>
      </c>
      <c r="F359">
        <v>136263</v>
      </c>
    </row>
    <row r="360" spans="1:6">
      <c r="A360" s="14">
        <v>36341</v>
      </c>
      <c r="B360">
        <v>6.8132000000000001</v>
      </c>
      <c r="C360">
        <v>7.7313000000000001</v>
      </c>
      <c r="D360">
        <v>6.6681999999999997</v>
      </c>
      <c r="E360" s="35">
        <v>7.7313000000000001</v>
      </c>
      <c r="F360">
        <v>690598</v>
      </c>
    </row>
    <row r="361" spans="1:6">
      <c r="A361" s="14">
        <v>36342</v>
      </c>
      <c r="B361">
        <v>7.5380000000000003</v>
      </c>
      <c r="C361">
        <v>7.5380000000000003</v>
      </c>
      <c r="D361">
        <v>7.1513999999999998</v>
      </c>
      <c r="E361" s="35">
        <v>7.2239000000000004</v>
      </c>
      <c r="F361">
        <v>190769</v>
      </c>
    </row>
    <row r="362" spans="1:6">
      <c r="A362" s="14">
        <v>36343</v>
      </c>
      <c r="B362">
        <v>7.2480000000000002</v>
      </c>
      <c r="C362">
        <v>7.3929999999999998</v>
      </c>
      <c r="D362">
        <v>7.1031000000000004</v>
      </c>
      <c r="E362" s="35">
        <v>7.3929999999999998</v>
      </c>
      <c r="F362">
        <v>82144</v>
      </c>
    </row>
    <row r="363" spans="1:6">
      <c r="A363" s="14">
        <v>36347</v>
      </c>
      <c r="B363">
        <v>7.3446999999999996</v>
      </c>
      <c r="C363">
        <v>7.4172000000000002</v>
      </c>
      <c r="D363">
        <v>7.2964000000000002</v>
      </c>
      <c r="E363" s="35">
        <v>7.3689</v>
      </c>
      <c r="F363">
        <v>76540</v>
      </c>
    </row>
    <row r="364" spans="1:6">
      <c r="A364" s="14">
        <v>36348</v>
      </c>
      <c r="B364">
        <v>7.3205999999999998</v>
      </c>
      <c r="C364">
        <v>7.3446999999999996</v>
      </c>
      <c r="D364">
        <v>7.1997999999999998</v>
      </c>
      <c r="E364" s="35">
        <v>7.2481</v>
      </c>
      <c r="F364">
        <v>46195</v>
      </c>
    </row>
    <row r="365" spans="1:6">
      <c r="A365" s="14">
        <v>36349</v>
      </c>
      <c r="B365">
        <v>7.1513999999999998</v>
      </c>
      <c r="C365">
        <v>7.2239000000000004</v>
      </c>
      <c r="D365">
        <v>7.1513999999999998</v>
      </c>
      <c r="E365" s="35">
        <v>7.2239000000000004</v>
      </c>
      <c r="F365">
        <v>78859</v>
      </c>
    </row>
    <row r="366" spans="1:6">
      <c r="A366" s="14">
        <v>36350</v>
      </c>
      <c r="B366">
        <v>7.1755000000000004</v>
      </c>
      <c r="C366">
        <v>7.3205</v>
      </c>
      <c r="D366">
        <v>7.1755000000000004</v>
      </c>
      <c r="E366" s="35">
        <v>7.3205</v>
      </c>
      <c r="F366">
        <v>77312</v>
      </c>
    </row>
    <row r="367" spans="1:6">
      <c r="A367" s="14">
        <v>36353</v>
      </c>
      <c r="B367">
        <v>7.3205</v>
      </c>
      <c r="C367">
        <v>7.4172000000000002</v>
      </c>
      <c r="D367">
        <v>7.1997</v>
      </c>
      <c r="E367" s="35">
        <v>7.3446999999999996</v>
      </c>
      <c r="F367">
        <v>131238</v>
      </c>
    </row>
    <row r="368" spans="1:6">
      <c r="A368" s="14">
        <v>36354</v>
      </c>
      <c r="B368">
        <v>7.3689</v>
      </c>
      <c r="C368">
        <v>7.3689</v>
      </c>
      <c r="D368">
        <v>7.1513999999999998</v>
      </c>
      <c r="E368" s="35">
        <v>7.2964000000000002</v>
      </c>
      <c r="F368">
        <v>57791</v>
      </c>
    </row>
    <row r="369" spans="1:6">
      <c r="A369" s="14">
        <v>36355</v>
      </c>
      <c r="B369">
        <v>7.3446999999999996</v>
      </c>
      <c r="C369">
        <v>7.3446999999999996</v>
      </c>
      <c r="D369">
        <v>7.2481</v>
      </c>
      <c r="E369" s="35">
        <v>7.2964000000000002</v>
      </c>
      <c r="F369">
        <v>38270</v>
      </c>
    </row>
    <row r="370" spans="1:6">
      <c r="A370" s="14">
        <v>36356</v>
      </c>
      <c r="B370">
        <v>7.2481</v>
      </c>
      <c r="C370">
        <v>7.3689</v>
      </c>
      <c r="D370">
        <v>7.2481</v>
      </c>
      <c r="E370" s="35">
        <v>7.2964000000000002</v>
      </c>
      <c r="F370">
        <v>155979</v>
      </c>
    </row>
    <row r="371" spans="1:6">
      <c r="A371" s="14">
        <v>36357</v>
      </c>
      <c r="B371">
        <v>7.2480000000000002</v>
      </c>
      <c r="C371">
        <v>7.4413</v>
      </c>
      <c r="D371">
        <v>7.2480000000000002</v>
      </c>
      <c r="E371" s="35">
        <v>7.3929999999999998</v>
      </c>
      <c r="F371">
        <v>110170</v>
      </c>
    </row>
    <row r="372" spans="1:6">
      <c r="A372" s="14">
        <v>36360</v>
      </c>
      <c r="B372">
        <v>7.2964000000000002</v>
      </c>
      <c r="C372">
        <v>7.4413</v>
      </c>
      <c r="D372">
        <v>7.2964000000000002</v>
      </c>
      <c r="E372" s="35">
        <v>7.3929999999999998</v>
      </c>
      <c r="F372">
        <v>61850</v>
      </c>
    </row>
    <row r="373" spans="1:6">
      <c r="A373" s="14">
        <v>36361</v>
      </c>
      <c r="B373">
        <v>7.3446999999999996</v>
      </c>
      <c r="C373">
        <v>7.4172000000000002</v>
      </c>
      <c r="D373">
        <v>7.3446999999999996</v>
      </c>
      <c r="E373" s="35">
        <v>7.3689</v>
      </c>
      <c r="F373">
        <v>79826</v>
      </c>
    </row>
    <row r="374" spans="1:6">
      <c r="A374" s="14">
        <v>36362</v>
      </c>
      <c r="B374">
        <v>7.3689</v>
      </c>
      <c r="C374">
        <v>7.3689</v>
      </c>
      <c r="D374">
        <v>7.2481</v>
      </c>
      <c r="E374" s="35">
        <v>7.3446999999999996</v>
      </c>
      <c r="F374">
        <v>92775</v>
      </c>
    </row>
    <row r="375" spans="1:6">
      <c r="A375" s="14">
        <v>36363</v>
      </c>
      <c r="B375">
        <v>7.2481</v>
      </c>
      <c r="C375">
        <v>7.2481</v>
      </c>
      <c r="D375">
        <v>7.1031000000000004</v>
      </c>
      <c r="E375" s="35">
        <v>7.1273</v>
      </c>
      <c r="F375">
        <v>48514</v>
      </c>
    </row>
    <row r="376" spans="1:6">
      <c r="A376" s="14">
        <v>36364</v>
      </c>
      <c r="B376">
        <v>7.1273</v>
      </c>
      <c r="C376">
        <v>7.1273</v>
      </c>
      <c r="D376">
        <v>6.9097999999999997</v>
      </c>
      <c r="E376" s="35">
        <v>6.9340000000000002</v>
      </c>
      <c r="F376">
        <v>61270</v>
      </c>
    </row>
    <row r="377" spans="1:6">
      <c r="A377" s="14">
        <v>36367</v>
      </c>
      <c r="B377">
        <v>6.9097999999999997</v>
      </c>
      <c r="C377">
        <v>6.9097999999999997</v>
      </c>
      <c r="D377">
        <v>6.5716000000000001</v>
      </c>
      <c r="E377" s="35">
        <v>6.5716000000000001</v>
      </c>
      <c r="F377">
        <v>65329</v>
      </c>
    </row>
    <row r="378" spans="1:6">
      <c r="A378" s="14">
        <v>36368</v>
      </c>
      <c r="B378">
        <v>6.5716000000000001</v>
      </c>
      <c r="C378">
        <v>6.7648999999999999</v>
      </c>
      <c r="D378">
        <v>6.5716000000000001</v>
      </c>
      <c r="E378" s="35">
        <v>6.6199000000000003</v>
      </c>
      <c r="F378">
        <v>92969</v>
      </c>
    </row>
    <row r="379" spans="1:6">
      <c r="A379" s="14">
        <v>36369</v>
      </c>
      <c r="B379">
        <v>6.6199000000000003</v>
      </c>
      <c r="C379">
        <v>6.6681999999999997</v>
      </c>
      <c r="D379">
        <v>6.5956999999999999</v>
      </c>
      <c r="E379" s="35">
        <v>6.6199000000000003</v>
      </c>
      <c r="F379">
        <v>50253</v>
      </c>
    </row>
    <row r="380" spans="1:6">
      <c r="A380" s="14">
        <v>36370</v>
      </c>
      <c r="B380">
        <v>6.5716000000000001</v>
      </c>
      <c r="C380">
        <v>6.7407000000000004</v>
      </c>
      <c r="D380">
        <v>6.5716000000000001</v>
      </c>
      <c r="E380" s="35">
        <v>6.7407000000000004</v>
      </c>
      <c r="F380">
        <v>45035</v>
      </c>
    </row>
    <row r="381" spans="1:6">
      <c r="A381" s="14">
        <v>36371</v>
      </c>
      <c r="B381">
        <v>6.7407000000000004</v>
      </c>
      <c r="C381">
        <v>7.0548000000000002</v>
      </c>
      <c r="D381">
        <v>6.7164999999999999</v>
      </c>
      <c r="E381" s="35">
        <v>6.8615000000000004</v>
      </c>
      <c r="F381">
        <v>88330</v>
      </c>
    </row>
    <row r="382" spans="1:6">
      <c r="A382" s="14">
        <v>36374</v>
      </c>
      <c r="B382">
        <v>6.9581999999999997</v>
      </c>
      <c r="C382">
        <v>6.9581999999999997</v>
      </c>
      <c r="D382">
        <v>6.6199000000000003</v>
      </c>
      <c r="E382" s="35">
        <v>6.8132000000000001</v>
      </c>
      <c r="F382">
        <v>80212</v>
      </c>
    </row>
    <row r="383" spans="1:6">
      <c r="A383" s="14">
        <v>36375</v>
      </c>
      <c r="B383">
        <v>6.7889999999999997</v>
      </c>
      <c r="C383">
        <v>6.9581</v>
      </c>
      <c r="D383">
        <v>6.7407000000000004</v>
      </c>
      <c r="E383" s="35">
        <v>6.9581</v>
      </c>
      <c r="F383">
        <v>66102</v>
      </c>
    </row>
    <row r="384" spans="1:6">
      <c r="A384" s="14">
        <v>36376</v>
      </c>
      <c r="B384">
        <v>6.9097999999999997</v>
      </c>
      <c r="C384">
        <v>7.0065</v>
      </c>
      <c r="D384">
        <v>6.6681999999999997</v>
      </c>
      <c r="E384" s="35">
        <v>6.8615000000000004</v>
      </c>
      <c r="F384">
        <v>57598</v>
      </c>
    </row>
    <row r="385" spans="1:6">
      <c r="A385" s="14">
        <v>36377</v>
      </c>
      <c r="B385">
        <v>6.8131000000000004</v>
      </c>
      <c r="C385">
        <v>6.8131000000000004</v>
      </c>
      <c r="D385">
        <v>6.5956999999999999</v>
      </c>
      <c r="E385" s="35">
        <v>6.7164999999999999</v>
      </c>
      <c r="F385">
        <v>39043</v>
      </c>
    </row>
    <row r="386" spans="1:6">
      <c r="A386" s="14">
        <v>36378</v>
      </c>
      <c r="B386">
        <v>6.5716000000000001</v>
      </c>
      <c r="C386">
        <v>6.6199000000000003</v>
      </c>
      <c r="D386">
        <v>6.4265999999999996</v>
      </c>
      <c r="E386" s="35">
        <v>6.4991000000000003</v>
      </c>
      <c r="F386">
        <v>51220</v>
      </c>
    </row>
    <row r="387" spans="1:6">
      <c r="A387" s="14">
        <v>36381</v>
      </c>
      <c r="B387">
        <v>6.5473999999999997</v>
      </c>
      <c r="C387">
        <v>6.6924000000000001</v>
      </c>
      <c r="D387">
        <v>6.4265999999999996</v>
      </c>
      <c r="E387" s="35">
        <v>6.4991000000000003</v>
      </c>
      <c r="F387">
        <v>55472</v>
      </c>
    </row>
    <row r="388" spans="1:6">
      <c r="A388" s="14">
        <v>36382</v>
      </c>
      <c r="B388">
        <v>6.4265999999999996</v>
      </c>
      <c r="C388">
        <v>6.4265999999999996</v>
      </c>
      <c r="D388">
        <v>6.1849999999999996</v>
      </c>
      <c r="E388" s="35">
        <v>6.3057999999999996</v>
      </c>
      <c r="F388">
        <v>98573</v>
      </c>
    </row>
    <row r="389" spans="1:6">
      <c r="A389" s="14">
        <v>36383</v>
      </c>
      <c r="B389">
        <v>6.3783000000000003</v>
      </c>
      <c r="C389">
        <v>6.4748999999999999</v>
      </c>
      <c r="D389">
        <v>6.2575000000000003</v>
      </c>
      <c r="E389" s="35">
        <v>6.2575000000000003</v>
      </c>
      <c r="F389">
        <v>35371</v>
      </c>
    </row>
    <row r="390" spans="1:6">
      <c r="A390" s="14">
        <v>36384</v>
      </c>
      <c r="B390">
        <v>6.2333999999999996</v>
      </c>
      <c r="C390">
        <v>6.2816999999999998</v>
      </c>
      <c r="D390">
        <v>6.1367000000000003</v>
      </c>
      <c r="E390" s="35">
        <v>6.1608999999999998</v>
      </c>
      <c r="F390">
        <v>74027</v>
      </c>
    </row>
    <row r="391" spans="1:6">
      <c r="A391" s="14">
        <v>36385</v>
      </c>
      <c r="B391">
        <v>6.0641999999999996</v>
      </c>
      <c r="C391">
        <v>6.33</v>
      </c>
      <c r="D391">
        <v>6.0400999999999998</v>
      </c>
      <c r="E391" s="35">
        <v>6.33</v>
      </c>
      <c r="F391">
        <v>120222</v>
      </c>
    </row>
    <row r="392" spans="1:6">
      <c r="A392" s="14">
        <v>36388</v>
      </c>
      <c r="B392">
        <v>6.2816000000000001</v>
      </c>
      <c r="C392">
        <v>6.3540999999999999</v>
      </c>
      <c r="D392">
        <v>6.1849999999999996</v>
      </c>
      <c r="E392" s="35">
        <v>6.3540999999999999</v>
      </c>
      <c r="F392">
        <v>49480</v>
      </c>
    </row>
    <row r="393" spans="1:6">
      <c r="A393" s="14">
        <v>36389</v>
      </c>
      <c r="B393">
        <v>6.3540999999999999</v>
      </c>
      <c r="C393">
        <v>6.4748999999999999</v>
      </c>
      <c r="D393">
        <v>6.3057999999999996</v>
      </c>
      <c r="E393" s="35">
        <v>6.4265999999999996</v>
      </c>
      <c r="F393">
        <v>58371</v>
      </c>
    </row>
    <row r="394" spans="1:6">
      <c r="A394" s="14">
        <v>36390</v>
      </c>
      <c r="B394">
        <v>6.4024000000000001</v>
      </c>
      <c r="C394">
        <v>6.4748999999999999</v>
      </c>
      <c r="D394">
        <v>6.1849999999999996</v>
      </c>
      <c r="E394" s="35">
        <v>6.4748999999999999</v>
      </c>
      <c r="F394">
        <v>135103</v>
      </c>
    </row>
    <row r="395" spans="1:6">
      <c r="A395" s="14">
        <v>36391</v>
      </c>
      <c r="B395">
        <v>6.4265999999999996</v>
      </c>
      <c r="C395">
        <v>6.4265999999999996</v>
      </c>
      <c r="D395">
        <v>6.2332999999999998</v>
      </c>
      <c r="E395" s="35">
        <v>6.2332999999999998</v>
      </c>
      <c r="F395">
        <v>60497</v>
      </c>
    </row>
    <row r="396" spans="1:6">
      <c r="A396" s="14">
        <v>36392</v>
      </c>
      <c r="B396">
        <v>6.2091000000000003</v>
      </c>
      <c r="C396">
        <v>6.3057999999999996</v>
      </c>
      <c r="D396">
        <v>6.1849999999999996</v>
      </c>
      <c r="E396" s="35">
        <v>6.2332999999999998</v>
      </c>
      <c r="F396">
        <v>55085</v>
      </c>
    </row>
    <row r="397" spans="1:6">
      <c r="A397" s="14">
        <v>36395</v>
      </c>
      <c r="B397">
        <v>6.1851000000000003</v>
      </c>
      <c r="C397">
        <v>6.3783000000000003</v>
      </c>
      <c r="D397">
        <v>6.1851000000000003</v>
      </c>
      <c r="E397" s="35">
        <v>6.2816999999999998</v>
      </c>
      <c r="F397">
        <v>120029</v>
      </c>
    </row>
    <row r="398" spans="1:6">
      <c r="A398" s="14">
        <v>36396</v>
      </c>
      <c r="B398">
        <v>6.2816999999999998</v>
      </c>
      <c r="C398">
        <v>6.33</v>
      </c>
      <c r="D398">
        <v>6.1608999999999998</v>
      </c>
      <c r="E398" s="35">
        <v>6.2092000000000001</v>
      </c>
      <c r="F398">
        <v>68229</v>
      </c>
    </row>
    <row r="399" spans="1:6">
      <c r="A399" s="14">
        <v>36397</v>
      </c>
      <c r="B399">
        <v>6.1849999999999996</v>
      </c>
      <c r="C399">
        <v>6.3783000000000003</v>
      </c>
      <c r="D399">
        <v>6.1849999999999996</v>
      </c>
      <c r="E399" s="35">
        <v>6.2332999999999998</v>
      </c>
      <c r="F399">
        <v>59917</v>
      </c>
    </row>
    <row r="400" spans="1:6">
      <c r="A400" s="14">
        <v>36398</v>
      </c>
      <c r="B400">
        <v>6.3540999999999999</v>
      </c>
      <c r="C400">
        <v>6.3540999999999999</v>
      </c>
      <c r="D400">
        <v>6.0884</v>
      </c>
      <c r="E400" s="35">
        <v>6.1849999999999996</v>
      </c>
      <c r="F400">
        <v>90262</v>
      </c>
    </row>
    <row r="401" spans="1:6">
      <c r="A401" s="14">
        <v>36399</v>
      </c>
      <c r="B401">
        <v>6.04</v>
      </c>
      <c r="C401">
        <v>6.04</v>
      </c>
      <c r="D401">
        <v>5.6051000000000002</v>
      </c>
      <c r="E401" s="35">
        <v>5.7500999999999998</v>
      </c>
      <c r="F401">
        <v>458268</v>
      </c>
    </row>
    <row r="402" spans="1:6">
      <c r="A402" s="14">
        <v>36402</v>
      </c>
      <c r="B402">
        <v>5.7984</v>
      </c>
      <c r="C402">
        <v>5.7984</v>
      </c>
      <c r="D402">
        <v>5.6535000000000002</v>
      </c>
      <c r="E402" s="35">
        <v>5.7500999999999998</v>
      </c>
      <c r="F402">
        <v>211062</v>
      </c>
    </row>
    <row r="403" spans="1:6">
      <c r="A403" s="14">
        <v>36403</v>
      </c>
      <c r="B403">
        <v>5.7743000000000002</v>
      </c>
      <c r="C403">
        <v>5.7743000000000002</v>
      </c>
      <c r="D403">
        <v>5.6052</v>
      </c>
      <c r="E403" s="35">
        <v>5.726</v>
      </c>
      <c r="F403">
        <v>144769</v>
      </c>
    </row>
    <row r="404" spans="1:6">
      <c r="A404" s="14">
        <v>36404</v>
      </c>
      <c r="B404">
        <v>5.6535000000000002</v>
      </c>
      <c r="C404">
        <v>5.6535000000000002</v>
      </c>
      <c r="D404">
        <v>5.4602000000000004</v>
      </c>
      <c r="E404" s="35">
        <v>5.5810000000000004</v>
      </c>
      <c r="F404">
        <v>110750</v>
      </c>
    </row>
    <row r="405" spans="1:6">
      <c r="A405" s="14">
        <v>36405</v>
      </c>
      <c r="B405">
        <v>5.5327000000000002</v>
      </c>
      <c r="C405">
        <v>5.5327000000000002</v>
      </c>
      <c r="D405">
        <v>5.4359999999999999</v>
      </c>
      <c r="E405" s="35">
        <v>5.5084999999999997</v>
      </c>
      <c r="F405">
        <v>100699</v>
      </c>
    </row>
    <row r="406" spans="1:6">
      <c r="A406" s="14">
        <v>36406</v>
      </c>
      <c r="B406">
        <v>5.5568999999999997</v>
      </c>
      <c r="C406">
        <v>5.6535000000000002</v>
      </c>
      <c r="D406">
        <v>5.4843999999999999</v>
      </c>
      <c r="E406" s="35">
        <v>5.5327000000000002</v>
      </c>
      <c r="F406">
        <v>84464</v>
      </c>
    </row>
    <row r="407" spans="1:6">
      <c r="A407" s="14">
        <v>36410</v>
      </c>
      <c r="B407">
        <v>5.5327000000000002</v>
      </c>
      <c r="C407">
        <v>5.5568999999999997</v>
      </c>
      <c r="D407">
        <v>5.4119000000000002</v>
      </c>
      <c r="E407" s="35">
        <v>5.4360999999999997</v>
      </c>
      <c r="F407">
        <v>90650</v>
      </c>
    </row>
    <row r="408" spans="1:6">
      <c r="A408" s="14">
        <v>36411</v>
      </c>
      <c r="B408">
        <v>5.4119000000000002</v>
      </c>
      <c r="C408">
        <v>5.4359999999999999</v>
      </c>
      <c r="D408">
        <v>5.3394000000000004</v>
      </c>
      <c r="E408" s="35">
        <v>5.3876999999999997</v>
      </c>
      <c r="F408">
        <v>153465</v>
      </c>
    </row>
    <row r="409" spans="1:6">
      <c r="A409" s="14">
        <v>36412</v>
      </c>
      <c r="B409">
        <v>5.4360999999999997</v>
      </c>
      <c r="C409">
        <v>5.4843999999999999</v>
      </c>
      <c r="D409">
        <v>5.3152999999999997</v>
      </c>
      <c r="E409" s="35">
        <v>5.3635999999999999</v>
      </c>
      <c r="F409">
        <v>121961</v>
      </c>
    </row>
    <row r="410" spans="1:6">
      <c r="A410" s="14">
        <v>36413</v>
      </c>
      <c r="B410">
        <v>5.3394000000000004</v>
      </c>
      <c r="C410">
        <v>5.4119000000000002</v>
      </c>
      <c r="D410">
        <v>5.2911000000000001</v>
      </c>
      <c r="E410" s="35">
        <v>5.3876999999999997</v>
      </c>
      <c r="F410">
        <v>243340</v>
      </c>
    </row>
    <row r="411" spans="1:6">
      <c r="A411" s="14">
        <v>36416</v>
      </c>
      <c r="B411">
        <v>5.3878000000000004</v>
      </c>
      <c r="C411">
        <v>5.5086000000000004</v>
      </c>
      <c r="D411">
        <v>5.3878000000000004</v>
      </c>
      <c r="E411" s="35">
        <v>5.4360999999999997</v>
      </c>
      <c r="F411">
        <v>107079</v>
      </c>
    </row>
    <row r="412" spans="1:6">
      <c r="A412" s="14">
        <v>36417</v>
      </c>
      <c r="B412">
        <v>5.3878000000000004</v>
      </c>
      <c r="C412">
        <v>5.4602000000000004</v>
      </c>
      <c r="D412">
        <v>5.3152999999999997</v>
      </c>
      <c r="E412" s="35">
        <v>5.3635999999999999</v>
      </c>
      <c r="F412">
        <v>129886</v>
      </c>
    </row>
    <row r="413" spans="1:6">
      <c r="A413" s="14">
        <v>36418</v>
      </c>
      <c r="B413">
        <v>5.4119000000000002</v>
      </c>
      <c r="C413">
        <v>5.7019000000000002</v>
      </c>
      <c r="D413">
        <v>5.4119000000000002</v>
      </c>
      <c r="E413" s="35">
        <v>5.5568999999999997</v>
      </c>
      <c r="F413">
        <v>163904</v>
      </c>
    </row>
    <row r="414" spans="1:6">
      <c r="A414" s="14">
        <v>36419</v>
      </c>
      <c r="B414">
        <v>5.6052</v>
      </c>
      <c r="C414">
        <v>5.7743000000000002</v>
      </c>
      <c r="D414">
        <v>5.5811000000000002</v>
      </c>
      <c r="E414" s="35">
        <v>5.6776999999999997</v>
      </c>
      <c r="F414">
        <v>107852</v>
      </c>
    </row>
    <row r="415" spans="1:6">
      <c r="A415" s="14">
        <v>36420</v>
      </c>
      <c r="B415">
        <v>5.6535000000000002</v>
      </c>
      <c r="C415">
        <v>5.9433999999999996</v>
      </c>
      <c r="D415">
        <v>5.6535000000000002</v>
      </c>
      <c r="E415" s="35">
        <v>5.8226000000000004</v>
      </c>
      <c r="F415">
        <v>132591</v>
      </c>
    </row>
    <row r="416" spans="1:6">
      <c r="A416" s="14">
        <v>36423</v>
      </c>
      <c r="B416">
        <v>5.8227000000000002</v>
      </c>
      <c r="C416">
        <v>5.9917999999999996</v>
      </c>
      <c r="D416">
        <v>5.7984999999999998</v>
      </c>
      <c r="E416" s="35">
        <v>5.7984999999999998</v>
      </c>
      <c r="F416">
        <v>103213</v>
      </c>
    </row>
    <row r="417" spans="1:6">
      <c r="A417" s="14">
        <v>36424</v>
      </c>
      <c r="B417">
        <v>5.7984</v>
      </c>
      <c r="C417">
        <v>5.7984</v>
      </c>
      <c r="D417">
        <v>5.5810000000000004</v>
      </c>
      <c r="E417" s="35">
        <v>5.5810000000000004</v>
      </c>
      <c r="F417">
        <v>59337</v>
      </c>
    </row>
    <row r="418" spans="1:6">
      <c r="A418" s="14">
        <v>36425</v>
      </c>
      <c r="B418">
        <v>5.5810000000000004</v>
      </c>
      <c r="C418">
        <v>5.6535000000000002</v>
      </c>
      <c r="D418">
        <v>5.2668999999999997</v>
      </c>
      <c r="E418" s="35">
        <v>5.5327000000000002</v>
      </c>
      <c r="F418">
        <v>141869</v>
      </c>
    </row>
    <row r="419" spans="1:6">
      <c r="A419" s="14">
        <v>36426</v>
      </c>
      <c r="B419">
        <v>5.5084999999999997</v>
      </c>
      <c r="C419">
        <v>5.7018000000000004</v>
      </c>
      <c r="D419">
        <v>5.5084999999999997</v>
      </c>
      <c r="E419" s="35">
        <v>5.5810000000000004</v>
      </c>
      <c r="F419">
        <v>91615</v>
      </c>
    </row>
    <row r="420" spans="1:6">
      <c r="A420" s="14">
        <v>36427</v>
      </c>
      <c r="B420">
        <v>5.5811000000000002</v>
      </c>
      <c r="C420">
        <v>5.6052</v>
      </c>
      <c r="D420">
        <v>5.4119000000000002</v>
      </c>
      <c r="E420" s="35">
        <v>5.5568999999999997</v>
      </c>
      <c r="F420">
        <v>61078</v>
      </c>
    </row>
    <row r="421" spans="1:6">
      <c r="A421" s="14">
        <v>36430</v>
      </c>
      <c r="B421">
        <v>5.6292999999999997</v>
      </c>
      <c r="C421">
        <v>5.7018000000000004</v>
      </c>
      <c r="D421">
        <v>5.5568999999999997</v>
      </c>
      <c r="E421" s="35">
        <v>5.6535000000000002</v>
      </c>
      <c r="F421">
        <v>35371</v>
      </c>
    </row>
    <row r="422" spans="1:6">
      <c r="A422" s="14">
        <v>36431</v>
      </c>
      <c r="B422">
        <v>5.6052</v>
      </c>
      <c r="C422">
        <v>5.7018000000000004</v>
      </c>
      <c r="D422">
        <v>5.3635999999999999</v>
      </c>
      <c r="E422" s="35">
        <v>5.4119000000000002</v>
      </c>
      <c r="F422">
        <v>79439</v>
      </c>
    </row>
    <row r="423" spans="1:6">
      <c r="A423" s="14">
        <v>36432</v>
      </c>
      <c r="B423">
        <v>5.4547999999999996</v>
      </c>
      <c r="C423">
        <v>5.7469999999999999</v>
      </c>
      <c r="D423">
        <v>5.4547999999999996</v>
      </c>
      <c r="E423" s="35">
        <v>5.6982999999999997</v>
      </c>
      <c r="F423">
        <v>177280</v>
      </c>
    </row>
    <row r="424" spans="1:6">
      <c r="A424" s="14">
        <v>36433</v>
      </c>
      <c r="B424">
        <v>5.6982999999999997</v>
      </c>
      <c r="C424">
        <v>5.6982999999999997</v>
      </c>
      <c r="D424">
        <v>5.2599</v>
      </c>
      <c r="E424" s="35">
        <v>5.4303999999999997</v>
      </c>
      <c r="F424">
        <v>320272</v>
      </c>
    </row>
    <row r="425" spans="1:6">
      <c r="A425" s="14">
        <v>36434</v>
      </c>
      <c r="B425">
        <v>5.4059999999999997</v>
      </c>
      <c r="C425">
        <v>5.5034000000000001</v>
      </c>
      <c r="D425">
        <v>5.3086000000000002</v>
      </c>
      <c r="E425" s="35">
        <v>5.3573000000000004</v>
      </c>
      <c r="F425">
        <v>70327</v>
      </c>
    </row>
    <row r="426" spans="1:6">
      <c r="A426" s="14">
        <v>36437</v>
      </c>
      <c r="B426">
        <v>5.4059999999999997</v>
      </c>
      <c r="C426">
        <v>5.4790999999999999</v>
      </c>
      <c r="D426">
        <v>5.3815999999999997</v>
      </c>
      <c r="E426" s="35">
        <v>5.4546999999999999</v>
      </c>
      <c r="F426">
        <v>74028</v>
      </c>
    </row>
    <row r="427" spans="1:6">
      <c r="A427" s="14">
        <v>36438</v>
      </c>
      <c r="B427">
        <v>5.4790999999999999</v>
      </c>
      <c r="C427">
        <v>5.4790999999999999</v>
      </c>
      <c r="D427">
        <v>5.3573000000000004</v>
      </c>
      <c r="E427" s="35">
        <v>5.4303999999999997</v>
      </c>
      <c r="F427">
        <v>113576</v>
      </c>
    </row>
    <row r="428" spans="1:6">
      <c r="A428" s="14">
        <v>36439</v>
      </c>
      <c r="B428">
        <v>5.3817000000000004</v>
      </c>
      <c r="C428">
        <v>5.4061000000000003</v>
      </c>
      <c r="D428">
        <v>5.3086000000000002</v>
      </c>
      <c r="E428" s="35">
        <v>5.3330000000000002</v>
      </c>
      <c r="F428">
        <v>72081</v>
      </c>
    </row>
    <row r="429" spans="1:6">
      <c r="A429" s="14">
        <v>36440</v>
      </c>
      <c r="B429">
        <v>5.3574000000000002</v>
      </c>
      <c r="C429">
        <v>5.3574000000000002</v>
      </c>
      <c r="D429">
        <v>5.2599</v>
      </c>
      <c r="E429" s="35">
        <v>5.2843</v>
      </c>
      <c r="F429">
        <v>140460</v>
      </c>
    </row>
    <row r="430" spans="1:6">
      <c r="A430" s="14">
        <v>36441</v>
      </c>
      <c r="B430">
        <v>5.3330000000000002</v>
      </c>
      <c r="C430">
        <v>5.3574000000000002</v>
      </c>
      <c r="D430">
        <v>5.2355999999999998</v>
      </c>
      <c r="E430" s="35">
        <v>5.3330000000000002</v>
      </c>
      <c r="F430">
        <v>90783</v>
      </c>
    </row>
    <row r="431" spans="1:6">
      <c r="A431" s="14">
        <v>36444</v>
      </c>
      <c r="B431">
        <v>5.3573000000000004</v>
      </c>
      <c r="C431">
        <v>5.3573000000000004</v>
      </c>
      <c r="D431">
        <v>5.1380999999999997</v>
      </c>
      <c r="E431" s="35">
        <v>5.2111999999999998</v>
      </c>
      <c r="F431">
        <v>142602</v>
      </c>
    </row>
    <row r="432" spans="1:6">
      <c r="A432" s="14">
        <v>36445</v>
      </c>
      <c r="B432">
        <v>5.2355999999999998</v>
      </c>
      <c r="C432">
        <v>5.2599</v>
      </c>
      <c r="D432">
        <v>4.992</v>
      </c>
      <c r="E432" s="35">
        <v>5.1624999999999996</v>
      </c>
      <c r="F432">
        <v>151953</v>
      </c>
    </row>
    <row r="433" spans="1:6">
      <c r="A433" s="14">
        <v>36446</v>
      </c>
      <c r="B433">
        <v>5.1138000000000003</v>
      </c>
      <c r="C433">
        <v>5.1138000000000003</v>
      </c>
      <c r="D433">
        <v>4.9676999999999998</v>
      </c>
      <c r="E433" s="35">
        <v>5.0651000000000002</v>
      </c>
      <c r="F433">
        <v>153901</v>
      </c>
    </row>
    <row r="434" spans="1:6">
      <c r="A434" s="14">
        <v>36447</v>
      </c>
      <c r="B434">
        <v>5.1138000000000003</v>
      </c>
      <c r="C434">
        <v>5.1382000000000003</v>
      </c>
      <c r="D434">
        <v>5.0164</v>
      </c>
      <c r="E434" s="35">
        <v>5.0651000000000002</v>
      </c>
      <c r="F434">
        <v>111822</v>
      </c>
    </row>
    <row r="435" spans="1:6">
      <c r="A435" s="14">
        <v>36448</v>
      </c>
      <c r="B435">
        <v>5.0164</v>
      </c>
      <c r="C435">
        <v>5.1139000000000001</v>
      </c>
      <c r="D435">
        <v>4.9920999999999998</v>
      </c>
      <c r="E435" s="35">
        <v>5.0895000000000001</v>
      </c>
      <c r="F435">
        <v>110070</v>
      </c>
    </row>
    <row r="436" spans="1:6">
      <c r="A436" s="14">
        <v>36451</v>
      </c>
      <c r="B436">
        <v>5.0895000000000001</v>
      </c>
      <c r="C436">
        <v>5.1382000000000003</v>
      </c>
      <c r="D436">
        <v>4.9676999999999998</v>
      </c>
      <c r="E436" s="35">
        <v>4.9920999999999998</v>
      </c>
      <c r="F436">
        <v>170852</v>
      </c>
    </row>
    <row r="437" spans="1:6">
      <c r="A437" s="14">
        <v>36452</v>
      </c>
      <c r="B437">
        <v>5.0164</v>
      </c>
      <c r="C437">
        <v>5.1624999999999996</v>
      </c>
      <c r="D437">
        <v>5.0164</v>
      </c>
      <c r="E437" s="35">
        <v>5.1138000000000003</v>
      </c>
      <c r="F437">
        <v>117471</v>
      </c>
    </row>
    <row r="438" spans="1:6">
      <c r="A438" s="14">
        <v>36453</v>
      </c>
      <c r="B438">
        <v>5.1624999999999996</v>
      </c>
      <c r="C438">
        <v>5.2599</v>
      </c>
      <c r="D438">
        <v>5.1138000000000003</v>
      </c>
      <c r="E438" s="35">
        <v>5.2111999999999998</v>
      </c>
      <c r="F438">
        <v>81041</v>
      </c>
    </row>
    <row r="439" spans="1:6">
      <c r="A439" s="14">
        <v>36454</v>
      </c>
      <c r="B439">
        <v>5.1624999999999996</v>
      </c>
      <c r="C439">
        <v>5.1868999999999996</v>
      </c>
      <c r="D439">
        <v>5.0164</v>
      </c>
      <c r="E439" s="35">
        <v>5.1624999999999996</v>
      </c>
      <c r="F439">
        <v>126822</v>
      </c>
    </row>
    <row r="440" spans="1:6">
      <c r="A440" s="14">
        <v>36455</v>
      </c>
      <c r="B440">
        <v>5.1138000000000003</v>
      </c>
      <c r="C440">
        <v>5.3574000000000002</v>
      </c>
      <c r="D440">
        <v>5.0164</v>
      </c>
      <c r="E440" s="35">
        <v>5.2355999999999998</v>
      </c>
      <c r="F440">
        <v>119615</v>
      </c>
    </row>
    <row r="441" spans="1:6">
      <c r="A441" s="14">
        <v>36458</v>
      </c>
      <c r="B441">
        <v>5.1868999999999996</v>
      </c>
      <c r="C441">
        <v>5.2599</v>
      </c>
      <c r="D441">
        <v>5.1380999999999997</v>
      </c>
      <c r="E441" s="35">
        <v>5.1624999999999996</v>
      </c>
      <c r="F441">
        <v>43638</v>
      </c>
    </row>
    <row r="442" spans="1:6">
      <c r="A442" s="14">
        <v>36459</v>
      </c>
      <c r="B442">
        <v>5.1138000000000003</v>
      </c>
      <c r="C442">
        <v>5.1138000000000003</v>
      </c>
      <c r="D442">
        <v>4.9432999999999998</v>
      </c>
      <c r="E442" s="35">
        <v>4.9676999999999998</v>
      </c>
      <c r="F442">
        <v>111238</v>
      </c>
    </row>
    <row r="443" spans="1:6">
      <c r="A443" s="14">
        <v>36460</v>
      </c>
      <c r="B443">
        <v>4.9191000000000003</v>
      </c>
      <c r="C443">
        <v>5.0164999999999997</v>
      </c>
      <c r="D443">
        <v>4.8947000000000003</v>
      </c>
      <c r="E443" s="35">
        <v>4.8947000000000003</v>
      </c>
      <c r="F443">
        <v>94485</v>
      </c>
    </row>
    <row r="444" spans="1:6">
      <c r="A444" s="14">
        <v>36461</v>
      </c>
      <c r="B444">
        <v>4.9189999999999996</v>
      </c>
      <c r="C444">
        <v>4.9676999999999998</v>
      </c>
      <c r="D444">
        <v>4.8459000000000003</v>
      </c>
      <c r="E444" s="35">
        <v>4.9189999999999996</v>
      </c>
      <c r="F444">
        <v>260269</v>
      </c>
    </row>
    <row r="445" spans="1:6">
      <c r="A445" s="14">
        <v>36462</v>
      </c>
      <c r="B445">
        <v>4.8703000000000003</v>
      </c>
      <c r="C445">
        <v>5.0164</v>
      </c>
      <c r="D445">
        <v>4.8703000000000003</v>
      </c>
      <c r="E445" s="35">
        <v>4.9189999999999996</v>
      </c>
      <c r="F445">
        <v>113965</v>
      </c>
    </row>
    <row r="446" spans="1:6">
      <c r="A446" s="14">
        <v>36465</v>
      </c>
      <c r="B446">
        <v>4.9189999999999996</v>
      </c>
      <c r="C446">
        <v>4.9920999999999998</v>
      </c>
      <c r="D446">
        <v>4.8703000000000003</v>
      </c>
      <c r="E446" s="35">
        <v>4.9920999999999998</v>
      </c>
      <c r="F446">
        <v>231828</v>
      </c>
    </row>
    <row r="447" spans="1:6">
      <c r="A447" s="14">
        <v>36466</v>
      </c>
      <c r="B447">
        <v>4.8216000000000001</v>
      </c>
      <c r="C447">
        <v>5.0895000000000001</v>
      </c>
      <c r="D447">
        <v>4.8216000000000001</v>
      </c>
      <c r="E447" s="35">
        <v>5.0895000000000001</v>
      </c>
      <c r="F447">
        <v>138318</v>
      </c>
    </row>
    <row r="448" spans="1:6">
      <c r="A448" s="14">
        <v>36467</v>
      </c>
      <c r="B448">
        <v>5.4546999999999999</v>
      </c>
      <c r="C448">
        <v>5.4546999999999999</v>
      </c>
      <c r="D448">
        <v>5.2111999999999998</v>
      </c>
      <c r="E448" s="35">
        <v>5.3573000000000004</v>
      </c>
      <c r="F448">
        <v>233773</v>
      </c>
    </row>
    <row r="449" spans="1:6">
      <c r="A449" s="14">
        <v>36468</v>
      </c>
      <c r="B449">
        <v>5.3817000000000004</v>
      </c>
      <c r="C449">
        <v>5.4547999999999996</v>
      </c>
      <c r="D449">
        <v>5.3086000000000002</v>
      </c>
      <c r="E449" s="35">
        <v>5.3817000000000004</v>
      </c>
      <c r="F449">
        <v>124290</v>
      </c>
    </row>
    <row r="450" spans="1:6">
      <c r="A450" s="14">
        <v>36469</v>
      </c>
      <c r="B450">
        <v>5.3817000000000004</v>
      </c>
      <c r="C450">
        <v>5.4061000000000003</v>
      </c>
      <c r="D450">
        <v>5.2843</v>
      </c>
      <c r="E450" s="35">
        <v>5.3330000000000002</v>
      </c>
      <c r="F450">
        <v>105199</v>
      </c>
    </row>
    <row r="451" spans="1:6">
      <c r="A451" s="14">
        <v>36472</v>
      </c>
      <c r="B451">
        <v>5.2843</v>
      </c>
      <c r="C451">
        <v>5.3573000000000004</v>
      </c>
      <c r="D451">
        <v>5.1138000000000003</v>
      </c>
      <c r="E451" s="35">
        <v>5.1138000000000003</v>
      </c>
      <c r="F451">
        <v>79678</v>
      </c>
    </row>
    <row r="452" spans="1:6">
      <c r="A452" s="14">
        <v>36473</v>
      </c>
      <c r="B452">
        <v>5.1138000000000003</v>
      </c>
      <c r="C452">
        <v>5.1624999999999996</v>
      </c>
      <c r="D452">
        <v>4.9189999999999996</v>
      </c>
      <c r="E452" s="35">
        <v>5.0651000000000002</v>
      </c>
      <c r="F452">
        <v>82795</v>
      </c>
    </row>
    <row r="453" spans="1:6">
      <c r="A453" s="14">
        <v>36474</v>
      </c>
      <c r="B453">
        <v>5.0164</v>
      </c>
      <c r="C453">
        <v>5.1382000000000003</v>
      </c>
      <c r="D453">
        <v>4.7728999999999999</v>
      </c>
      <c r="E453" s="35">
        <v>4.9676999999999998</v>
      </c>
      <c r="F453">
        <v>165590</v>
      </c>
    </row>
    <row r="454" spans="1:6">
      <c r="A454" s="14">
        <v>36475</v>
      </c>
      <c r="B454">
        <v>4.9432999999999998</v>
      </c>
      <c r="C454">
        <v>5.0651000000000002</v>
      </c>
      <c r="D454">
        <v>4.9432999999999998</v>
      </c>
      <c r="E454" s="35">
        <v>5.0651000000000002</v>
      </c>
      <c r="F454">
        <v>91172</v>
      </c>
    </row>
    <row r="455" spans="1:6">
      <c r="A455" s="14">
        <v>36476</v>
      </c>
      <c r="B455">
        <v>5.1138000000000003</v>
      </c>
      <c r="C455">
        <v>5.26</v>
      </c>
      <c r="D455">
        <v>5.1138000000000003</v>
      </c>
      <c r="E455" s="35">
        <v>5.1868999999999996</v>
      </c>
      <c r="F455">
        <v>133642</v>
      </c>
    </row>
    <row r="456" spans="1:6">
      <c r="A456" s="14">
        <v>36479</v>
      </c>
      <c r="B456">
        <v>5.2112999999999996</v>
      </c>
      <c r="C456">
        <v>5.2112999999999996</v>
      </c>
      <c r="D456">
        <v>5.0651000000000002</v>
      </c>
      <c r="E456" s="35">
        <v>5.1382000000000003</v>
      </c>
      <c r="F456">
        <v>98965</v>
      </c>
    </row>
    <row r="457" spans="1:6">
      <c r="A457" s="14">
        <v>36480</v>
      </c>
      <c r="B457">
        <v>5.0895000000000001</v>
      </c>
      <c r="C457">
        <v>5.1138000000000003</v>
      </c>
      <c r="D457">
        <v>4.992</v>
      </c>
      <c r="E457" s="35">
        <v>5.0164</v>
      </c>
      <c r="F457">
        <v>191695</v>
      </c>
    </row>
    <row r="458" spans="1:6">
      <c r="A458" s="14">
        <v>36481</v>
      </c>
      <c r="B458">
        <v>4.9676999999999998</v>
      </c>
      <c r="C458">
        <v>5.0651000000000002</v>
      </c>
      <c r="D458">
        <v>4.8703000000000003</v>
      </c>
      <c r="E458" s="35">
        <v>5.0651000000000002</v>
      </c>
      <c r="F458">
        <v>276243</v>
      </c>
    </row>
    <row r="459" spans="1:6">
      <c r="A459" s="14">
        <v>36482</v>
      </c>
      <c r="B459">
        <v>5.1139000000000001</v>
      </c>
      <c r="C459">
        <v>5.1139000000000001</v>
      </c>
      <c r="D459">
        <v>4.9676999999999998</v>
      </c>
      <c r="E459" s="35">
        <v>4.9920999999999998</v>
      </c>
      <c r="F459">
        <v>103056</v>
      </c>
    </row>
    <row r="460" spans="1:6">
      <c r="A460" s="14">
        <v>36483</v>
      </c>
      <c r="B460">
        <v>4.9433999999999996</v>
      </c>
      <c r="C460">
        <v>5.0895000000000001</v>
      </c>
      <c r="D460">
        <v>4.8703000000000003</v>
      </c>
      <c r="E460" s="35">
        <v>4.9189999999999996</v>
      </c>
      <c r="F460">
        <v>141239</v>
      </c>
    </row>
    <row r="461" spans="1:6">
      <c r="A461" s="14">
        <v>36486</v>
      </c>
      <c r="B461">
        <v>4.9189999999999996</v>
      </c>
      <c r="C461">
        <v>5.1138000000000003</v>
      </c>
      <c r="D461">
        <v>4.8703000000000003</v>
      </c>
      <c r="E461" s="35">
        <v>4.9189999999999996</v>
      </c>
      <c r="F461">
        <v>257152</v>
      </c>
    </row>
    <row r="462" spans="1:6">
      <c r="A462" s="14">
        <v>36487</v>
      </c>
      <c r="B462">
        <v>4.9678000000000004</v>
      </c>
      <c r="C462">
        <v>5.0407999999999999</v>
      </c>
      <c r="D462">
        <v>4.8703000000000003</v>
      </c>
      <c r="E462" s="35">
        <v>4.8947000000000003</v>
      </c>
      <c r="F462">
        <v>162280</v>
      </c>
    </row>
    <row r="463" spans="1:6">
      <c r="A463" s="14">
        <v>36488</v>
      </c>
      <c r="B463">
        <v>4.9432999999999998</v>
      </c>
      <c r="C463">
        <v>5.0651000000000002</v>
      </c>
      <c r="D463">
        <v>4.8703000000000003</v>
      </c>
      <c r="E463" s="35">
        <v>5.0164</v>
      </c>
      <c r="F463">
        <v>187993</v>
      </c>
    </row>
    <row r="464" spans="1:6">
      <c r="A464" s="14">
        <v>36490</v>
      </c>
      <c r="B464">
        <v>4.9676999999999998</v>
      </c>
      <c r="C464">
        <v>5.0407999999999999</v>
      </c>
      <c r="D464">
        <v>4.8945999999999996</v>
      </c>
      <c r="E464" s="35">
        <v>4.9676999999999998</v>
      </c>
      <c r="F464">
        <v>60002</v>
      </c>
    </row>
    <row r="465" spans="1:6">
      <c r="A465" s="14">
        <v>36493</v>
      </c>
      <c r="B465">
        <v>4.9432999999999998</v>
      </c>
      <c r="C465">
        <v>5.0164</v>
      </c>
      <c r="D465">
        <v>4.9189999999999996</v>
      </c>
      <c r="E465" s="35">
        <v>4.9676999999999998</v>
      </c>
      <c r="F465">
        <v>162863</v>
      </c>
    </row>
    <row r="466" spans="1:6">
      <c r="A466" s="14">
        <v>36494</v>
      </c>
      <c r="B466">
        <v>4.9676999999999998</v>
      </c>
      <c r="C466">
        <v>5.0651000000000002</v>
      </c>
      <c r="D466">
        <v>4.9189999999999996</v>
      </c>
      <c r="E466" s="35">
        <v>5.0651000000000002</v>
      </c>
      <c r="F466">
        <v>166564</v>
      </c>
    </row>
    <row r="467" spans="1:6">
      <c r="A467" s="14">
        <v>36495</v>
      </c>
      <c r="B467">
        <v>5.0651999999999999</v>
      </c>
      <c r="C467">
        <v>5.1139000000000001</v>
      </c>
      <c r="D467">
        <v>4.9433999999999996</v>
      </c>
      <c r="E467" s="35">
        <v>5.0407999999999999</v>
      </c>
      <c r="F467">
        <v>118836</v>
      </c>
    </row>
    <row r="468" spans="1:6">
      <c r="A468" s="14">
        <v>36496</v>
      </c>
      <c r="B468">
        <v>4.992</v>
      </c>
      <c r="C468">
        <v>5.0651000000000002</v>
      </c>
      <c r="D468">
        <v>4.9676999999999998</v>
      </c>
      <c r="E468" s="35">
        <v>5.0164</v>
      </c>
      <c r="F468">
        <v>126238</v>
      </c>
    </row>
    <row r="469" spans="1:6">
      <c r="A469" s="14">
        <v>36497</v>
      </c>
      <c r="B469">
        <v>5.0164999999999997</v>
      </c>
      <c r="C469">
        <v>5.0651999999999999</v>
      </c>
      <c r="D469">
        <v>4.9676999999999998</v>
      </c>
      <c r="E469" s="35">
        <v>4.9920999999999998</v>
      </c>
      <c r="F469">
        <v>223841</v>
      </c>
    </row>
    <row r="470" spans="1:6">
      <c r="A470" s="14">
        <v>36500</v>
      </c>
      <c r="B470">
        <v>4.9676999999999998</v>
      </c>
      <c r="C470">
        <v>5.0164</v>
      </c>
      <c r="D470">
        <v>4.9189999999999996</v>
      </c>
      <c r="E470" s="35">
        <v>4.9676999999999998</v>
      </c>
      <c r="F470">
        <v>250918</v>
      </c>
    </row>
    <row r="471" spans="1:6">
      <c r="A471" s="14">
        <v>36501</v>
      </c>
      <c r="B471">
        <v>4.9676999999999998</v>
      </c>
      <c r="C471">
        <v>5.0164</v>
      </c>
      <c r="D471">
        <v>4.8216000000000001</v>
      </c>
      <c r="E471" s="35">
        <v>4.8703000000000003</v>
      </c>
      <c r="F471">
        <v>258126</v>
      </c>
    </row>
    <row r="472" spans="1:6">
      <c r="A472" s="14">
        <v>36502</v>
      </c>
      <c r="B472">
        <v>4.8216000000000001</v>
      </c>
      <c r="C472">
        <v>4.8703000000000003</v>
      </c>
      <c r="D472">
        <v>4.7728999999999999</v>
      </c>
      <c r="E472" s="35">
        <v>4.8216000000000001</v>
      </c>
      <c r="F472">
        <v>231826</v>
      </c>
    </row>
    <row r="473" spans="1:6">
      <c r="A473" s="14">
        <v>36503</v>
      </c>
      <c r="B473">
        <v>4.7728999999999999</v>
      </c>
      <c r="C473">
        <v>4.8703000000000003</v>
      </c>
      <c r="D473">
        <v>4.6755000000000004</v>
      </c>
      <c r="E473" s="35">
        <v>4.8703000000000003</v>
      </c>
      <c r="F473">
        <v>226761</v>
      </c>
    </row>
    <row r="474" spans="1:6">
      <c r="A474" s="14">
        <v>36504</v>
      </c>
      <c r="B474">
        <v>4.7728999999999999</v>
      </c>
      <c r="C474">
        <v>4.8216000000000001</v>
      </c>
      <c r="D474">
        <v>4.6510999999999996</v>
      </c>
      <c r="E474" s="35">
        <v>4.8216000000000001</v>
      </c>
      <c r="F474">
        <v>279750</v>
      </c>
    </row>
    <row r="475" spans="1:6">
      <c r="A475" s="14">
        <v>36507</v>
      </c>
      <c r="B475">
        <v>4.6755000000000004</v>
      </c>
      <c r="C475">
        <v>4.7728999999999999</v>
      </c>
      <c r="D475">
        <v>4.4562999999999997</v>
      </c>
      <c r="E475" s="35">
        <v>4.7241999999999997</v>
      </c>
      <c r="F475">
        <v>355338</v>
      </c>
    </row>
    <row r="476" spans="1:6">
      <c r="A476" s="14">
        <v>36508</v>
      </c>
      <c r="B476">
        <v>4.5781000000000001</v>
      </c>
      <c r="C476">
        <v>4.6268000000000002</v>
      </c>
      <c r="D476">
        <v>4.3833000000000002</v>
      </c>
      <c r="E476" s="35">
        <v>4.4806999999999997</v>
      </c>
      <c r="F476">
        <v>294947</v>
      </c>
    </row>
    <row r="477" spans="1:6">
      <c r="A477" s="14">
        <v>36509</v>
      </c>
      <c r="B477">
        <v>4.4320000000000004</v>
      </c>
      <c r="C477">
        <v>4.6025</v>
      </c>
      <c r="D477">
        <v>4.3833000000000002</v>
      </c>
      <c r="E477" s="35">
        <v>4.5781000000000001</v>
      </c>
      <c r="F477">
        <v>282284</v>
      </c>
    </row>
    <row r="478" spans="1:6">
      <c r="A478" s="14">
        <v>36510</v>
      </c>
      <c r="B478">
        <v>4.5781000000000001</v>
      </c>
      <c r="C478">
        <v>4.6268000000000002</v>
      </c>
      <c r="D478">
        <v>4.5049999999999999</v>
      </c>
      <c r="E478" s="35">
        <v>4.5781000000000001</v>
      </c>
      <c r="F478">
        <v>255789</v>
      </c>
    </row>
    <row r="479" spans="1:6">
      <c r="A479" s="14">
        <v>36511</v>
      </c>
      <c r="B479">
        <v>4.5293999999999999</v>
      </c>
      <c r="C479">
        <v>4.6512000000000002</v>
      </c>
      <c r="D479">
        <v>4.4320000000000004</v>
      </c>
      <c r="E479" s="35">
        <v>4.6268000000000002</v>
      </c>
      <c r="F479">
        <v>227541</v>
      </c>
    </row>
    <row r="480" spans="1:6">
      <c r="A480" s="14">
        <v>36514</v>
      </c>
      <c r="B480">
        <v>4.6024000000000003</v>
      </c>
      <c r="C480">
        <v>4.6024000000000003</v>
      </c>
      <c r="D480">
        <v>4.3832000000000004</v>
      </c>
      <c r="E480" s="35">
        <v>4.4562999999999997</v>
      </c>
      <c r="F480">
        <v>367413</v>
      </c>
    </row>
    <row r="481" spans="1:6">
      <c r="A481" s="14">
        <v>36515</v>
      </c>
      <c r="B481">
        <v>4.5049999999999999</v>
      </c>
      <c r="C481">
        <v>4.6025</v>
      </c>
      <c r="D481">
        <v>4.3589000000000002</v>
      </c>
      <c r="E481" s="35">
        <v>4.5781000000000001</v>
      </c>
      <c r="F481">
        <v>351247</v>
      </c>
    </row>
    <row r="482" spans="1:6">
      <c r="A482" s="14">
        <v>36516</v>
      </c>
      <c r="B482">
        <v>4.5293999999999999</v>
      </c>
      <c r="C482">
        <v>4.5293999999999999</v>
      </c>
      <c r="D482">
        <v>4.3102</v>
      </c>
      <c r="E482" s="35">
        <v>4.3589000000000002</v>
      </c>
      <c r="F482">
        <v>367803</v>
      </c>
    </row>
    <row r="483" spans="1:6">
      <c r="A483" s="14">
        <v>36517</v>
      </c>
      <c r="B483">
        <v>4.3345000000000002</v>
      </c>
      <c r="C483">
        <v>4.4806999999999997</v>
      </c>
      <c r="D483">
        <v>4.3102</v>
      </c>
      <c r="E483" s="35">
        <v>4.4076000000000004</v>
      </c>
      <c r="F483">
        <v>412025</v>
      </c>
    </row>
    <row r="484" spans="1:6">
      <c r="A484" s="14">
        <v>36521</v>
      </c>
      <c r="B484">
        <v>4.359</v>
      </c>
      <c r="C484">
        <v>4.4806999999999997</v>
      </c>
      <c r="D484">
        <v>4.3102</v>
      </c>
      <c r="E484" s="35">
        <v>4.3346</v>
      </c>
      <c r="F484">
        <v>455474</v>
      </c>
    </row>
    <row r="485" spans="1:6">
      <c r="A485" s="14">
        <v>36522</v>
      </c>
      <c r="B485">
        <v>4.3102</v>
      </c>
      <c r="C485">
        <v>4.4077000000000002</v>
      </c>
      <c r="D485">
        <v>4.2858999999999998</v>
      </c>
      <c r="E485" s="35">
        <v>4.3833000000000002</v>
      </c>
      <c r="F485">
        <v>349105</v>
      </c>
    </row>
    <row r="486" spans="1:6">
      <c r="A486" s="14">
        <v>36523</v>
      </c>
      <c r="B486">
        <v>4.3773999999999997</v>
      </c>
      <c r="C486">
        <v>4.82</v>
      </c>
      <c r="D486">
        <v>4.3773999999999997</v>
      </c>
      <c r="E486" s="35">
        <v>4.6478999999999999</v>
      </c>
      <c r="F486">
        <v>359831</v>
      </c>
    </row>
    <row r="487" spans="1:6">
      <c r="A487" s="14">
        <v>36524</v>
      </c>
      <c r="B487">
        <v>4.5987</v>
      </c>
      <c r="C487">
        <v>4.7954999999999997</v>
      </c>
      <c r="D487">
        <v>4.5250000000000004</v>
      </c>
      <c r="E487" s="35">
        <v>4.7217000000000002</v>
      </c>
      <c r="F487">
        <v>337602</v>
      </c>
    </row>
    <row r="488" spans="1:6">
      <c r="A488" s="14">
        <v>36525</v>
      </c>
      <c r="B488">
        <v>4.6725000000000003</v>
      </c>
      <c r="C488">
        <v>4.8201000000000001</v>
      </c>
      <c r="D488">
        <v>4.6478999999999999</v>
      </c>
      <c r="E488" s="35">
        <v>4.7217000000000002</v>
      </c>
      <c r="F488">
        <v>283105</v>
      </c>
    </row>
    <row r="489" spans="1:6">
      <c r="A489" s="14">
        <v>36528</v>
      </c>
      <c r="B489">
        <v>4.82</v>
      </c>
      <c r="C489">
        <v>4.9184000000000001</v>
      </c>
      <c r="D489">
        <v>4.6233000000000004</v>
      </c>
      <c r="E489" s="35">
        <v>4.6233000000000004</v>
      </c>
      <c r="F489">
        <v>222705</v>
      </c>
    </row>
    <row r="490" spans="1:6">
      <c r="A490" s="14">
        <v>36529</v>
      </c>
      <c r="B490">
        <v>4.5740999999999996</v>
      </c>
      <c r="C490">
        <v>4.6725000000000003</v>
      </c>
      <c r="D490">
        <v>4.4756999999999998</v>
      </c>
      <c r="E490" s="35">
        <v>4.5495000000000001</v>
      </c>
      <c r="F490">
        <v>182570</v>
      </c>
    </row>
    <row r="491" spans="1:6">
      <c r="A491" s="14">
        <v>36530</v>
      </c>
      <c r="B491">
        <v>4.5003000000000002</v>
      </c>
      <c r="C491">
        <v>4.7217000000000002</v>
      </c>
      <c r="D491">
        <v>4.5003000000000002</v>
      </c>
      <c r="E491" s="35">
        <v>4.6233000000000004</v>
      </c>
      <c r="F491">
        <v>124731</v>
      </c>
    </row>
    <row r="492" spans="1:6">
      <c r="A492" s="14">
        <v>36531</v>
      </c>
      <c r="B492">
        <v>4.5248999999999997</v>
      </c>
      <c r="C492">
        <v>4.6233000000000004</v>
      </c>
      <c r="D492">
        <v>4.5248999999999997</v>
      </c>
      <c r="E492" s="35">
        <v>4.5987</v>
      </c>
      <c r="F492">
        <v>150896</v>
      </c>
    </row>
    <row r="493" spans="1:6">
      <c r="A493" s="14">
        <v>36532</v>
      </c>
      <c r="B493">
        <v>4.6478999999999999</v>
      </c>
      <c r="C493">
        <v>4.7217000000000002</v>
      </c>
      <c r="D493">
        <v>4.5248999999999997</v>
      </c>
      <c r="E493" s="35">
        <v>4.6725000000000003</v>
      </c>
      <c r="F493">
        <v>137519</v>
      </c>
    </row>
    <row r="494" spans="1:6">
      <c r="A494" s="14">
        <v>36535</v>
      </c>
      <c r="B494">
        <v>4.7215999999999996</v>
      </c>
      <c r="C494">
        <v>4.7215999999999996</v>
      </c>
      <c r="D494">
        <v>4.4756999999999998</v>
      </c>
      <c r="E494" s="35">
        <v>4.5248999999999997</v>
      </c>
      <c r="F494">
        <v>368091</v>
      </c>
    </row>
    <row r="495" spans="1:6">
      <c r="A495" s="14">
        <v>36536</v>
      </c>
      <c r="B495">
        <v>4.5248999999999997</v>
      </c>
      <c r="C495">
        <v>4.5248999999999997</v>
      </c>
      <c r="D495">
        <v>4.3036000000000003</v>
      </c>
      <c r="E495" s="35">
        <v>4.3281999999999998</v>
      </c>
      <c r="F495">
        <v>549485</v>
      </c>
    </row>
    <row r="496" spans="1:6">
      <c r="A496" s="14">
        <v>36537</v>
      </c>
      <c r="B496">
        <v>4.2545000000000002</v>
      </c>
      <c r="C496">
        <v>4.6233000000000004</v>
      </c>
      <c r="D496">
        <v>4.2545000000000002</v>
      </c>
      <c r="E496" s="35">
        <v>4.4265999999999996</v>
      </c>
      <c r="F496">
        <v>371441</v>
      </c>
    </row>
    <row r="497" spans="1:6">
      <c r="A497" s="14">
        <v>36538</v>
      </c>
      <c r="B497">
        <v>4.4757999999999996</v>
      </c>
      <c r="C497">
        <v>4.7709000000000001</v>
      </c>
      <c r="D497">
        <v>4.3773999999999997</v>
      </c>
      <c r="E497" s="35">
        <v>4.6970999999999998</v>
      </c>
      <c r="F497">
        <v>190245</v>
      </c>
    </row>
    <row r="498" spans="1:6">
      <c r="A498" s="14">
        <v>36539</v>
      </c>
      <c r="B498">
        <v>4.7217000000000002</v>
      </c>
      <c r="C498">
        <v>4.7709000000000001</v>
      </c>
      <c r="D498">
        <v>4.4265999999999996</v>
      </c>
      <c r="E498" s="35">
        <v>4.4265999999999996</v>
      </c>
      <c r="F498">
        <v>310649</v>
      </c>
    </row>
    <row r="499" spans="1:6">
      <c r="A499" s="14">
        <v>36543</v>
      </c>
      <c r="B499">
        <v>4.4265999999999996</v>
      </c>
      <c r="C499">
        <v>4.5004</v>
      </c>
      <c r="D499">
        <v>4.3281999999999998</v>
      </c>
      <c r="E499" s="35">
        <v>4.4512</v>
      </c>
      <c r="F499">
        <v>170572</v>
      </c>
    </row>
    <row r="500" spans="1:6">
      <c r="A500" s="14">
        <v>36544</v>
      </c>
      <c r="B500">
        <v>4.4756999999999998</v>
      </c>
      <c r="C500">
        <v>4.5248999999999997</v>
      </c>
      <c r="D500">
        <v>4.3036000000000003</v>
      </c>
      <c r="E500" s="35">
        <v>4.3036000000000003</v>
      </c>
      <c r="F500">
        <v>306515</v>
      </c>
    </row>
    <row r="501" spans="1:6">
      <c r="A501" s="14">
        <v>36545</v>
      </c>
      <c r="B501">
        <v>4.3281999999999998</v>
      </c>
      <c r="C501">
        <v>4.3281999999999998</v>
      </c>
      <c r="D501">
        <v>4.1314000000000002</v>
      </c>
      <c r="E501" s="35">
        <v>4.2789999999999999</v>
      </c>
      <c r="F501">
        <v>386192</v>
      </c>
    </row>
    <row r="502" spans="1:6">
      <c r="A502" s="14">
        <v>36546</v>
      </c>
      <c r="B502">
        <v>4.2298</v>
      </c>
      <c r="C502">
        <v>4.3281999999999998</v>
      </c>
      <c r="D502">
        <v>4.1806000000000001</v>
      </c>
      <c r="E502" s="35">
        <v>4.2789999999999999</v>
      </c>
      <c r="F502">
        <v>193588</v>
      </c>
    </row>
    <row r="503" spans="1:6">
      <c r="A503" s="14">
        <v>36549</v>
      </c>
      <c r="B503">
        <v>4.2789999999999999</v>
      </c>
      <c r="C503">
        <v>4.2789999999999999</v>
      </c>
      <c r="D503">
        <v>4.1314000000000002</v>
      </c>
      <c r="E503" s="35">
        <v>4.1806000000000001</v>
      </c>
      <c r="F503">
        <v>153059</v>
      </c>
    </row>
    <row r="504" spans="1:6">
      <c r="A504" s="14">
        <v>36550</v>
      </c>
      <c r="B504">
        <v>4.2789999999999999</v>
      </c>
      <c r="C504">
        <v>4.2789999999999999</v>
      </c>
      <c r="D504">
        <v>4.1806000000000001</v>
      </c>
      <c r="E504" s="35">
        <v>4.1806000000000001</v>
      </c>
      <c r="F504">
        <v>213063</v>
      </c>
    </row>
    <row r="505" spans="1:6">
      <c r="A505" s="14">
        <v>36551</v>
      </c>
      <c r="B505">
        <v>4.1559999999999997</v>
      </c>
      <c r="C505">
        <v>4.2789999999999999</v>
      </c>
      <c r="D505">
        <v>4.1559999999999997</v>
      </c>
      <c r="E505" s="35">
        <v>4.2789999999999999</v>
      </c>
      <c r="F505">
        <v>180997</v>
      </c>
    </row>
    <row r="506" spans="1:6">
      <c r="A506" s="14">
        <v>36552</v>
      </c>
      <c r="B506">
        <v>4.2789999999999999</v>
      </c>
      <c r="C506">
        <v>4.3036000000000003</v>
      </c>
      <c r="D506">
        <v>4.2298</v>
      </c>
      <c r="E506" s="35">
        <v>4.2298</v>
      </c>
      <c r="F506">
        <v>707459</v>
      </c>
    </row>
    <row r="507" spans="1:6">
      <c r="A507" s="14">
        <v>36553</v>
      </c>
      <c r="B507">
        <v>4.2298</v>
      </c>
      <c r="C507">
        <v>4.2789999999999999</v>
      </c>
      <c r="D507">
        <v>4.2051999999999996</v>
      </c>
      <c r="E507" s="35">
        <v>4.2789999999999999</v>
      </c>
      <c r="F507">
        <v>111352</v>
      </c>
    </row>
    <row r="508" spans="1:6">
      <c r="A508" s="14">
        <v>36556</v>
      </c>
      <c r="B508">
        <v>4.2789999999999999</v>
      </c>
      <c r="C508">
        <v>4.4756999999999998</v>
      </c>
      <c r="D508">
        <v>4.2298</v>
      </c>
      <c r="E508" s="35">
        <v>4.4756999999999998</v>
      </c>
      <c r="F508">
        <v>408026</v>
      </c>
    </row>
    <row r="509" spans="1:6">
      <c r="A509" s="14">
        <v>36557</v>
      </c>
      <c r="B509">
        <v>4.5248999999999997</v>
      </c>
      <c r="C509">
        <v>5.4101999999999997</v>
      </c>
      <c r="D509">
        <v>4.5248999999999997</v>
      </c>
      <c r="E509" s="35">
        <v>5.2134999999999998</v>
      </c>
      <c r="F509">
        <v>1410990</v>
      </c>
    </row>
    <row r="510" spans="1:6">
      <c r="A510" s="14">
        <v>36558</v>
      </c>
      <c r="B510">
        <v>5.1642999999999999</v>
      </c>
      <c r="C510">
        <v>5.1642999999999999</v>
      </c>
      <c r="D510">
        <v>4.4756999999999998</v>
      </c>
      <c r="E510" s="35">
        <v>4.5003000000000002</v>
      </c>
      <c r="F510">
        <v>1261461</v>
      </c>
    </row>
    <row r="511" spans="1:6">
      <c r="A511" s="14">
        <v>36559</v>
      </c>
      <c r="B511">
        <v>4.5495000000000001</v>
      </c>
      <c r="C511">
        <v>4.7953999999999999</v>
      </c>
      <c r="D511">
        <v>4.4264999999999999</v>
      </c>
      <c r="E511" s="35">
        <v>4.4756999999999998</v>
      </c>
      <c r="F511">
        <v>598072</v>
      </c>
    </row>
    <row r="512" spans="1:6">
      <c r="A512" s="14">
        <v>36560</v>
      </c>
      <c r="B512">
        <v>4.5248999999999997</v>
      </c>
      <c r="C512">
        <v>4.82</v>
      </c>
      <c r="D512">
        <v>4.5248999999999997</v>
      </c>
      <c r="E512" s="35">
        <v>4.6478999999999999</v>
      </c>
      <c r="F512">
        <v>181391</v>
      </c>
    </row>
    <row r="513" spans="1:6">
      <c r="A513" s="14">
        <v>36563</v>
      </c>
      <c r="B513">
        <v>4.6970999999999998</v>
      </c>
      <c r="C513">
        <v>4.6970999999999998</v>
      </c>
      <c r="D513">
        <v>4.3773999999999997</v>
      </c>
      <c r="E513" s="35">
        <v>4.5495000000000001</v>
      </c>
      <c r="F513">
        <v>139879</v>
      </c>
    </row>
    <row r="514" spans="1:6">
      <c r="A514" s="14">
        <v>36564</v>
      </c>
      <c r="B514">
        <v>4.5495000000000001</v>
      </c>
      <c r="C514">
        <v>4.5740999999999996</v>
      </c>
      <c r="D514">
        <v>4.2544000000000004</v>
      </c>
      <c r="E514" s="35">
        <v>4.2789999999999999</v>
      </c>
      <c r="F514">
        <v>264413</v>
      </c>
    </row>
    <row r="515" spans="1:6">
      <c r="A515" s="14">
        <v>36565</v>
      </c>
      <c r="B515">
        <v>4.3773999999999997</v>
      </c>
      <c r="C515">
        <v>4.4265999999999996</v>
      </c>
      <c r="D515">
        <v>4.0331000000000001</v>
      </c>
      <c r="E515" s="35">
        <v>4.3281999999999998</v>
      </c>
      <c r="F515">
        <v>393276</v>
      </c>
    </row>
    <row r="516" spans="1:6">
      <c r="A516" s="14">
        <v>36566</v>
      </c>
      <c r="B516">
        <v>4.3036000000000003</v>
      </c>
      <c r="C516">
        <v>4.4265999999999996</v>
      </c>
      <c r="D516">
        <v>4.2789999999999999</v>
      </c>
      <c r="E516" s="35">
        <v>4.3773999999999997</v>
      </c>
      <c r="F516">
        <v>156209</v>
      </c>
    </row>
    <row r="517" spans="1:6">
      <c r="A517" s="14">
        <v>36567</v>
      </c>
      <c r="B517">
        <v>4.3773999999999997</v>
      </c>
      <c r="C517">
        <v>4.4019000000000004</v>
      </c>
      <c r="D517">
        <v>4.1314000000000002</v>
      </c>
      <c r="E517" s="35">
        <v>4.2298</v>
      </c>
      <c r="F517">
        <v>188865</v>
      </c>
    </row>
    <row r="518" spans="1:6">
      <c r="A518" s="14">
        <v>36570</v>
      </c>
      <c r="B518">
        <v>4.1806000000000001</v>
      </c>
      <c r="C518">
        <v>4.3281999999999998</v>
      </c>
      <c r="D518">
        <v>4.1314000000000002</v>
      </c>
      <c r="E518" s="35">
        <v>4.2544000000000004</v>
      </c>
      <c r="F518">
        <v>106040</v>
      </c>
    </row>
    <row r="519" spans="1:6">
      <c r="A519" s="14">
        <v>36571</v>
      </c>
      <c r="B519">
        <v>4.2051999999999996</v>
      </c>
      <c r="C519">
        <v>4.3036000000000003</v>
      </c>
      <c r="D519">
        <v>4.1314000000000002</v>
      </c>
      <c r="E519" s="35">
        <v>4.2298</v>
      </c>
      <c r="F519">
        <v>127287</v>
      </c>
    </row>
    <row r="520" spans="1:6">
      <c r="A520" s="14">
        <v>36572</v>
      </c>
      <c r="B520">
        <v>4.1806000000000001</v>
      </c>
      <c r="C520">
        <v>4.2051999999999996</v>
      </c>
      <c r="D520">
        <v>4.0330000000000004</v>
      </c>
      <c r="E520" s="35">
        <v>4.1806000000000001</v>
      </c>
      <c r="F520">
        <v>192209</v>
      </c>
    </row>
    <row r="521" spans="1:6">
      <c r="A521" s="14">
        <v>36573</v>
      </c>
      <c r="B521">
        <v>4.1314000000000002</v>
      </c>
      <c r="C521">
        <v>4.2789999999999999</v>
      </c>
      <c r="D521">
        <v>4.1314000000000002</v>
      </c>
      <c r="E521" s="35">
        <v>4.2298</v>
      </c>
      <c r="F521">
        <v>136337</v>
      </c>
    </row>
    <row r="522" spans="1:6">
      <c r="A522" s="14">
        <v>36574</v>
      </c>
      <c r="B522">
        <v>4.2298</v>
      </c>
      <c r="C522">
        <v>4.2544000000000004</v>
      </c>
      <c r="D522">
        <v>4.1806000000000001</v>
      </c>
      <c r="E522" s="35">
        <v>4.2298</v>
      </c>
      <c r="F522">
        <v>71611</v>
      </c>
    </row>
    <row r="523" spans="1:6">
      <c r="A523" s="14">
        <v>36578</v>
      </c>
      <c r="B523">
        <v>4.1806000000000001</v>
      </c>
      <c r="C523">
        <v>4.3281999999999998</v>
      </c>
      <c r="D523">
        <v>4.0823</v>
      </c>
      <c r="E523" s="35">
        <v>4.2544000000000004</v>
      </c>
      <c r="F523">
        <v>159159</v>
      </c>
    </row>
    <row r="524" spans="1:6">
      <c r="A524" s="14">
        <v>36579</v>
      </c>
      <c r="B524">
        <v>4.2053000000000003</v>
      </c>
      <c r="C524">
        <v>4.2545000000000002</v>
      </c>
      <c r="D524">
        <v>4.1315</v>
      </c>
      <c r="E524" s="35">
        <v>4.1561000000000003</v>
      </c>
      <c r="F524">
        <v>89713</v>
      </c>
    </row>
    <row r="525" spans="1:6">
      <c r="A525" s="14">
        <v>36580</v>
      </c>
      <c r="B525">
        <v>4.2789999999999999</v>
      </c>
      <c r="C525">
        <v>4.2789999999999999</v>
      </c>
      <c r="D525">
        <v>4.0823</v>
      </c>
      <c r="E525" s="35">
        <v>4.0823</v>
      </c>
      <c r="F525">
        <v>158767</v>
      </c>
    </row>
    <row r="526" spans="1:6">
      <c r="A526" s="14">
        <v>36581</v>
      </c>
      <c r="B526">
        <v>4.1315</v>
      </c>
      <c r="C526">
        <v>4.1315</v>
      </c>
      <c r="D526">
        <v>4.0576999999999996</v>
      </c>
      <c r="E526" s="35">
        <v>4.0823</v>
      </c>
      <c r="F526">
        <v>170571</v>
      </c>
    </row>
    <row r="527" spans="1:6">
      <c r="A527" s="14">
        <v>36584</v>
      </c>
      <c r="B527">
        <v>4.0822000000000003</v>
      </c>
      <c r="C527">
        <v>4.3281999999999998</v>
      </c>
      <c r="D527">
        <v>4.0575999999999999</v>
      </c>
      <c r="E527" s="35">
        <v>4.1806000000000001</v>
      </c>
      <c r="F527">
        <v>159158</v>
      </c>
    </row>
    <row r="528" spans="1:6">
      <c r="A528" s="14">
        <v>36585</v>
      </c>
      <c r="B528">
        <v>4.2298</v>
      </c>
      <c r="C528">
        <v>4.82</v>
      </c>
      <c r="D528">
        <v>4.1806000000000001</v>
      </c>
      <c r="E528" s="35">
        <v>4.82</v>
      </c>
      <c r="F528">
        <v>279167</v>
      </c>
    </row>
    <row r="529" spans="1:6">
      <c r="A529" s="14">
        <v>36586</v>
      </c>
      <c r="B529">
        <v>4.7709000000000001</v>
      </c>
      <c r="C529">
        <v>4.7709000000000001</v>
      </c>
      <c r="D529">
        <v>4.6233000000000004</v>
      </c>
      <c r="E529" s="35">
        <v>4.7217000000000002</v>
      </c>
      <c r="F529">
        <v>219953</v>
      </c>
    </row>
    <row r="530" spans="1:6">
      <c r="A530" s="14">
        <v>36587</v>
      </c>
      <c r="B530">
        <v>4.7709000000000001</v>
      </c>
      <c r="C530">
        <v>4.7709000000000001</v>
      </c>
      <c r="D530">
        <v>4.5250000000000004</v>
      </c>
      <c r="E530" s="35">
        <v>4.7217000000000002</v>
      </c>
      <c r="F530">
        <v>156997</v>
      </c>
    </row>
    <row r="531" spans="1:6">
      <c r="A531" s="14">
        <v>36588</v>
      </c>
      <c r="B531">
        <v>4.6725000000000003</v>
      </c>
      <c r="C531">
        <v>4.9184000000000001</v>
      </c>
      <c r="D531">
        <v>4.3773999999999997</v>
      </c>
      <c r="E531" s="35">
        <v>4.9184000000000001</v>
      </c>
      <c r="F531">
        <v>206966</v>
      </c>
    </row>
    <row r="532" spans="1:6">
      <c r="A532" s="14">
        <v>36591</v>
      </c>
      <c r="B532">
        <v>4.82</v>
      </c>
      <c r="C532">
        <v>4.8692000000000002</v>
      </c>
      <c r="D532">
        <v>4.7215999999999996</v>
      </c>
      <c r="E532" s="35">
        <v>4.8692000000000002</v>
      </c>
      <c r="F532">
        <v>140666</v>
      </c>
    </row>
    <row r="533" spans="1:6">
      <c r="A533" s="14">
        <v>36592</v>
      </c>
      <c r="B533">
        <v>4.7215999999999996</v>
      </c>
      <c r="C533">
        <v>4.7215999999999996</v>
      </c>
      <c r="D533">
        <v>4.5248999999999997</v>
      </c>
      <c r="E533" s="35">
        <v>4.5248999999999997</v>
      </c>
      <c r="F533">
        <v>121385</v>
      </c>
    </row>
    <row r="534" spans="1:6">
      <c r="A534" s="14">
        <v>36593</v>
      </c>
      <c r="B534">
        <v>4.5250000000000004</v>
      </c>
      <c r="C534">
        <v>4.7709000000000001</v>
      </c>
      <c r="D534">
        <v>4.4757999999999996</v>
      </c>
      <c r="E534" s="35">
        <v>4.6970999999999998</v>
      </c>
      <c r="F534">
        <v>145192</v>
      </c>
    </row>
    <row r="535" spans="1:6">
      <c r="A535" s="14">
        <v>36594</v>
      </c>
      <c r="B535">
        <v>4.7217000000000002</v>
      </c>
      <c r="C535">
        <v>4.7217000000000002</v>
      </c>
      <c r="D535">
        <v>4.4511000000000003</v>
      </c>
      <c r="E535" s="35">
        <v>4.5987</v>
      </c>
      <c r="F535">
        <v>92072</v>
      </c>
    </row>
    <row r="536" spans="1:6">
      <c r="A536" s="14">
        <v>36595</v>
      </c>
      <c r="B536">
        <v>4.6233000000000004</v>
      </c>
      <c r="C536">
        <v>4.6970999999999998</v>
      </c>
      <c r="D536">
        <v>4.4757999999999996</v>
      </c>
      <c r="E536" s="35">
        <v>4.6970999999999998</v>
      </c>
      <c r="F536">
        <v>157193</v>
      </c>
    </row>
    <row r="537" spans="1:6">
      <c r="A537" s="14">
        <v>36598</v>
      </c>
      <c r="B537">
        <v>4.6478999999999999</v>
      </c>
      <c r="C537">
        <v>4.6725000000000003</v>
      </c>
      <c r="D537">
        <v>4.4757999999999996</v>
      </c>
      <c r="E537" s="35">
        <v>4.6478999999999999</v>
      </c>
      <c r="F537">
        <v>100926</v>
      </c>
    </row>
    <row r="538" spans="1:6">
      <c r="A538" s="14">
        <v>36599</v>
      </c>
      <c r="B538">
        <v>4.6725000000000003</v>
      </c>
      <c r="C538">
        <v>4.6725000000000003</v>
      </c>
      <c r="D538">
        <v>4.4756999999999998</v>
      </c>
      <c r="E538" s="35">
        <v>4.5740999999999996</v>
      </c>
      <c r="F538">
        <v>110369</v>
      </c>
    </row>
    <row r="539" spans="1:6">
      <c r="A539" s="14">
        <v>36600</v>
      </c>
      <c r="B539">
        <v>4.5250000000000004</v>
      </c>
      <c r="C539">
        <v>4.6233000000000004</v>
      </c>
      <c r="D539">
        <v>4.3281999999999998</v>
      </c>
      <c r="E539" s="35">
        <v>4.4020000000000001</v>
      </c>
      <c r="F539">
        <v>110370</v>
      </c>
    </row>
    <row r="540" spans="1:6">
      <c r="A540" s="14">
        <v>36601</v>
      </c>
      <c r="B540">
        <v>4.4512</v>
      </c>
      <c r="C540">
        <v>4.4757999999999996</v>
      </c>
      <c r="D540">
        <v>4.2789999999999999</v>
      </c>
      <c r="E540" s="35">
        <v>4.3281999999999998</v>
      </c>
      <c r="F540">
        <v>206180</v>
      </c>
    </row>
    <row r="541" spans="1:6">
      <c r="A541" s="14">
        <v>36602</v>
      </c>
      <c r="B541">
        <v>4.3036000000000003</v>
      </c>
      <c r="C541">
        <v>4.5004</v>
      </c>
      <c r="D541">
        <v>4.2789999999999999</v>
      </c>
      <c r="E541" s="35">
        <v>4.4265999999999996</v>
      </c>
      <c r="F541">
        <v>154636</v>
      </c>
    </row>
    <row r="542" spans="1:6">
      <c r="A542" s="14">
        <v>36605</v>
      </c>
      <c r="B542">
        <v>4.4265999999999996</v>
      </c>
      <c r="C542">
        <v>4.4265999999999996</v>
      </c>
      <c r="D542">
        <v>4.0823</v>
      </c>
      <c r="E542" s="35">
        <v>4.1315</v>
      </c>
      <c r="F542">
        <v>258711</v>
      </c>
    </row>
    <row r="543" spans="1:6">
      <c r="A543" s="14">
        <v>36606</v>
      </c>
      <c r="B543">
        <v>4.1315</v>
      </c>
      <c r="C543">
        <v>4.2790999999999997</v>
      </c>
      <c r="D543">
        <v>4.1069000000000004</v>
      </c>
      <c r="E543" s="35">
        <v>4.1315</v>
      </c>
      <c r="F543">
        <v>205985</v>
      </c>
    </row>
    <row r="544" spans="1:6">
      <c r="A544" s="14">
        <v>36607</v>
      </c>
      <c r="B544">
        <v>4.1806999999999999</v>
      </c>
      <c r="C544">
        <v>4.3773999999999997</v>
      </c>
      <c r="D544">
        <v>4.0823</v>
      </c>
      <c r="E544" s="35">
        <v>4.1315</v>
      </c>
      <c r="F544">
        <v>347046</v>
      </c>
    </row>
    <row r="545" spans="1:6">
      <c r="A545" s="14">
        <v>36608</v>
      </c>
      <c r="B545">
        <v>4.1314000000000002</v>
      </c>
      <c r="C545">
        <v>4.1806000000000001</v>
      </c>
      <c r="D545">
        <v>4.0822000000000003</v>
      </c>
      <c r="E545" s="35">
        <v>4.1806000000000001</v>
      </c>
      <c r="F545">
        <v>224670</v>
      </c>
    </row>
    <row r="546" spans="1:6">
      <c r="A546" s="14">
        <v>36609</v>
      </c>
      <c r="B546">
        <v>4.1314000000000002</v>
      </c>
      <c r="C546">
        <v>4.2789999999999999</v>
      </c>
      <c r="D546">
        <v>4.1067999999999998</v>
      </c>
      <c r="E546" s="35">
        <v>4.2298</v>
      </c>
      <c r="F546">
        <v>190243</v>
      </c>
    </row>
    <row r="547" spans="1:6">
      <c r="A547" s="14">
        <v>36612</v>
      </c>
      <c r="B547">
        <v>4.3281999999999998</v>
      </c>
      <c r="C547">
        <v>4.3281999999999998</v>
      </c>
      <c r="D547">
        <v>4.1069000000000004</v>
      </c>
      <c r="E547" s="35">
        <v>4.1561000000000003</v>
      </c>
      <c r="F547">
        <v>170769</v>
      </c>
    </row>
    <row r="548" spans="1:6">
      <c r="A548" s="14">
        <v>36613</v>
      </c>
      <c r="B548">
        <v>4.2298</v>
      </c>
      <c r="C548">
        <v>4.4020000000000001</v>
      </c>
      <c r="D548">
        <v>4.2298</v>
      </c>
      <c r="E548" s="35">
        <v>4.3281999999999998</v>
      </c>
      <c r="F548">
        <v>228214</v>
      </c>
    </row>
    <row r="549" spans="1:6">
      <c r="A549" s="14">
        <v>36614</v>
      </c>
      <c r="B549">
        <v>4.4713000000000003</v>
      </c>
      <c r="C549">
        <v>4.67</v>
      </c>
      <c r="D549">
        <v>4.4713000000000003</v>
      </c>
      <c r="E549" s="35">
        <v>4.6203000000000003</v>
      </c>
      <c r="F549">
        <v>303449</v>
      </c>
    </row>
    <row r="550" spans="1:6">
      <c r="A550" s="14">
        <v>36615</v>
      </c>
      <c r="B550">
        <v>4.6452</v>
      </c>
      <c r="C550">
        <v>4.7694000000000001</v>
      </c>
      <c r="D550">
        <v>4.6452</v>
      </c>
      <c r="E550" s="35">
        <v>4.7196999999999996</v>
      </c>
      <c r="F550">
        <v>186205</v>
      </c>
    </row>
    <row r="551" spans="1:6">
      <c r="A551" s="14">
        <v>36616</v>
      </c>
      <c r="B551">
        <v>4.67</v>
      </c>
      <c r="C551">
        <v>4.7694000000000001</v>
      </c>
      <c r="D551">
        <v>4.4962</v>
      </c>
      <c r="E551" s="35">
        <v>4.7694000000000001</v>
      </c>
      <c r="F551">
        <v>149640</v>
      </c>
    </row>
    <row r="552" spans="1:6">
      <c r="A552" s="14">
        <v>36619</v>
      </c>
      <c r="B552">
        <v>4.819</v>
      </c>
      <c r="C552">
        <v>4.8686999999999996</v>
      </c>
      <c r="D552">
        <v>4.7694000000000001</v>
      </c>
      <c r="E552" s="35">
        <v>4.7942</v>
      </c>
      <c r="F552">
        <v>181037</v>
      </c>
    </row>
    <row r="553" spans="1:6">
      <c r="A553" s="14">
        <v>36620</v>
      </c>
      <c r="B553">
        <v>4.7446000000000002</v>
      </c>
      <c r="C553">
        <v>4.8438999999999997</v>
      </c>
      <c r="D553">
        <v>4.5209999999999999</v>
      </c>
      <c r="E553" s="35">
        <v>4.7694000000000001</v>
      </c>
      <c r="F553">
        <v>271458</v>
      </c>
    </row>
    <row r="554" spans="1:6">
      <c r="A554" s="14">
        <v>36621</v>
      </c>
      <c r="B554">
        <v>4.7196999999999996</v>
      </c>
      <c r="C554">
        <v>5.0674000000000001</v>
      </c>
      <c r="D554">
        <v>4.67</v>
      </c>
      <c r="E554" s="35">
        <v>4.8686999999999996</v>
      </c>
      <c r="F554">
        <v>469979</v>
      </c>
    </row>
    <row r="555" spans="1:6">
      <c r="A555" s="14">
        <v>36622</v>
      </c>
      <c r="B555">
        <v>4.8688000000000002</v>
      </c>
      <c r="C555">
        <v>5.1172000000000004</v>
      </c>
      <c r="D555">
        <v>4.8688000000000002</v>
      </c>
      <c r="E555" s="35">
        <v>5.0178000000000003</v>
      </c>
      <c r="F555">
        <v>138909</v>
      </c>
    </row>
    <row r="556" spans="1:6">
      <c r="A556" s="14">
        <v>36623</v>
      </c>
      <c r="B556">
        <v>5.0674999999999999</v>
      </c>
      <c r="C556">
        <v>5.1172000000000004</v>
      </c>
      <c r="D556">
        <v>4.8688000000000002</v>
      </c>
      <c r="E556" s="35">
        <v>4.8936000000000002</v>
      </c>
      <c r="F556">
        <v>220386</v>
      </c>
    </row>
    <row r="557" spans="1:6">
      <c r="A557" s="14">
        <v>36626</v>
      </c>
      <c r="B557">
        <v>4.9680999999999997</v>
      </c>
      <c r="C557">
        <v>5.0426000000000002</v>
      </c>
      <c r="D557">
        <v>4.9432999999999998</v>
      </c>
      <c r="E557" s="35">
        <v>4.9680999999999997</v>
      </c>
      <c r="F557">
        <v>241847</v>
      </c>
    </row>
    <row r="558" spans="1:6">
      <c r="A558" s="14">
        <v>36627</v>
      </c>
      <c r="B558">
        <v>5.0178000000000003</v>
      </c>
      <c r="C558">
        <v>5.0922999999999998</v>
      </c>
      <c r="D558">
        <v>4.9184000000000001</v>
      </c>
      <c r="E558" s="35">
        <v>4.9184000000000001</v>
      </c>
      <c r="F558">
        <v>157786</v>
      </c>
    </row>
    <row r="559" spans="1:6">
      <c r="A559" s="14">
        <v>36628</v>
      </c>
      <c r="B559">
        <v>4.9184000000000001</v>
      </c>
      <c r="C559">
        <v>4.9680999999999997</v>
      </c>
      <c r="D559">
        <v>4.7693000000000003</v>
      </c>
      <c r="E559" s="35">
        <v>4.8686999999999996</v>
      </c>
      <c r="F559">
        <v>173286</v>
      </c>
    </row>
    <row r="560" spans="1:6">
      <c r="A560" s="14">
        <v>36629</v>
      </c>
      <c r="B560">
        <v>4.7693000000000003</v>
      </c>
      <c r="C560">
        <v>4.9184000000000001</v>
      </c>
      <c r="D560">
        <v>4.67</v>
      </c>
      <c r="E560" s="35">
        <v>4.8686999999999996</v>
      </c>
      <c r="F560">
        <v>242441</v>
      </c>
    </row>
    <row r="561" spans="1:6">
      <c r="A561" s="14">
        <v>36630</v>
      </c>
      <c r="B561">
        <v>4.819</v>
      </c>
      <c r="C561">
        <v>4.8686999999999996</v>
      </c>
      <c r="D561">
        <v>4.5705999999999998</v>
      </c>
      <c r="E561" s="35">
        <v>4.67</v>
      </c>
      <c r="F561">
        <v>170107</v>
      </c>
    </row>
    <row r="562" spans="1:6">
      <c r="A562" s="14">
        <v>36633</v>
      </c>
      <c r="B562">
        <v>4.67</v>
      </c>
      <c r="C562">
        <v>4.67</v>
      </c>
      <c r="D562">
        <v>4.5705999999999998</v>
      </c>
      <c r="E562" s="35">
        <v>4.6203000000000003</v>
      </c>
      <c r="F562">
        <v>201902</v>
      </c>
    </row>
    <row r="563" spans="1:6">
      <c r="A563" s="14">
        <v>36634</v>
      </c>
      <c r="B563">
        <v>4.5955000000000004</v>
      </c>
      <c r="C563">
        <v>4.67</v>
      </c>
      <c r="D563">
        <v>4.5707000000000004</v>
      </c>
      <c r="E563" s="35">
        <v>4.5955000000000004</v>
      </c>
      <c r="F563">
        <v>157390</v>
      </c>
    </row>
    <row r="564" spans="1:6">
      <c r="A564" s="14">
        <v>36635</v>
      </c>
      <c r="B564">
        <v>4.5705999999999998</v>
      </c>
      <c r="C564">
        <v>4.67</v>
      </c>
      <c r="D564">
        <v>4.5457999999999998</v>
      </c>
      <c r="E564" s="35">
        <v>4.6203000000000003</v>
      </c>
      <c r="F564">
        <v>122214</v>
      </c>
    </row>
    <row r="565" spans="1:6">
      <c r="A565" s="14">
        <v>36636</v>
      </c>
      <c r="B565">
        <v>4.5707000000000004</v>
      </c>
      <c r="C565">
        <v>4.7445000000000004</v>
      </c>
      <c r="D565">
        <v>4.5707000000000004</v>
      </c>
      <c r="E565" s="35">
        <v>4.7196999999999996</v>
      </c>
      <c r="F565">
        <v>93400</v>
      </c>
    </row>
    <row r="566" spans="1:6">
      <c r="A566" s="14">
        <v>36640</v>
      </c>
      <c r="B566">
        <v>4.7196999999999996</v>
      </c>
      <c r="C566">
        <v>4.7196999999999996</v>
      </c>
      <c r="D566">
        <v>4.3719999999999999</v>
      </c>
      <c r="E566" s="35">
        <v>4.5209999999999999</v>
      </c>
      <c r="F566">
        <v>141294</v>
      </c>
    </row>
    <row r="567" spans="1:6">
      <c r="A567" s="14">
        <v>36641</v>
      </c>
      <c r="B567">
        <v>4.4713000000000003</v>
      </c>
      <c r="C567">
        <v>4.5955000000000004</v>
      </c>
      <c r="D567">
        <v>4.4713000000000003</v>
      </c>
      <c r="E567" s="35">
        <v>4.5955000000000004</v>
      </c>
      <c r="F567">
        <v>52066</v>
      </c>
    </row>
    <row r="568" spans="1:6">
      <c r="A568" s="14">
        <v>36642</v>
      </c>
      <c r="B568">
        <v>4.5705999999999998</v>
      </c>
      <c r="C568">
        <v>4.7445000000000004</v>
      </c>
      <c r="D568">
        <v>4.5705999999999998</v>
      </c>
      <c r="E568" s="35">
        <v>4.67</v>
      </c>
      <c r="F568">
        <v>81675</v>
      </c>
    </row>
    <row r="569" spans="1:6">
      <c r="A569" s="14">
        <v>36643</v>
      </c>
      <c r="B569">
        <v>4.6203000000000003</v>
      </c>
      <c r="C569">
        <v>4.67</v>
      </c>
      <c r="D569">
        <v>4.5705999999999998</v>
      </c>
      <c r="E569" s="35">
        <v>4.6203000000000003</v>
      </c>
      <c r="F569">
        <v>53258</v>
      </c>
    </row>
    <row r="570" spans="1:6">
      <c r="A570" s="14">
        <v>36644</v>
      </c>
      <c r="B570">
        <v>4.6203000000000003</v>
      </c>
      <c r="C570">
        <v>4.6947999999999999</v>
      </c>
      <c r="D570">
        <v>4.5955000000000004</v>
      </c>
      <c r="E570" s="35">
        <v>4.67</v>
      </c>
      <c r="F570">
        <v>79887</v>
      </c>
    </row>
    <row r="571" spans="1:6">
      <c r="A571" s="14">
        <v>36647</v>
      </c>
      <c r="B571">
        <v>4.6203000000000003</v>
      </c>
      <c r="C571">
        <v>4.7196999999999996</v>
      </c>
      <c r="D571">
        <v>4.5707000000000004</v>
      </c>
      <c r="E571" s="35">
        <v>4.5955000000000004</v>
      </c>
      <c r="F571">
        <v>145069</v>
      </c>
    </row>
    <row r="572" spans="1:6">
      <c r="A572" s="14">
        <v>36648</v>
      </c>
      <c r="B572">
        <v>4.6451000000000002</v>
      </c>
      <c r="C572">
        <v>4.7196999999999996</v>
      </c>
      <c r="D572">
        <v>4.5705999999999998</v>
      </c>
      <c r="E572" s="35">
        <v>4.6203000000000003</v>
      </c>
      <c r="F572">
        <v>61803</v>
      </c>
    </row>
    <row r="573" spans="1:6">
      <c r="A573" s="14">
        <v>36649</v>
      </c>
      <c r="B573">
        <v>4.5707000000000004</v>
      </c>
      <c r="C573">
        <v>4.5955000000000004</v>
      </c>
      <c r="D573">
        <v>4.5209999999999999</v>
      </c>
      <c r="E573" s="35">
        <v>4.5209999999999999</v>
      </c>
      <c r="F573">
        <v>86247</v>
      </c>
    </row>
    <row r="574" spans="1:6">
      <c r="A574" s="14">
        <v>36650</v>
      </c>
      <c r="B574">
        <v>4.5209999999999999</v>
      </c>
      <c r="C574">
        <v>4.5457999999999998</v>
      </c>
      <c r="D574">
        <v>4.3967999999999998</v>
      </c>
      <c r="E574" s="35">
        <v>4.4713000000000003</v>
      </c>
      <c r="F574">
        <v>190974</v>
      </c>
    </row>
    <row r="575" spans="1:6">
      <c r="A575" s="14">
        <v>36651</v>
      </c>
      <c r="B575">
        <v>4.4961000000000002</v>
      </c>
      <c r="C575">
        <v>4.6947999999999999</v>
      </c>
      <c r="D575">
        <v>4.4961000000000002</v>
      </c>
      <c r="E575" s="35">
        <v>4.6947999999999999</v>
      </c>
      <c r="F575">
        <v>177657</v>
      </c>
    </row>
    <row r="576" spans="1:6">
      <c r="A576" s="14">
        <v>36654</v>
      </c>
      <c r="B576">
        <v>4.67</v>
      </c>
      <c r="C576">
        <v>4.7445000000000004</v>
      </c>
      <c r="D576">
        <v>4.6203000000000003</v>
      </c>
      <c r="E576" s="35">
        <v>4.7445000000000004</v>
      </c>
      <c r="F576">
        <v>31199</v>
      </c>
    </row>
    <row r="577" spans="1:6">
      <c r="A577" s="14">
        <v>36655</v>
      </c>
      <c r="B577">
        <v>4.7445000000000004</v>
      </c>
      <c r="C577">
        <v>4.8686999999999996</v>
      </c>
      <c r="D577">
        <v>4.7196999999999996</v>
      </c>
      <c r="E577" s="35">
        <v>4.7445000000000004</v>
      </c>
      <c r="F577">
        <v>261519</v>
      </c>
    </row>
    <row r="578" spans="1:6">
      <c r="A578" s="14">
        <v>36656</v>
      </c>
      <c r="B578">
        <v>4.7195999999999998</v>
      </c>
      <c r="C578">
        <v>4.7445000000000004</v>
      </c>
      <c r="D578">
        <v>4.5209000000000001</v>
      </c>
      <c r="E578" s="35">
        <v>4.5705999999999998</v>
      </c>
      <c r="F578">
        <v>94393</v>
      </c>
    </row>
    <row r="579" spans="1:6">
      <c r="A579" s="14">
        <v>36657</v>
      </c>
      <c r="B579">
        <v>4.5457999999999998</v>
      </c>
      <c r="C579">
        <v>4.7196999999999996</v>
      </c>
      <c r="D579">
        <v>4.5457999999999998</v>
      </c>
      <c r="E579" s="35">
        <v>4.6203000000000003</v>
      </c>
      <c r="F579">
        <v>97175</v>
      </c>
    </row>
    <row r="580" spans="1:6">
      <c r="A580" s="14">
        <v>36658</v>
      </c>
      <c r="B580">
        <v>4.6203000000000003</v>
      </c>
      <c r="C580">
        <v>4.7693000000000003</v>
      </c>
      <c r="D580">
        <v>4.6203000000000003</v>
      </c>
      <c r="E580" s="35">
        <v>4.6947999999999999</v>
      </c>
      <c r="F580">
        <v>79489</v>
      </c>
    </row>
    <row r="581" spans="1:6">
      <c r="A581" s="14">
        <v>36661</v>
      </c>
      <c r="B581">
        <v>4.67</v>
      </c>
      <c r="C581">
        <v>4.6947999999999999</v>
      </c>
      <c r="D581">
        <v>4.6203000000000003</v>
      </c>
      <c r="E581" s="35">
        <v>4.67</v>
      </c>
      <c r="F581">
        <v>108503</v>
      </c>
    </row>
    <row r="582" spans="1:6">
      <c r="A582" s="14">
        <v>36662</v>
      </c>
      <c r="B582">
        <v>4.7196999999999996</v>
      </c>
      <c r="C582">
        <v>4.7445000000000004</v>
      </c>
      <c r="D582">
        <v>4.5705999999999998</v>
      </c>
      <c r="E582" s="35">
        <v>4.6203000000000003</v>
      </c>
      <c r="F582">
        <v>124003</v>
      </c>
    </row>
    <row r="583" spans="1:6">
      <c r="A583" s="14">
        <v>36663</v>
      </c>
      <c r="B583">
        <v>4.5953999999999997</v>
      </c>
      <c r="C583">
        <v>4.6947999999999999</v>
      </c>
      <c r="D583">
        <v>4.5705999999999998</v>
      </c>
      <c r="E583" s="35">
        <v>4.5705999999999998</v>
      </c>
      <c r="F583">
        <v>68360</v>
      </c>
    </row>
    <row r="584" spans="1:6">
      <c r="A584" s="14">
        <v>36664</v>
      </c>
      <c r="B584">
        <v>4.6203000000000003</v>
      </c>
      <c r="C584">
        <v>4.819</v>
      </c>
      <c r="D584">
        <v>4.6203000000000003</v>
      </c>
      <c r="E584" s="35">
        <v>4.6203000000000003</v>
      </c>
      <c r="F584">
        <v>126189</v>
      </c>
    </row>
    <row r="585" spans="1:6">
      <c r="A585" s="14">
        <v>36665</v>
      </c>
      <c r="B585">
        <v>4.6204000000000001</v>
      </c>
      <c r="C585">
        <v>4.67</v>
      </c>
      <c r="D585">
        <v>4.4962</v>
      </c>
      <c r="E585" s="35">
        <v>4.5209999999999999</v>
      </c>
      <c r="F585">
        <v>91811</v>
      </c>
    </row>
    <row r="586" spans="1:6">
      <c r="A586" s="14">
        <v>36668</v>
      </c>
      <c r="B586">
        <v>4.4961000000000002</v>
      </c>
      <c r="C586">
        <v>4.6203000000000003</v>
      </c>
      <c r="D586">
        <v>4.4713000000000003</v>
      </c>
      <c r="E586" s="35">
        <v>4.6203000000000003</v>
      </c>
      <c r="F586">
        <v>126189</v>
      </c>
    </row>
    <row r="587" spans="1:6">
      <c r="A587" s="14">
        <v>36669</v>
      </c>
      <c r="B587">
        <v>4.5705999999999998</v>
      </c>
      <c r="C587">
        <v>4.67</v>
      </c>
      <c r="D587">
        <v>4.5209000000000001</v>
      </c>
      <c r="E587" s="35">
        <v>4.5705999999999998</v>
      </c>
      <c r="F587">
        <v>90021</v>
      </c>
    </row>
    <row r="588" spans="1:6">
      <c r="A588" s="14">
        <v>36670</v>
      </c>
      <c r="B588">
        <v>4.5707000000000004</v>
      </c>
      <c r="C588">
        <v>4.7445000000000004</v>
      </c>
      <c r="D588">
        <v>4.5707000000000004</v>
      </c>
      <c r="E588" s="35">
        <v>4.7196999999999996</v>
      </c>
      <c r="F588">
        <v>124203</v>
      </c>
    </row>
    <row r="589" spans="1:6">
      <c r="A589" s="14">
        <v>36671</v>
      </c>
      <c r="B589">
        <v>4.67</v>
      </c>
      <c r="C589">
        <v>4.8190999999999997</v>
      </c>
      <c r="D589">
        <v>4.67</v>
      </c>
      <c r="E589" s="35">
        <v>4.7694000000000001</v>
      </c>
      <c r="F589">
        <v>32591</v>
      </c>
    </row>
    <row r="590" spans="1:6">
      <c r="A590" s="14">
        <v>36672</v>
      </c>
      <c r="B590">
        <v>4.7445000000000004</v>
      </c>
      <c r="C590">
        <v>4.819</v>
      </c>
      <c r="D590">
        <v>4.6203000000000003</v>
      </c>
      <c r="E590" s="35">
        <v>4.819</v>
      </c>
      <c r="F590">
        <v>102342</v>
      </c>
    </row>
    <row r="591" spans="1:6">
      <c r="A591" s="14">
        <v>36676</v>
      </c>
      <c r="B591">
        <v>4.8688000000000002</v>
      </c>
      <c r="C591">
        <v>4.8688000000000002</v>
      </c>
      <c r="D591">
        <v>4.7196999999999996</v>
      </c>
      <c r="E591" s="35">
        <v>4.7694000000000001</v>
      </c>
      <c r="F591">
        <v>187398</v>
      </c>
    </row>
    <row r="592" spans="1:6">
      <c r="A592" s="14">
        <v>36677</v>
      </c>
      <c r="B592">
        <v>4.7196999999999996</v>
      </c>
      <c r="C592">
        <v>4.8686999999999996</v>
      </c>
      <c r="D592">
        <v>4.7196999999999996</v>
      </c>
      <c r="E592" s="35">
        <v>4.8686999999999996</v>
      </c>
      <c r="F592">
        <v>253371</v>
      </c>
    </row>
    <row r="593" spans="1:6">
      <c r="A593" s="14">
        <v>36678</v>
      </c>
      <c r="B593">
        <v>4.8686999999999996</v>
      </c>
      <c r="C593">
        <v>4.9928999999999997</v>
      </c>
      <c r="D593">
        <v>4.819</v>
      </c>
      <c r="E593" s="35">
        <v>4.9184000000000001</v>
      </c>
      <c r="F593">
        <v>308220</v>
      </c>
    </row>
    <row r="594" spans="1:6">
      <c r="A594" s="14">
        <v>36679</v>
      </c>
      <c r="B594">
        <v>4.968</v>
      </c>
      <c r="C594">
        <v>5.0426000000000002</v>
      </c>
      <c r="D594">
        <v>4.7693000000000003</v>
      </c>
      <c r="E594" s="35">
        <v>4.9432</v>
      </c>
      <c r="F594">
        <v>240851</v>
      </c>
    </row>
    <row r="595" spans="1:6">
      <c r="A595" s="14">
        <v>36682</v>
      </c>
      <c r="B595">
        <v>4.9184000000000001</v>
      </c>
      <c r="C595">
        <v>5.1668000000000003</v>
      </c>
      <c r="D595">
        <v>4.819</v>
      </c>
      <c r="E595" s="35">
        <v>5.0674000000000001</v>
      </c>
      <c r="F595">
        <v>251582</v>
      </c>
    </row>
    <row r="596" spans="1:6">
      <c r="A596" s="14">
        <v>36683</v>
      </c>
      <c r="B596">
        <v>5.1170999999999998</v>
      </c>
      <c r="C596">
        <v>5.3407</v>
      </c>
      <c r="D596">
        <v>5.0178000000000003</v>
      </c>
      <c r="E596" s="35">
        <v>5.3407</v>
      </c>
      <c r="F596">
        <v>79887</v>
      </c>
    </row>
    <row r="597" spans="1:6">
      <c r="A597" s="14">
        <v>36684</v>
      </c>
      <c r="B597">
        <v>5.2662000000000004</v>
      </c>
      <c r="C597">
        <v>5.4151999999999996</v>
      </c>
      <c r="D597">
        <v>5.2662000000000004</v>
      </c>
      <c r="E597" s="35">
        <v>5.4151999999999996</v>
      </c>
      <c r="F597">
        <v>101746</v>
      </c>
    </row>
    <row r="598" spans="1:6">
      <c r="A598" s="14">
        <v>36685</v>
      </c>
      <c r="B598">
        <v>5.3902999999999999</v>
      </c>
      <c r="C598">
        <v>5.3902999999999999</v>
      </c>
      <c r="D598">
        <v>4.9680999999999997</v>
      </c>
      <c r="E598" s="35">
        <v>5.1170999999999998</v>
      </c>
      <c r="F598">
        <v>173087</v>
      </c>
    </row>
    <row r="599" spans="1:6">
      <c r="A599" s="14">
        <v>36686</v>
      </c>
      <c r="B599">
        <v>5.4649000000000001</v>
      </c>
      <c r="C599">
        <v>5.6635999999999997</v>
      </c>
      <c r="D599">
        <v>5.2662000000000004</v>
      </c>
      <c r="E599" s="35">
        <v>5.6387999999999998</v>
      </c>
      <c r="F599">
        <v>526222</v>
      </c>
    </row>
    <row r="600" spans="1:6">
      <c r="A600" s="14">
        <v>36689</v>
      </c>
      <c r="B600">
        <v>5.8872</v>
      </c>
      <c r="C600">
        <v>6.0114000000000001</v>
      </c>
      <c r="D600">
        <v>5.6885000000000003</v>
      </c>
      <c r="E600" s="35">
        <v>5.8375000000000004</v>
      </c>
      <c r="F600">
        <v>378369</v>
      </c>
    </row>
    <row r="601" spans="1:6">
      <c r="A601" s="14">
        <v>36690</v>
      </c>
      <c r="B601">
        <v>5.9368999999999996</v>
      </c>
      <c r="C601">
        <v>5.9368999999999996</v>
      </c>
      <c r="D601">
        <v>5.6139999999999999</v>
      </c>
      <c r="E601" s="35">
        <v>5.6885000000000003</v>
      </c>
      <c r="F601">
        <v>150037</v>
      </c>
    </row>
    <row r="602" spans="1:6">
      <c r="A602" s="14">
        <v>36691</v>
      </c>
      <c r="B602">
        <v>5.6387</v>
      </c>
      <c r="C602">
        <v>5.8125999999999998</v>
      </c>
      <c r="D602">
        <v>5.6387</v>
      </c>
      <c r="E602" s="35">
        <v>5.7381000000000002</v>
      </c>
      <c r="F602">
        <v>106912</v>
      </c>
    </row>
    <row r="603" spans="1:6">
      <c r="A603" s="14">
        <v>36692</v>
      </c>
      <c r="B603">
        <v>5.7133000000000003</v>
      </c>
      <c r="C603">
        <v>5.8127000000000004</v>
      </c>
      <c r="D603">
        <v>5.6885000000000003</v>
      </c>
      <c r="E603" s="35">
        <v>5.7629999999999999</v>
      </c>
      <c r="F603">
        <v>318952</v>
      </c>
    </row>
    <row r="604" spans="1:6">
      <c r="A604" s="14">
        <v>36693</v>
      </c>
      <c r="B604">
        <v>5.7381000000000002</v>
      </c>
      <c r="C604">
        <v>5.9617000000000004</v>
      </c>
      <c r="D604">
        <v>5.7381000000000002</v>
      </c>
      <c r="E604" s="35">
        <v>5.9119999999999999</v>
      </c>
      <c r="F604">
        <v>186601</v>
      </c>
    </row>
    <row r="605" spans="1:6">
      <c r="A605" s="14">
        <v>36696</v>
      </c>
      <c r="B605">
        <v>5.8623000000000003</v>
      </c>
      <c r="C605">
        <v>5.9617000000000004</v>
      </c>
      <c r="D605">
        <v>5.8623000000000003</v>
      </c>
      <c r="E605" s="35">
        <v>5.9119999999999999</v>
      </c>
      <c r="F605">
        <v>109894</v>
      </c>
    </row>
    <row r="606" spans="1:6">
      <c r="A606" s="14">
        <v>36697</v>
      </c>
      <c r="B606">
        <v>5.9367999999999999</v>
      </c>
      <c r="C606">
        <v>5.9367999999999999</v>
      </c>
      <c r="D606">
        <v>5.8623000000000003</v>
      </c>
      <c r="E606" s="35">
        <v>5.8623000000000003</v>
      </c>
      <c r="F606">
        <v>57629</v>
      </c>
    </row>
    <row r="607" spans="1:6">
      <c r="A607" s="14">
        <v>36698</v>
      </c>
      <c r="B607">
        <v>5.8125999999999998</v>
      </c>
      <c r="C607">
        <v>6.0114000000000001</v>
      </c>
      <c r="D607">
        <v>5.8125999999999998</v>
      </c>
      <c r="E607" s="35">
        <v>5.9119999999999999</v>
      </c>
      <c r="F607">
        <v>240852</v>
      </c>
    </row>
    <row r="608" spans="1:6">
      <c r="A608" s="14">
        <v>36699</v>
      </c>
      <c r="B608">
        <v>5.8624000000000001</v>
      </c>
      <c r="C608">
        <v>6.1108000000000002</v>
      </c>
      <c r="D608">
        <v>5.8624000000000001</v>
      </c>
      <c r="E608" s="35">
        <v>6.0610999999999997</v>
      </c>
      <c r="F608">
        <v>258541</v>
      </c>
    </row>
    <row r="609" spans="1:6">
      <c r="A609" s="14">
        <v>36700</v>
      </c>
      <c r="B609">
        <v>6.0113000000000003</v>
      </c>
      <c r="C609">
        <v>6.4088000000000003</v>
      </c>
      <c r="D609">
        <v>6.0113000000000003</v>
      </c>
      <c r="E609" s="35">
        <v>6.3590999999999998</v>
      </c>
      <c r="F609">
        <v>214023</v>
      </c>
    </row>
    <row r="610" spans="1:6">
      <c r="A610" s="14">
        <v>36703</v>
      </c>
      <c r="B610">
        <v>6.3590999999999998</v>
      </c>
      <c r="C610">
        <v>6.4584999999999999</v>
      </c>
      <c r="D610">
        <v>6.2596999999999996</v>
      </c>
      <c r="E610" s="35">
        <v>6.3590999999999998</v>
      </c>
      <c r="F610">
        <v>251781</v>
      </c>
    </row>
    <row r="611" spans="1:6">
      <c r="A611" s="14">
        <v>36704</v>
      </c>
      <c r="B611">
        <v>6.3590999999999998</v>
      </c>
      <c r="C611">
        <v>6.3590999999999998</v>
      </c>
      <c r="D611">
        <v>6.1106999999999996</v>
      </c>
      <c r="E611" s="35">
        <v>6.3590999999999998</v>
      </c>
      <c r="F611">
        <v>260723</v>
      </c>
    </row>
    <row r="612" spans="1:6">
      <c r="A612" s="14">
        <v>36705</v>
      </c>
      <c r="B612">
        <v>6.3030999999999997</v>
      </c>
      <c r="C612">
        <v>6.5532000000000004</v>
      </c>
      <c r="D612">
        <v>6.2530999999999999</v>
      </c>
      <c r="E612" s="35">
        <v>6.4531999999999998</v>
      </c>
      <c r="F612">
        <v>226913</v>
      </c>
    </row>
    <row r="613" spans="1:6">
      <c r="A613" s="14">
        <v>36706</v>
      </c>
      <c r="B613">
        <v>6.3532000000000002</v>
      </c>
      <c r="C613">
        <v>7.0034999999999998</v>
      </c>
      <c r="D613">
        <v>6.3032000000000004</v>
      </c>
      <c r="E613" s="35">
        <v>7.0034999999999998</v>
      </c>
      <c r="F613">
        <v>439220</v>
      </c>
    </row>
    <row r="614" spans="1:6">
      <c r="A614" s="14">
        <v>36707</v>
      </c>
      <c r="B614">
        <v>6.9035000000000002</v>
      </c>
      <c r="C614">
        <v>6.9035000000000002</v>
      </c>
      <c r="D614">
        <v>6.6532999999999998</v>
      </c>
      <c r="E614" s="35">
        <v>6.8033999999999999</v>
      </c>
      <c r="F614">
        <v>402201</v>
      </c>
    </row>
    <row r="615" spans="1:6">
      <c r="A615" s="14">
        <v>36710</v>
      </c>
      <c r="B615">
        <v>6.7534000000000001</v>
      </c>
      <c r="C615">
        <v>7.0534999999999997</v>
      </c>
      <c r="D615">
        <v>6.7034000000000002</v>
      </c>
      <c r="E615" s="35">
        <v>7.0034999999999998</v>
      </c>
      <c r="F615">
        <v>162081</v>
      </c>
    </row>
    <row r="616" spans="1:6">
      <c r="A616" s="14">
        <v>36712</v>
      </c>
      <c r="B616">
        <v>6.9034000000000004</v>
      </c>
      <c r="C616">
        <v>6.9283999999999999</v>
      </c>
      <c r="D616">
        <v>6.8033000000000001</v>
      </c>
      <c r="E616" s="35">
        <v>6.9283999999999999</v>
      </c>
      <c r="F616">
        <v>206902</v>
      </c>
    </row>
    <row r="617" spans="1:6">
      <c r="A617" s="14">
        <v>36713</v>
      </c>
      <c r="B617">
        <v>6.8784000000000001</v>
      </c>
      <c r="C617">
        <v>6.8784000000000001</v>
      </c>
      <c r="D617">
        <v>6.8033999999999999</v>
      </c>
      <c r="E617" s="35">
        <v>6.8533999999999997</v>
      </c>
      <c r="F617">
        <v>143271</v>
      </c>
    </row>
    <row r="618" spans="1:6">
      <c r="A618" s="14">
        <v>36714</v>
      </c>
      <c r="B618">
        <v>6.8533999999999997</v>
      </c>
      <c r="C618">
        <v>6.9534000000000002</v>
      </c>
      <c r="D618">
        <v>6.6532999999999998</v>
      </c>
      <c r="E618" s="35">
        <v>6.7032999999999996</v>
      </c>
      <c r="F618">
        <v>313955</v>
      </c>
    </row>
    <row r="619" spans="1:6">
      <c r="A619" s="14">
        <v>36717</v>
      </c>
      <c r="B619">
        <v>6.7034000000000002</v>
      </c>
      <c r="C619">
        <v>6.7534000000000001</v>
      </c>
      <c r="D619">
        <v>6.5033000000000003</v>
      </c>
      <c r="E619" s="35">
        <v>6.6032999999999999</v>
      </c>
      <c r="F619">
        <v>296548</v>
      </c>
    </row>
    <row r="620" spans="1:6">
      <c r="A620" s="14">
        <v>36718</v>
      </c>
      <c r="B620">
        <v>6.5031999999999996</v>
      </c>
      <c r="C620">
        <v>6.7533000000000003</v>
      </c>
      <c r="D620">
        <v>6.4531999999999998</v>
      </c>
      <c r="E620" s="35">
        <v>6.7533000000000003</v>
      </c>
      <c r="F620">
        <v>125862</v>
      </c>
    </row>
    <row r="621" spans="1:6">
      <c r="A621" s="14">
        <v>36719</v>
      </c>
      <c r="B621">
        <v>6.7032999999999996</v>
      </c>
      <c r="C621">
        <v>6.8533999999999997</v>
      </c>
      <c r="D621">
        <v>6.7032999999999996</v>
      </c>
      <c r="E621" s="35">
        <v>6.8533999999999997</v>
      </c>
      <c r="F621">
        <v>410204</v>
      </c>
    </row>
    <row r="622" spans="1:6">
      <c r="A622" s="14">
        <v>36720</v>
      </c>
      <c r="B622">
        <v>6.9034000000000004</v>
      </c>
      <c r="C622">
        <v>7.0034000000000001</v>
      </c>
      <c r="D622">
        <v>6.8533999999999997</v>
      </c>
      <c r="E622" s="35">
        <v>6.9034000000000004</v>
      </c>
      <c r="F622">
        <v>168483</v>
      </c>
    </row>
    <row r="623" spans="1:6">
      <c r="A623" s="14">
        <v>36721</v>
      </c>
      <c r="B623">
        <v>6.8532999999999999</v>
      </c>
      <c r="C623">
        <v>6.8784000000000001</v>
      </c>
      <c r="D623">
        <v>6.7533000000000003</v>
      </c>
      <c r="E623" s="35">
        <v>6.7533000000000003</v>
      </c>
      <c r="F623">
        <v>180688</v>
      </c>
    </row>
    <row r="624" spans="1:6">
      <c r="A624" s="14">
        <v>36724</v>
      </c>
      <c r="B624">
        <v>6.8033000000000001</v>
      </c>
      <c r="C624">
        <v>6.8033000000000001</v>
      </c>
      <c r="D624">
        <v>6.6783000000000001</v>
      </c>
      <c r="E624" s="35">
        <v>6.7032999999999996</v>
      </c>
      <c r="F624">
        <v>104451</v>
      </c>
    </row>
    <row r="625" spans="1:6">
      <c r="A625" s="14">
        <v>36725</v>
      </c>
      <c r="B625">
        <v>6.6532999999999998</v>
      </c>
      <c r="C625">
        <v>6.7784000000000004</v>
      </c>
      <c r="D625">
        <v>6.6532999999999998</v>
      </c>
      <c r="E625" s="35">
        <v>6.7784000000000004</v>
      </c>
      <c r="F625">
        <v>104052</v>
      </c>
    </row>
    <row r="626" spans="1:6">
      <c r="A626" s="14">
        <v>36726</v>
      </c>
      <c r="B626">
        <v>6.7282999999999999</v>
      </c>
      <c r="C626">
        <v>6.8533999999999997</v>
      </c>
      <c r="D626">
        <v>6.7032999999999996</v>
      </c>
      <c r="E626" s="35">
        <v>6.8533999999999997</v>
      </c>
      <c r="F626">
        <v>151875</v>
      </c>
    </row>
    <row r="627" spans="1:6">
      <c r="A627" s="14">
        <v>36727</v>
      </c>
      <c r="B627">
        <v>6.8033999999999999</v>
      </c>
      <c r="C627">
        <v>6.9785000000000004</v>
      </c>
      <c r="D627">
        <v>6.8033999999999999</v>
      </c>
      <c r="E627" s="35">
        <v>6.8533999999999997</v>
      </c>
      <c r="F627">
        <v>316957</v>
      </c>
    </row>
    <row r="628" spans="1:6">
      <c r="A628" s="14">
        <v>36728</v>
      </c>
      <c r="B628">
        <v>6.8533999999999997</v>
      </c>
      <c r="C628">
        <v>6.8784000000000001</v>
      </c>
      <c r="D628">
        <v>6.7784000000000004</v>
      </c>
      <c r="E628" s="35">
        <v>6.8784000000000001</v>
      </c>
      <c r="F628">
        <v>132265</v>
      </c>
    </row>
    <row r="629" spans="1:6">
      <c r="A629" s="14">
        <v>36731</v>
      </c>
      <c r="B629">
        <v>6.8284000000000002</v>
      </c>
      <c r="C629">
        <v>6.8533999999999997</v>
      </c>
      <c r="D629">
        <v>6.7032999999999996</v>
      </c>
      <c r="E629" s="35">
        <v>6.7032999999999996</v>
      </c>
      <c r="F629">
        <v>47423</v>
      </c>
    </row>
    <row r="630" spans="1:6">
      <c r="A630" s="14">
        <v>36732</v>
      </c>
      <c r="B630">
        <v>6.7534000000000001</v>
      </c>
      <c r="C630">
        <v>6.7784000000000004</v>
      </c>
      <c r="D630">
        <v>6.6032999999999999</v>
      </c>
      <c r="E630" s="35">
        <v>6.7784000000000004</v>
      </c>
      <c r="F630">
        <v>106653</v>
      </c>
    </row>
    <row r="631" spans="1:6">
      <c r="A631" s="14">
        <v>36733</v>
      </c>
      <c r="B631">
        <v>6.7533000000000003</v>
      </c>
      <c r="C631">
        <v>6.7533000000000003</v>
      </c>
      <c r="D631">
        <v>6.6281999999999996</v>
      </c>
      <c r="E631" s="35">
        <v>6.7533000000000003</v>
      </c>
      <c r="F631">
        <v>62030</v>
      </c>
    </row>
    <row r="632" spans="1:6">
      <c r="A632" s="14">
        <v>36734</v>
      </c>
      <c r="B632">
        <v>6.8033999999999999</v>
      </c>
      <c r="C632">
        <v>6.8033999999999999</v>
      </c>
      <c r="D632">
        <v>6.7034000000000002</v>
      </c>
      <c r="E632" s="35">
        <v>6.7784000000000004</v>
      </c>
      <c r="F632">
        <v>91046</v>
      </c>
    </row>
    <row r="633" spans="1:6">
      <c r="A633" s="14">
        <v>36735</v>
      </c>
      <c r="B633">
        <v>6.7534000000000001</v>
      </c>
      <c r="C633">
        <v>6.8533999999999997</v>
      </c>
      <c r="D633">
        <v>6.7534000000000001</v>
      </c>
      <c r="E633" s="35">
        <v>6.8033999999999999</v>
      </c>
      <c r="F633">
        <v>157079</v>
      </c>
    </row>
    <row r="634" spans="1:6">
      <c r="A634" s="14">
        <v>36738</v>
      </c>
      <c r="B634">
        <v>6.7784000000000004</v>
      </c>
      <c r="C634">
        <v>6.8033999999999999</v>
      </c>
      <c r="D634">
        <v>6.7034000000000002</v>
      </c>
      <c r="E634" s="35">
        <v>6.8033999999999999</v>
      </c>
      <c r="F634">
        <v>130665</v>
      </c>
    </row>
    <row r="635" spans="1:6">
      <c r="A635" s="14">
        <v>36739</v>
      </c>
      <c r="B635">
        <v>6.7784000000000004</v>
      </c>
      <c r="C635">
        <v>7.0034999999999998</v>
      </c>
      <c r="D635">
        <v>6.7534000000000001</v>
      </c>
      <c r="E635" s="35">
        <v>7.0034999999999998</v>
      </c>
      <c r="F635">
        <v>322961</v>
      </c>
    </row>
    <row r="636" spans="1:6">
      <c r="A636" s="14">
        <v>36740</v>
      </c>
      <c r="B636">
        <v>6.9535</v>
      </c>
      <c r="C636">
        <v>6.9535</v>
      </c>
      <c r="D636">
        <v>6.7034000000000002</v>
      </c>
      <c r="E636" s="35">
        <v>6.7784000000000004</v>
      </c>
      <c r="F636">
        <v>125263</v>
      </c>
    </row>
    <row r="637" spans="1:6">
      <c r="A637" s="14">
        <v>36741</v>
      </c>
      <c r="B637">
        <v>6.7032999999999996</v>
      </c>
      <c r="C637">
        <v>6.9034000000000004</v>
      </c>
      <c r="D637">
        <v>6.6783000000000001</v>
      </c>
      <c r="E637" s="35">
        <v>6.9034000000000004</v>
      </c>
      <c r="F637">
        <v>157478</v>
      </c>
    </row>
    <row r="638" spans="1:6">
      <c r="A638" s="14">
        <v>36742</v>
      </c>
      <c r="B638">
        <v>6.8784000000000001</v>
      </c>
      <c r="C638">
        <v>6.9034000000000004</v>
      </c>
      <c r="D638">
        <v>6.7784000000000004</v>
      </c>
      <c r="E638" s="35">
        <v>6.8533999999999997</v>
      </c>
      <c r="F638">
        <v>48224</v>
      </c>
    </row>
    <row r="639" spans="1:6">
      <c r="A639" s="14">
        <v>36745</v>
      </c>
      <c r="B639">
        <v>6.8033999999999999</v>
      </c>
      <c r="C639">
        <v>6.8533999999999997</v>
      </c>
      <c r="D639">
        <v>6.5533000000000001</v>
      </c>
      <c r="E639" s="35">
        <v>6.8284000000000002</v>
      </c>
      <c r="F639">
        <v>147073</v>
      </c>
    </row>
    <row r="640" spans="1:6">
      <c r="A640" s="14">
        <v>36746</v>
      </c>
      <c r="B640">
        <v>6.8033999999999999</v>
      </c>
      <c r="C640">
        <v>6.8784000000000001</v>
      </c>
      <c r="D640">
        <v>6.7032999999999996</v>
      </c>
      <c r="E640" s="35">
        <v>6.8784000000000001</v>
      </c>
      <c r="F640">
        <v>123261</v>
      </c>
    </row>
    <row r="641" spans="1:6">
      <c r="A641" s="14">
        <v>36747</v>
      </c>
      <c r="B641">
        <v>6.7782999999999998</v>
      </c>
      <c r="C641">
        <v>6.7782999999999998</v>
      </c>
      <c r="D641">
        <v>6.7032999999999996</v>
      </c>
      <c r="E641" s="35">
        <v>6.7032999999999996</v>
      </c>
      <c r="F641">
        <v>40820</v>
      </c>
    </row>
    <row r="642" spans="1:6">
      <c r="A642" s="14">
        <v>36748</v>
      </c>
      <c r="B642">
        <v>6.6532999999999998</v>
      </c>
      <c r="C642">
        <v>7.1786000000000003</v>
      </c>
      <c r="D642">
        <v>6.6532999999999998</v>
      </c>
      <c r="E642" s="35">
        <v>7.0534999999999997</v>
      </c>
      <c r="F642">
        <v>319759</v>
      </c>
    </row>
    <row r="643" spans="1:6">
      <c r="A643" s="14">
        <v>36749</v>
      </c>
      <c r="B643">
        <v>7.0534999999999997</v>
      </c>
      <c r="C643">
        <v>7.3787000000000003</v>
      </c>
      <c r="D643">
        <v>7.0534999999999997</v>
      </c>
      <c r="E643" s="35">
        <v>7.2286000000000001</v>
      </c>
      <c r="F643">
        <v>384992</v>
      </c>
    </row>
    <row r="644" spans="1:6">
      <c r="A644" s="14">
        <v>36752</v>
      </c>
      <c r="B644">
        <v>7.1786000000000003</v>
      </c>
      <c r="C644">
        <v>7.2535999999999996</v>
      </c>
      <c r="D644">
        <v>7.1035000000000004</v>
      </c>
      <c r="E644" s="35">
        <v>7.2535999999999996</v>
      </c>
      <c r="F644">
        <v>330564</v>
      </c>
    </row>
    <row r="645" spans="1:6">
      <c r="A645" s="14">
        <v>36753</v>
      </c>
      <c r="B645">
        <v>7.2035999999999998</v>
      </c>
      <c r="C645">
        <v>7.2035999999999998</v>
      </c>
      <c r="D645">
        <v>7.0034999999999998</v>
      </c>
      <c r="E645" s="35">
        <v>7.0785</v>
      </c>
      <c r="F645">
        <v>150274</v>
      </c>
    </row>
    <row r="646" spans="1:6">
      <c r="A646" s="14">
        <v>36754</v>
      </c>
      <c r="B646">
        <v>7.0534999999999997</v>
      </c>
      <c r="C646">
        <v>7.1784999999999997</v>
      </c>
      <c r="D646">
        <v>7.0534999999999997</v>
      </c>
      <c r="E646" s="35">
        <v>7.1535000000000002</v>
      </c>
      <c r="F646">
        <v>41220</v>
      </c>
    </row>
    <row r="647" spans="1:6">
      <c r="A647" s="14">
        <v>36755</v>
      </c>
      <c r="B647">
        <v>7.1035000000000004</v>
      </c>
      <c r="C647">
        <v>7.1535000000000002</v>
      </c>
      <c r="D647">
        <v>7.0785</v>
      </c>
      <c r="E647" s="35">
        <v>7.1535000000000002</v>
      </c>
      <c r="F647">
        <v>138468</v>
      </c>
    </row>
    <row r="648" spans="1:6">
      <c r="A648" s="14">
        <v>36756</v>
      </c>
      <c r="B648">
        <v>7.1786000000000003</v>
      </c>
      <c r="C648">
        <v>7.1786000000000003</v>
      </c>
      <c r="D648">
        <v>6.9535</v>
      </c>
      <c r="E648" s="35">
        <v>7.0285000000000002</v>
      </c>
      <c r="F648">
        <v>75237</v>
      </c>
    </row>
    <row r="649" spans="1:6">
      <c r="A649" s="14">
        <v>36759</v>
      </c>
      <c r="B649">
        <v>7.0034000000000001</v>
      </c>
      <c r="C649">
        <v>7.0034000000000001</v>
      </c>
      <c r="D649">
        <v>6.8033999999999999</v>
      </c>
      <c r="E649" s="35">
        <v>6.9034000000000004</v>
      </c>
      <c r="F649">
        <v>114857</v>
      </c>
    </row>
    <row r="650" spans="1:6">
      <c r="A650" s="14">
        <v>36760</v>
      </c>
      <c r="B650">
        <v>6.8533999999999997</v>
      </c>
      <c r="C650">
        <v>6.8784000000000001</v>
      </c>
      <c r="D650">
        <v>6.7784000000000004</v>
      </c>
      <c r="E650" s="35">
        <v>6.8284000000000002</v>
      </c>
      <c r="F650">
        <v>60630</v>
      </c>
    </row>
    <row r="651" spans="1:6">
      <c r="A651" s="14">
        <v>36761</v>
      </c>
      <c r="B651">
        <v>6.7533000000000003</v>
      </c>
      <c r="C651">
        <v>6.8533999999999997</v>
      </c>
      <c r="D651">
        <v>6.7282999999999999</v>
      </c>
      <c r="E651" s="35">
        <v>6.7282999999999999</v>
      </c>
      <c r="F651">
        <v>87043</v>
      </c>
    </row>
    <row r="652" spans="1:6">
      <c r="A652" s="14">
        <v>36762</v>
      </c>
      <c r="B652">
        <v>6.7283999999999997</v>
      </c>
      <c r="C652">
        <v>6.8533999999999997</v>
      </c>
      <c r="D652">
        <v>6.7283999999999997</v>
      </c>
      <c r="E652" s="35">
        <v>6.8033999999999999</v>
      </c>
      <c r="F652">
        <v>64032</v>
      </c>
    </row>
    <row r="653" spans="1:6">
      <c r="A653" s="14">
        <v>36763</v>
      </c>
      <c r="B653">
        <v>6.7534000000000001</v>
      </c>
      <c r="C653">
        <v>6.8533999999999997</v>
      </c>
      <c r="D653">
        <v>6.7283999999999997</v>
      </c>
      <c r="E653" s="35">
        <v>6.7784000000000004</v>
      </c>
      <c r="F653">
        <v>54027</v>
      </c>
    </row>
    <row r="654" spans="1:6">
      <c r="A654" s="14">
        <v>36766</v>
      </c>
      <c r="B654">
        <v>6.7782999999999998</v>
      </c>
      <c r="C654">
        <v>6.8033000000000001</v>
      </c>
      <c r="D654">
        <v>6.5031999999999996</v>
      </c>
      <c r="E654" s="35">
        <v>6.5532000000000004</v>
      </c>
      <c r="F654">
        <v>181889</v>
      </c>
    </row>
    <row r="655" spans="1:6">
      <c r="A655" s="14">
        <v>36767</v>
      </c>
      <c r="B655">
        <v>6.5031999999999996</v>
      </c>
      <c r="C655">
        <v>6.5532000000000004</v>
      </c>
      <c r="D655">
        <v>6.4531999999999998</v>
      </c>
      <c r="E655" s="35">
        <v>6.5031999999999996</v>
      </c>
      <c r="F655">
        <v>153676</v>
      </c>
    </row>
    <row r="656" spans="1:6">
      <c r="A656" s="14">
        <v>36768</v>
      </c>
      <c r="B656">
        <v>6.4531999999999998</v>
      </c>
      <c r="C656">
        <v>6.5031999999999996</v>
      </c>
      <c r="D656">
        <v>6.3030999999999997</v>
      </c>
      <c r="E656" s="35">
        <v>6.4782000000000002</v>
      </c>
      <c r="F656">
        <v>196897</v>
      </c>
    </row>
    <row r="657" spans="1:6">
      <c r="A657" s="14">
        <v>36769</v>
      </c>
      <c r="B657">
        <v>6.4531999999999998</v>
      </c>
      <c r="C657">
        <v>6.6283000000000003</v>
      </c>
      <c r="D657">
        <v>6.4531999999999998</v>
      </c>
      <c r="E657" s="35">
        <v>6.6283000000000003</v>
      </c>
      <c r="F657">
        <v>121060</v>
      </c>
    </row>
    <row r="658" spans="1:6">
      <c r="A658" s="14">
        <v>36770</v>
      </c>
      <c r="B658">
        <v>6.5533000000000001</v>
      </c>
      <c r="C658">
        <v>6.7784000000000004</v>
      </c>
      <c r="D658">
        <v>6.5533000000000001</v>
      </c>
      <c r="E658" s="35">
        <v>6.7784000000000004</v>
      </c>
      <c r="F658">
        <v>63032</v>
      </c>
    </row>
    <row r="659" spans="1:6">
      <c r="A659" s="14">
        <v>36774</v>
      </c>
      <c r="B659">
        <v>6.8033999999999999</v>
      </c>
      <c r="C659">
        <v>6.9534000000000002</v>
      </c>
      <c r="D659">
        <v>6.7533000000000003</v>
      </c>
      <c r="E659" s="35">
        <v>6.8784000000000001</v>
      </c>
      <c r="F659">
        <v>181090</v>
      </c>
    </row>
    <row r="660" spans="1:6">
      <c r="A660" s="14">
        <v>36775</v>
      </c>
      <c r="B660">
        <v>6.8784000000000001</v>
      </c>
      <c r="C660">
        <v>6.9534000000000002</v>
      </c>
      <c r="D660">
        <v>6.8784000000000001</v>
      </c>
      <c r="E660" s="35">
        <v>6.8784000000000001</v>
      </c>
      <c r="F660">
        <v>115057</v>
      </c>
    </row>
    <row r="661" spans="1:6">
      <c r="A661" s="14">
        <v>36776</v>
      </c>
      <c r="B661">
        <v>6.9284999999999997</v>
      </c>
      <c r="C661">
        <v>6.9535</v>
      </c>
      <c r="D661">
        <v>6.7784000000000004</v>
      </c>
      <c r="E661" s="35">
        <v>6.8033999999999999</v>
      </c>
      <c r="F661">
        <v>107854</v>
      </c>
    </row>
    <row r="662" spans="1:6">
      <c r="A662" s="14">
        <v>36777</v>
      </c>
      <c r="B662">
        <v>6.9035000000000002</v>
      </c>
      <c r="C662">
        <v>6.9035000000000002</v>
      </c>
      <c r="D662">
        <v>6.6532999999999998</v>
      </c>
      <c r="E662" s="35">
        <v>6.8033999999999999</v>
      </c>
      <c r="F662">
        <v>272536</v>
      </c>
    </row>
    <row r="663" spans="1:6">
      <c r="A663" s="14">
        <v>36780</v>
      </c>
      <c r="B663">
        <v>6.7784000000000004</v>
      </c>
      <c r="C663">
        <v>6.9034000000000004</v>
      </c>
      <c r="D663">
        <v>6.7784000000000004</v>
      </c>
      <c r="E663" s="35">
        <v>6.8784000000000001</v>
      </c>
      <c r="F663">
        <v>93046</v>
      </c>
    </row>
    <row r="664" spans="1:6">
      <c r="A664" s="14">
        <v>36781</v>
      </c>
      <c r="B664">
        <v>6.8533999999999997</v>
      </c>
      <c r="C664">
        <v>6.9284999999999997</v>
      </c>
      <c r="D664">
        <v>6.7034000000000002</v>
      </c>
      <c r="E664" s="35">
        <v>6.8033999999999999</v>
      </c>
      <c r="F664">
        <v>105853</v>
      </c>
    </row>
    <row r="665" spans="1:6">
      <c r="A665" s="14">
        <v>36782</v>
      </c>
      <c r="B665">
        <v>6.7534000000000001</v>
      </c>
      <c r="C665">
        <v>6.9284999999999997</v>
      </c>
      <c r="D665">
        <v>6.7034000000000002</v>
      </c>
      <c r="E665" s="35">
        <v>6.8033999999999999</v>
      </c>
      <c r="F665">
        <v>169685</v>
      </c>
    </row>
    <row r="666" spans="1:6">
      <c r="A666" s="14">
        <v>36783</v>
      </c>
      <c r="B666">
        <v>6.7784000000000004</v>
      </c>
      <c r="C666">
        <v>6.9785000000000004</v>
      </c>
      <c r="D666">
        <v>6.7534000000000001</v>
      </c>
      <c r="E666" s="35">
        <v>6.9785000000000004</v>
      </c>
      <c r="F666">
        <v>216308</v>
      </c>
    </row>
    <row r="667" spans="1:6">
      <c r="A667" s="14">
        <v>36784</v>
      </c>
      <c r="B667">
        <v>6.9785000000000004</v>
      </c>
      <c r="C667">
        <v>6.9785000000000004</v>
      </c>
      <c r="D667">
        <v>6.7784000000000004</v>
      </c>
      <c r="E667" s="35">
        <v>6.8533999999999997</v>
      </c>
      <c r="F667">
        <v>63031</v>
      </c>
    </row>
    <row r="668" spans="1:6">
      <c r="A668" s="14">
        <v>36787</v>
      </c>
      <c r="B668">
        <v>6.8033999999999999</v>
      </c>
      <c r="C668">
        <v>6.8033999999999999</v>
      </c>
      <c r="D668">
        <v>6.6032999999999999</v>
      </c>
      <c r="E668" s="35">
        <v>6.6032999999999999</v>
      </c>
      <c r="F668">
        <v>107054</v>
      </c>
    </row>
    <row r="669" spans="1:6">
      <c r="A669" s="14">
        <v>36788</v>
      </c>
      <c r="B669">
        <v>6.6032999999999999</v>
      </c>
      <c r="C669">
        <v>6.6532999999999998</v>
      </c>
      <c r="D669">
        <v>6.4282000000000004</v>
      </c>
      <c r="E669" s="35">
        <v>6.4531999999999998</v>
      </c>
      <c r="F669">
        <v>165482</v>
      </c>
    </row>
    <row r="670" spans="1:6">
      <c r="A670" s="14">
        <v>36789</v>
      </c>
      <c r="B670">
        <v>6.4282000000000004</v>
      </c>
      <c r="C670">
        <v>6.5533000000000001</v>
      </c>
      <c r="D670">
        <v>6.3532000000000002</v>
      </c>
      <c r="E670" s="35">
        <v>6.4032</v>
      </c>
      <c r="F670">
        <v>275738</v>
      </c>
    </row>
    <row r="671" spans="1:6">
      <c r="A671" s="14">
        <v>36790</v>
      </c>
      <c r="B671">
        <v>6.4032</v>
      </c>
      <c r="C671">
        <v>6.5533000000000001</v>
      </c>
      <c r="D671">
        <v>6.4032</v>
      </c>
      <c r="E671" s="35">
        <v>6.4032</v>
      </c>
      <c r="F671">
        <v>436418</v>
      </c>
    </row>
    <row r="672" spans="1:6">
      <c r="A672" s="14">
        <v>36791</v>
      </c>
      <c r="B672">
        <v>6.3532000000000002</v>
      </c>
      <c r="C672">
        <v>6.3781999999999996</v>
      </c>
      <c r="D672">
        <v>6.1531000000000002</v>
      </c>
      <c r="E672" s="35">
        <v>6.2031000000000001</v>
      </c>
      <c r="F672">
        <v>268934</v>
      </c>
    </row>
    <row r="673" spans="1:6">
      <c r="A673" s="14">
        <v>36794</v>
      </c>
      <c r="B673">
        <v>6.3030999999999997</v>
      </c>
      <c r="C673">
        <v>6.6281999999999996</v>
      </c>
      <c r="D673">
        <v>6.1529999999999996</v>
      </c>
      <c r="E673" s="35">
        <v>6.5532000000000004</v>
      </c>
      <c r="F673">
        <v>273734</v>
      </c>
    </row>
    <row r="674" spans="1:6">
      <c r="A674" s="14">
        <v>36795</v>
      </c>
      <c r="B674">
        <v>6.6032999999999999</v>
      </c>
      <c r="C674">
        <v>6.7034000000000002</v>
      </c>
      <c r="D674">
        <v>6.5533000000000001</v>
      </c>
      <c r="E674" s="35">
        <v>6.6032999999999999</v>
      </c>
      <c r="F674">
        <v>406203</v>
      </c>
    </row>
    <row r="675" spans="1:6">
      <c r="A675" s="14">
        <v>36796</v>
      </c>
      <c r="B675">
        <v>6.5972</v>
      </c>
      <c r="C675">
        <v>6.7230999999999996</v>
      </c>
      <c r="D675">
        <v>6.5972</v>
      </c>
      <c r="E675" s="35">
        <v>6.5972</v>
      </c>
      <c r="F675">
        <v>124289</v>
      </c>
    </row>
    <row r="676" spans="1:6">
      <c r="A676" s="14">
        <v>36797</v>
      </c>
      <c r="B676">
        <v>6.5468999999999999</v>
      </c>
      <c r="C676">
        <v>6.8239000000000001</v>
      </c>
      <c r="D676">
        <v>6.5468999999999999</v>
      </c>
      <c r="E676" s="35">
        <v>6.7987000000000002</v>
      </c>
      <c r="F676">
        <v>115024</v>
      </c>
    </row>
    <row r="677" spans="1:6">
      <c r="A677" s="14">
        <v>36798</v>
      </c>
      <c r="B677">
        <v>6.7483000000000004</v>
      </c>
      <c r="C677">
        <v>6.8490000000000002</v>
      </c>
      <c r="D677">
        <v>6.6475999999999997</v>
      </c>
      <c r="E677" s="35">
        <v>6.7483000000000004</v>
      </c>
      <c r="F677">
        <v>91052</v>
      </c>
    </row>
    <row r="678" spans="1:6">
      <c r="A678" s="14">
        <v>36801</v>
      </c>
      <c r="B678">
        <v>6.6978999999999997</v>
      </c>
      <c r="C678">
        <v>6.6978999999999997</v>
      </c>
      <c r="D678">
        <v>6.4713000000000003</v>
      </c>
      <c r="E678" s="35">
        <v>6.4965000000000002</v>
      </c>
      <c r="F678">
        <v>52576</v>
      </c>
    </row>
    <row r="679" spans="1:6">
      <c r="A679" s="14">
        <v>36802</v>
      </c>
      <c r="B679">
        <v>6.4965000000000002</v>
      </c>
      <c r="C679">
        <v>6.5972</v>
      </c>
      <c r="D679">
        <v>6.4965000000000002</v>
      </c>
      <c r="E679" s="35">
        <v>6.5720000000000001</v>
      </c>
      <c r="F679">
        <v>91051</v>
      </c>
    </row>
    <row r="680" spans="1:6">
      <c r="A680" s="14">
        <v>36803</v>
      </c>
      <c r="B680">
        <v>6.5720999999999998</v>
      </c>
      <c r="C680">
        <v>6.6475999999999997</v>
      </c>
      <c r="D680">
        <v>6.5468999999999999</v>
      </c>
      <c r="E680" s="35">
        <v>6.6475999999999997</v>
      </c>
      <c r="F680">
        <v>283832</v>
      </c>
    </row>
    <row r="681" spans="1:6">
      <c r="A681" s="14">
        <v>36804</v>
      </c>
      <c r="B681">
        <v>6.6978999999999997</v>
      </c>
      <c r="C681">
        <v>6.7986000000000004</v>
      </c>
      <c r="D681">
        <v>6.6475</v>
      </c>
      <c r="E681" s="35">
        <v>6.6978999999999997</v>
      </c>
      <c r="F681">
        <v>229642</v>
      </c>
    </row>
    <row r="682" spans="1:6">
      <c r="A682" s="14">
        <v>36805</v>
      </c>
      <c r="B682">
        <v>6.6980000000000004</v>
      </c>
      <c r="C682">
        <v>6.7735000000000003</v>
      </c>
      <c r="D682">
        <v>6.5468999999999999</v>
      </c>
      <c r="E682" s="35">
        <v>6.6727999999999996</v>
      </c>
      <c r="F682">
        <v>319892</v>
      </c>
    </row>
    <row r="683" spans="1:6">
      <c r="A683" s="14">
        <v>36808</v>
      </c>
      <c r="B683">
        <v>6.6726999999999999</v>
      </c>
      <c r="C683">
        <v>6.8490000000000002</v>
      </c>
      <c r="D683">
        <v>6.6726999999999999</v>
      </c>
      <c r="E683" s="35">
        <v>6.8238000000000003</v>
      </c>
      <c r="F683">
        <v>328751</v>
      </c>
    </row>
    <row r="684" spans="1:6">
      <c r="A684" s="14">
        <v>36809</v>
      </c>
      <c r="B684">
        <v>7.0002000000000004</v>
      </c>
      <c r="C684">
        <v>7.0757000000000003</v>
      </c>
      <c r="D684">
        <v>6.8428000000000004</v>
      </c>
      <c r="E684" s="35">
        <v>7.0757000000000003</v>
      </c>
      <c r="F684">
        <v>692562</v>
      </c>
    </row>
    <row r="685" spans="1:6">
      <c r="A685" s="14">
        <v>36810</v>
      </c>
      <c r="B685">
        <v>7.0000999999999998</v>
      </c>
      <c r="C685">
        <v>7.1260000000000003</v>
      </c>
      <c r="D685">
        <v>6.8490000000000002</v>
      </c>
      <c r="E685" s="35">
        <v>6.9497</v>
      </c>
      <c r="F685">
        <v>321499</v>
      </c>
    </row>
    <row r="686" spans="1:6">
      <c r="A686" s="14">
        <v>36811</v>
      </c>
      <c r="B686">
        <v>7.0000999999999998</v>
      </c>
      <c r="C686">
        <v>7.0505000000000004</v>
      </c>
      <c r="D686">
        <v>6.8490000000000002</v>
      </c>
      <c r="E686" s="35">
        <v>6.8994</v>
      </c>
      <c r="F686">
        <v>302365</v>
      </c>
    </row>
    <row r="687" spans="1:6">
      <c r="A687" s="14">
        <v>36812</v>
      </c>
      <c r="B687">
        <v>6.8742000000000001</v>
      </c>
      <c r="C687">
        <v>6.8742000000000001</v>
      </c>
      <c r="D687">
        <v>6.6978999999999997</v>
      </c>
      <c r="E687" s="35">
        <v>6.6978999999999997</v>
      </c>
      <c r="F687">
        <v>174850</v>
      </c>
    </row>
    <row r="688" spans="1:6">
      <c r="A688" s="14">
        <v>36815</v>
      </c>
      <c r="B688">
        <v>6.7483000000000004</v>
      </c>
      <c r="C688">
        <v>6.7483000000000004</v>
      </c>
      <c r="D688">
        <v>6.6726999999999999</v>
      </c>
      <c r="E688" s="35">
        <v>6.7230999999999996</v>
      </c>
      <c r="F688">
        <v>144030</v>
      </c>
    </row>
    <row r="689" spans="1:6">
      <c r="A689" s="14">
        <v>36816</v>
      </c>
      <c r="B689">
        <v>6.7232000000000003</v>
      </c>
      <c r="C689">
        <v>6.7232000000000003</v>
      </c>
      <c r="D689">
        <v>6.3958000000000004</v>
      </c>
      <c r="E689" s="35">
        <v>6.4210000000000003</v>
      </c>
      <c r="F689">
        <v>280812</v>
      </c>
    </row>
    <row r="690" spans="1:6">
      <c r="A690" s="14">
        <v>36817</v>
      </c>
      <c r="B690">
        <v>6.3453999999999997</v>
      </c>
      <c r="C690">
        <v>6.4461000000000004</v>
      </c>
      <c r="D690">
        <v>6.2949999999999999</v>
      </c>
      <c r="E690" s="35">
        <v>6.4461000000000004</v>
      </c>
      <c r="F690">
        <v>184117</v>
      </c>
    </row>
    <row r="691" spans="1:6">
      <c r="A691" s="14">
        <v>36818</v>
      </c>
      <c r="B691">
        <v>6.4713000000000003</v>
      </c>
      <c r="C691">
        <v>6.8490000000000002</v>
      </c>
      <c r="D691">
        <v>6.4713000000000003</v>
      </c>
      <c r="E691" s="35">
        <v>6.8490000000000002</v>
      </c>
      <c r="F691">
        <v>294104</v>
      </c>
    </row>
    <row r="692" spans="1:6">
      <c r="A692" s="14">
        <v>36819</v>
      </c>
      <c r="B692">
        <v>6.8238000000000003</v>
      </c>
      <c r="C692">
        <v>7.0252999999999997</v>
      </c>
      <c r="D692">
        <v>6.7483000000000004</v>
      </c>
      <c r="E692" s="35">
        <v>6.8490000000000002</v>
      </c>
      <c r="F692">
        <v>222593</v>
      </c>
    </row>
    <row r="693" spans="1:6">
      <c r="A693" s="14">
        <v>36822</v>
      </c>
      <c r="B693">
        <v>6.8994</v>
      </c>
      <c r="C693">
        <v>7.0505000000000004</v>
      </c>
      <c r="D693">
        <v>6.7987000000000002</v>
      </c>
      <c r="E693" s="35">
        <v>6.7987000000000002</v>
      </c>
      <c r="F693">
        <v>497161</v>
      </c>
    </row>
    <row r="694" spans="1:6">
      <c r="A694" s="14">
        <v>36823</v>
      </c>
      <c r="B694">
        <v>6.7987000000000002</v>
      </c>
      <c r="C694">
        <v>6.9497</v>
      </c>
      <c r="D694">
        <v>6.6978999999999997</v>
      </c>
      <c r="E694" s="35">
        <v>6.7483000000000004</v>
      </c>
      <c r="F694">
        <v>354739</v>
      </c>
    </row>
    <row r="695" spans="1:6">
      <c r="A695" s="14">
        <v>36824</v>
      </c>
      <c r="B695">
        <v>6.7483000000000004</v>
      </c>
      <c r="C695">
        <v>6.7483000000000004</v>
      </c>
      <c r="D695">
        <v>6.5972</v>
      </c>
      <c r="E695" s="35">
        <v>6.6223999999999998</v>
      </c>
      <c r="F695">
        <v>106764</v>
      </c>
    </row>
    <row r="696" spans="1:6">
      <c r="A696" s="14">
        <v>36825</v>
      </c>
      <c r="B696">
        <v>6.6727999999999996</v>
      </c>
      <c r="C696">
        <v>6.8239000000000001</v>
      </c>
      <c r="D696">
        <v>6.6727999999999996</v>
      </c>
      <c r="E696" s="35">
        <v>6.7735000000000003</v>
      </c>
      <c r="F696">
        <v>95282</v>
      </c>
    </row>
    <row r="697" spans="1:6">
      <c r="A697" s="14">
        <v>36826</v>
      </c>
      <c r="B697">
        <v>6.7483000000000004</v>
      </c>
      <c r="C697">
        <v>6.7986000000000004</v>
      </c>
      <c r="D697">
        <v>6.5972</v>
      </c>
      <c r="E697" s="35">
        <v>6.6978999999999997</v>
      </c>
      <c r="F697">
        <v>115425</v>
      </c>
    </row>
    <row r="698" spans="1:6">
      <c r="A698" s="14">
        <v>36829</v>
      </c>
      <c r="B698">
        <v>6.6475999999999997</v>
      </c>
      <c r="C698">
        <v>6.8238000000000003</v>
      </c>
      <c r="D698">
        <v>6.6475999999999997</v>
      </c>
      <c r="E698" s="35">
        <v>6.7483000000000004</v>
      </c>
      <c r="F698">
        <v>51166</v>
      </c>
    </row>
    <row r="699" spans="1:6">
      <c r="A699" s="14">
        <v>36830</v>
      </c>
      <c r="B699">
        <v>6.7230999999999996</v>
      </c>
      <c r="C699">
        <v>7.1007999999999996</v>
      </c>
      <c r="D699">
        <v>6.7230999999999996</v>
      </c>
      <c r="E699" s="35">
        <v>7.1007999999999996</v>
      </c>
      <c r="F699">
        <v>320090</v>
      </c>
    </row>
    <row r="700" spans="1:6">
      <c r="A700" s="14">
        <v>36831</v>
      </c>
      <c r="B700">
        <v>7.1007999999999996</v>
      </c>
      <c r="C700">
        <v>7.1007999999999996</v>
      </c>
      <c r="D700">
        <v>6.9497</v>
      </c>
      <c r="E700" s="35">
        <v>6.9748999999999999</v>
      </c>
      <c r="F700">
        <v>136174</v>
      </c>
    </row>
    <row r="701" spans="1:6">
      <c r="A701" s="14">
        <v>36832</v>
      </c>
      <c r="B701">
        <v>6.9497999999999998</v>
      </c>
      <c r="C701">
        <v>7.0000999999999998</v>
      </c>
      <c r="D701">
        <v>6.7483000000000004</v>
      </c>
      <c r="E701" s="35">
        <v>6.8994</v>
      </c>
      <c r="F701">
        <v>195601</v>
      </c>
    </row>
    <row r="702" spans="1:6">
      <c r="A702" s="14">
        <v>36833</v>
      </c>
      <c r="B702">
        <v>6.8742000000000001</v>
      </c>
      <c r="C702">
        <v>6.9748999999999999</v>
      </c>
      <c r="D702">
        <v>6.8490000000000002</v>
      </c>
      <c r="E702" s="35">
        <v>6.8490000000000002</v>
      </c>
      <c r="F702">
        <v>116634</v>
      </c>
    </row>
    <row r="703" spans="1:6">
      <c r="A703" s="14">
        <v>36836</v>
      </c>
      <c r="B703">
        <v>6.7735000000000003</v>
      </c>
      <c r="C703">
        <v>6.9245000000000001</v>
      </c>
      <c r="D703">
        <v>6.7483000000000004</v>
      </c>
      <c r="E703" s="35">
        <v>6.8490000000000002</v>
      </c>
      <c r="F703">
        <v>142822</v>
      </c>
    </row>
    <row r="704" spans="1:6">
      <c r="A704" s="14">
        <v>36837</v>
      </c>
      <c r="B704">
        <v>6.8490000000000002</v>
      </c>
      <c r="C704">
        <v>6.9497</v>
      </c>
      <c r="D704">
        <v>6.7230999999999996</v>
      </c>
      <c r="E704" s="35">
        <v>6.7230999999999996</v>
      </c>
      <c r="F704">
        <v>108577</v>
      </c>
    </row>
    <row r="705" spans="1:6">
      <c r="A705" s="14">
        <v>36838</v>
      </c>
      <c r="B705">
        <v>6.7987000000000002</v>
      </c>
      <c r="C705">
        <v>6.8490000000000002</v>
      </c>
      <c r="D705">
        <v>6.6978999999999997</v>
      </c>
      <c r="E705" s="35">
        <v>6.7483000000000004</v>
      </c>
      <c r="F705">
        <v>86217</v>
      </c>
    </row>
    <row r="706" spans="1:6">
      <c r="A706" s="14">
        <v>36839</v>
      </c>
      <c r="B706">
        <v>6.7986000000000004</v>
      </c>
      <c r="C706">
        <v>6.8994</v>
      </c>
      <c r="D706">
        <v>6.6726999999999999</v>
      </c>
      <c r="E706" s="35">
        <v>6.8490000000000002</v>
      </c>
      <c r="F706">
        <v>53785</v>
      </c>
    </row>
    <row r="707" spans="1:6">
      <c r="A707" s="14">
        <v>36840</v>
      </c>
      <c r="B707">
        <v>6.7987000000000002</v>
      </c>
      <c r="C707">
        <v>6.7987000000000002</v>
      </c>
      <c r="D707">
        <v>6.5720999999999998</v>
      </c>
      <c r="E707" s="35">
        <v>6.6727999999999996</v>
      </c>
      <c r="F707">
        <v>45325</v>
      </c>
    </row>
    <row r="708" spans="1:6">
      <c r="A708" s="14">
        <v>36843</v>
      </c>
      <c r="B708">
        <v>6.6223999999999998</v>
      </c>
      <c r="C708">
        <v>6.7483000000000004</v>
      </c>
      <c r="D708">
        <v>6.5468999999999999</v>
      </c>
      <c r="E708" s="35">
        <v>6.6475999999999997</v>
      </c>
      <c r="F708">
        <v>119052</v>
      </c>
    </row>
    <row r="709" spans="1:6">
      <c r="A709" s="14">
        <v>36844</v>
      </c>
      <c r="B709">
        <v>6.5720999999999998</v>
      </c>
      <c r="C709">
        <v>6.6980000000000004</v>
      </c>
      <c r="D709">
        <v>6.5720999999999998</v>
      </c>
      <c r="E709" s="35">
        <v>6.6727999999999996</v>
      </c>
      <c r="F709">
        <v>71512</v>
      </c>
    </row>
    <row r="710" spans="1:6">
      <c r="A710" s="14">
        <v>36845</v>
      </c>
      <c r="B710">
        <v>6.6726999999999999</v>
      </c>
      <c r="C710">
        <v>6.7230999999999996</v>
      </c>
      <c r="D710">
        <v>6.5972</v>
      </c>
      <c r="E710" s="35">
        <v>6.5972</v>
      </c>
      <c r="F710">
        <v>208290</v>
      </c>
    </row>
    <row r="711" spans="1:6">
      <c r="A711" s="14">
        <v>36846</v>
      </c>
      <c r="B711">
        <v>6.5972</v>
      </c>
      <c r="C711">
        <v>6.7483000000000004</v>
      </c>
      <c r="D711">
        <v>6.5972</v>
      </c>
      <c r="E711" s="35">
        <v>6.7230999999999996</v>
      </c>
      <c r="F711">
        <v>52173</v>
      </c>
    </row>
    <row r="712" spans="1:6">
      <c r="A712" s="14">
        <v>36847</v>
      </c>
      <c r="B712">
        <v>6.6475999999999997</v>
      </c>
      <c r="C712">
        <v>6.6726999999999999</v>
      </c>
      <c r="D712">
        <v>6.5468000000000002</v>
      </c>
      <c r="E712" s="35">
        <v>6.5972</v>
      </c>
      <c r="F712">
        <v>58619</v>
      </c>
    </row>
    <row r="713" spans="1:6">
      <c r="A713" s="14">
        <v>36850</v>
      </c>
      <c r="B713">
        <v>6.5720000000000001</v>
      </c>
      <c r="C713">
        <v>6.6978999999999997</v>
      </c>
      <c r="D713">
        <v>6.4713000000000003</v>
      </c>
      <c r="E713" s="35">
        <v>6.6978999999999997</v>
      </c>
      <c r="F713">
        <v>70101</v>
      </c>
    </row>
    <row r="714" spans="1:6">
      <c r="A714" s="14">
        <v>36851</v>
      </c>
      <c r="B714">
        <v>6.6475999999999997</v>
      </c>
      <c r="C714">
        <v>6.6475999999999997</v>
      </c>
      <c r="D714">
        <v>6.5468999999999999</v>
      </c>
      <c r="E714" s="35">
        <v>6.6223999999999998</v>
      </c>
      <c r="F714">
        <v>18331</v>
      </c>
    </row>
    <row r="715" spans="1:6">
      <c r="A715" s="14">
        <v>36852</v>
      </c>
      <c r="B715">
        <v>6.5720999999999998</v>
      </c>
      <c r="C715">
        <v>6.5720999999999998</v>
      </c>
      <c r="D715">
        <v>6.3958000000000004</v>
      </c>
      <c r="E715" s="35">
        <v>6.3958000000000004</v>
      </c>
      <c r="F715">
        <v>64663</v>
      </c>
    </row>
    <row r="716" spans="1:6">
      <c r="A716" s="14">
        <v>36854</v>
      </c>
      <c r="B716">
        <v>6.4462000000000002</v>
      </c>
      <c r="C716">
        <v>6.4462000000000002</v>
      </c>
      <c r="D716">
        <v>6.3705999999999996</v>
      </c>
      <c r="E716" s="35">
        <v>6.4210000000000003</v>
      </c>
      <c r="F716">
        <v>11482</v>
      </c>
    </row>
    <row r="717" spans="1:6">
      <c r="A717" s="14">
        <v>36857</v>
      </c>
      <c r="B717">
        <v>6.4462000000000002</v>
      </c>
      <c r="C717">
        <v>6.4714</v>
      </c>
      <c r="D717">
        <v>6.2950999999999997</v>
      </c>
      <c r="E717" s="35">
        <v>6.2950999999999997</v>
      </c>
      <c r="F717">
        <v>59023</v>
      </c>
    </row>
    <row r="718" spans="1:6">
      <c r="A718" s="14">
        <v>36858</v>
      </c>
      <c r="B718">
        <v>6.2949999999999999</v>
      </c>
      <c r="C718">
        <v>6.2949999999999999</v>
      </c>
      <c r="D718">
        <v>5.9173</v>
      </c>
      <c r="E718" s="35">
        <v>5.9424999999999999</v>
      </c>
      <c r="F718">
        <v>123080</v>
      </c>
    </row>
    <row r="719" spans="1:6">
      <c r="A719" s="14">
        <v>36859</v>
      </c>
      <c r="B719">
        <v>5.8921999999999999</v>
      </c>
      <c r="C719">
        <v>5.9173</v>
      </c>
      <c r="D719">
        <v>5.3381999999999996</v>
      </c>
      <c r="E719" s="35">
        <v>5.3381999999999996</v>
      </c>
      <c r="F719">
        <v>280004</v>
      </c>
    </row>
    <row r="720" spans="1:6">
      <c r="A720" s="14">
        <v>36860</v>
      </c>
      <c r="B720">
        <v>5.2877999999999998</v>
      </c>
      <c r="C720">
        <v>5.6402999999999999</v>
      </c>
      <c r="D720">
        <v>5.0612000000000004</v>
      </c>
      <c r="E720" s="35">
        <v>5.4389000000000003</v>
      </c>
      <c r="F720">
        <v>222189</v>
      </c>
    </row>
    <row r="721" spans="1:6">
      <c r="A721" s="14">
        <v>36861</v>
      </c>
      <c r="B721">
        <v>5.4390000000000001</v>
      </c>
      <c r="C721">
        <v>5.7411000000000003</v>
      </c>
      <c r="D721">
        <v>5.4390000000000001</v>
      </c>
      <c r="E721" s="35">
        <v>5.5396999999999998</v>
      </c>
      <c r="F721">
        <v>119456</v>
      </c>
    </row>
    <row r="722" spans="1:6">
      <c r="A722" s="14">
        <v>36864</v>
      </c>
      <c r="B722">
        <v>5.5396999999999998</v>
      </c>
      <c r="C722">
        <v>6.3453999999999997</v>
      </c>
      <c r="D722">
        <v>5.5396999999999998</v>
      </c>
      <c r="E722" s="35">
        <v>6.0180999999999996</v>
      </c>
      <c r="F722">
        <v>294308</v>
      </c>
    </row>
    <row r="723" spans="1:6">
      <c r="A723" s="14">
        <v>36865</v>
      </c>
      <c r="B723">
        <v>6.0180999999999996</v>
      </c>
      <c r="C723">
        <v>6.3201999999999998</v>
      </c>
      <c r="D723">
        <v>5.9928999999999997</v>
      </c>
      <c r="E723" s="35">
        <v>6.2446999999999999</v>
      </c>
      <c r="F723">
        <v>296523</v>
      </c>
    </row>
    <row r="724" spans="1:6">
      <c r="A724" s="14">
        <v>36866</v>
      </c>
      <c r="B724">
        <v>6.1943000000000001</v>
      </c>
      <c r="C724">
        <v>6.1943000000000001</v>
      </c>
      <c r="D724">
        <v>6.0180999999999996</v>
      </c>
      <c r="E724" s="35">
        <v>6.0936000000000003</v>
      </c>
      <c r="F724">
        <v>43310</v>
      </c>
    </row>
    <row r="725" spans="1:6">
      <c r="A725" s="14">
        <v>36867</v>
      </c>
      <c r="B725">
        <v>6.0433000000000003</v>
      </c>
      <c r="C725">
        <v>6.0936000000000003</v>
      </c>
      <c r="D725">
        <v>5.9928999999999997</v>
      </c>
      <c r="E725" s="35">
        <v>5.9928999999999997</v>
      </c>
      <c r="F725">
        <v>293702</v>
      </c>
    </row>
    <row r="726" spans="1:6">
      <c r="A726" s="14">
        <v>36868</v>
      </c>
      <c r="B726">
        <v>6.0180999999999996</v>
      </c>
      <c r="C726">
        <v>6.0180999999999996</v>
      </c>
      <c r="D726">
        <v>5.7411000000000003</v>
      </c>
      <c r="E726" s="35">
        <v>5.7411000000000003</v>
      </c>
      <c r="F726">
        <v>119455</v>
      </c>
    </row>
    <row r="727" spans="1:6">
      <c r="A727" s="14">
        <v>36871</v>
      </c>
      <c r="B727">
        <v>5.7411000000000003</v>
      </c>
      <c r="C727">
        <v>5.7663000000000002</v>
      </c>
      <c r="D727">
        <v>5.4893000000000001</v>
      </c>
      <c r="E727" s="35">
        <v>5.6151999999999997</v>
      </c>
      <c r="F727">
        <v>330164</v>
      </c>
    </row>
    <row r="728" spans="1:6">
      <c r="A728" s="14">
        <v>36872</v>
      </c>
      <c r="B728">
        <v>5.6403999999999996</v>
      </c>
      <c r="C728">
        <v>5.6403999999999996</v>
      </c>
      <c r="D728">
        <v>5.4641000000000002</v>
      </c>
      <c r="E728" s="35">
        <v>5.5145</v>
      </c>
      <c r="F728">
        <v>184320</v>
      </c>
    </row>
    <row r="729" spans="1:6">
      <c r="A729" s="14">
        <v>36873</v>
      </c>
      <c r="B729">
        <v>5.5145</v>
      </c>
      <c r="C729">
        <v>5.5648</v>
      </c>
      <c r="D729">
        <v>5.4641000000000002</v>
      </c>
      <c r="E729" s="35">
        <v>5.4893000000000001</v>
      </c>
      <c r="F729">
        <v>217759</v>
      </c>
    </row>
    <row r="730" spans="1:6">
      <c r="A730" s="14">
        <v>36874</v>
      </c>
      <c r="B730">
        <v>5.5396000000000001</v>
      </c>
      <c r="C730">
        <v>5.5396000000000001</v>
      </c>
      <c r="D730">
        <v>5.4389000000000003</v>
      </c>
      <c r="E730" s="35">
        <v>5.4641000000000002</v>
      </c>
      <c r="F730">
        <v>172837</v>
      </c>
    </row>
    <row r="731" spans="1:6">
      <c r="A731" s="14">
        <v>36875</v>
      </c>
      <c r="B731">
        <v>5.4138000000000002</v>
      </c>
      <c r="C731">
        <v>5.6151999999999997</v>
      </c>
      <c r="D731">
        <v>5.3886000000000003</v>
      </c>
      <c r="E731" s="35">
        <v>5.3886000000000003</v>
      </c>
      <c r="F731">
        <v>222997</v>
      </c>
    </row>
    <row r="732" spans="1:6">
      <c r="A732" s="14">
        <v>36878</v>
      </c>
      <c r="B732">
        <v>5.4389000000000003</v>
      </c>
      <c r="C732">
        <v>5.6403999999999996</v>
      </c>
      <c r="D732">
        <v>5.4389000000000003</v>
      </c>
      <c r="E732" s="35">
        <v>5.59</v>
      </c>
      <c r="F732">
        <v>146649</v>
      </c>
    </row>
    <row r="733" spans="1:6">
      <c r="A733" s="14">
        <v>36879</v>
      </c>
      <c r="B733">
        <v>5.4893000000000001</v>
      </c>
      <c r="C733">
        <v>5.6151999999999997</v>
      </c>
      <c r="D733">
        <v>5.3884999999999996</v>
      </c>
      <c r="E733" s="35">
        <v>5.4389000000000003</v>
      </c>
      <c r="F733">
        <v>191772</v>
      </c>
    </row>
    <row r="734" spans="1:6">
      <c r="A734" s="14">
        <v>36880</v>
      </c>
      <c r="B734">
        <v>5.4893000000000001</v>
      </c>
      <c r="C734">
        <v>5.4893000000000001</v>
      </c>
      <c r="D734">
        <v>5.2374999999999998</v>
      </c>
      <c r="E734" s="35">
        <v>5.3129999999999997</v>
      </c>
      <c r="F734">
        <v>203858</v>
      </c>
    </row>
    <row r="735" spans="1:6">
      <c r="A735" s="14">
        <v>36881</v>
      </c>
      <c r="B735">
        <v>5.3131000000000004</v>
      </c>
      <c r="C735">
        <v>5.3131000000000004</v>
      </c>
      <c r="D735">
        <v>5.0865</v>
      </c>
      <c r="E735" s="35">
        <v>5.1619999999999999</v>
      </c>
      <c r="F735">
        <v>101125</v>
      </c>
    </row>
    <row r="736" spans="1:6">
      <c r="A736" s="14">
        <v>36882</v>
      </c>
      <c r="B736">
        <v>5.2122999999999999</v>
      </c>
      <c r="C736">
        <v>5.4138000000000002</v>
      </c>
      <c r="D736">
        <v>5.1871999999999998</v>
      </c>
      <c r="E736" s="35">
        <v>5.2626999999999997</v>
      </c>
      <c r="F736">
        <v>151687</v>
      </c>
    </row>
    <row r="737" spans="1:6">
      <c r="A737" s="14">
        <v>36886</v>
      </c>
      <c r="B737">
        <v>5.3131000000000004</v>
      </c>
      <c r="C737">
        <v>5.3381999999999996</v>
      </c>
      <c r="D737">
        <v>5.0864000000000003</v>
      </c>
      <c r="E737" s="35">
        <v>5.1368</v>
      </c>
      <c r="F737">
        <v>133154</v>
      </c>
    </row>
    <row r="738" spans="1:6">
      <c r="A738" s="14">
        <v>36887</v>
      </c>
      <c r="B738">
        <v>5.1814999999999998</v>
      </c>
      <c r="C738">
        <v>5.2069000000000001</v>
      </c>
      <c r="D738">
        <v>5.0799000000000003</v>
      </c>
      <c r="E738" s="35">
        <v>5.1307</v>
      </c>
      <c r="F738">
        <v>160525</v>
      </c>
    </row>
    <row r="739" spans="1:6">
      <c r="A739" s="14">
        <v>36888</v>
      </c>
      <c r="B739">
        <v>5.1307</v>
      </c>
      <c r="C739">
        <v>5.5370999999999997</v>
      </c>
      <c r="D739">
        <v>5.1307</v>
      </c>
      <c r="E739" s="35">
        <v>5.5370999999999997</v>
      </c>
      <c r="F739">
        <v>276550</v>
      </c>
    </row>
    <row r="740" spans="1:6">
      <c r="A740" s="14">
        <v>36889</v>
      </c>
      <c r="B740">
        <v>5.5879000000000003</v>
      </c>
      <c r="C740">
        <v>5.6387</v>
      </c>
      <c r="D740">
        <v>5.5117000000000003</v>
      </c>
      <c r="E740" s="35">
        <v>5.6387</v>
      </c>
      <c r="F740">
        <v>272690</v>
      </c>
    </row>
    <row r="741" spans="1:6">
      <c r="A741" s="14">
        <v>36893</v>
      </c>
      <c r="B741">
        <v>5.6894999999999998</v>
      </c>
      <c r="C741">
        <v>5.6894999999999998</v>
      </c>
      <c r="D741">
        <v>5.5117000000000003</v>
      </c>
      <c r="E741" s="35">
        <v>5.5625</v>
      </c>
      <c r="F741">
        <v>113790</v>
      </c>
    </row>
    <row r="742" spans="1:6">
      <c r="A742" s="14">
        <v>36894</v>
      </c>
      <c r="B742">
        <v>5.5117000000000003</v>
      </c>
      <c r="C742">
        <v>5.8418999999999999</v>
      </c>
      <c r="D742">
        <v>5.5117000000000003</v>
      </c>
      <c r="E742" s="35">
        <v>5.7403000000000004</v>
      </c>
      <c r="F742">
        <v>117854</v>
      </c>
    </row>
    <row r="743" spans="1:6">
      <c r="A743" s="14">
        <v>36895</v>
      </c>
      <c r="B743">
        <v>5.7403000000000004</v>
      </c>
      <c r="C743">
        <v>5.8926999999999996</v>
      </c>
      <c r="D743">
        <v>5.7403000000000004</v>
      </c>
      <c r="E743" s="35">
        <v>5.8418999999999999</v>
      </c>
      <c r="F743">
        <v>67664</v>
      </c>
    </row>
    <row r="744" spans="1:6">
      <c r="A744" s="14">
        <v>36896</v>
      </c>
      <c r="B744">
        <v>5.8418999999999999</v>
      </c>
      <c r="C744">
        <v>5.9435000000000002</v>
      </c>
      <c r="D744">
        <v>5.7656999999999998</v>
      </c>
      <c r="E744" s="35">
        <v>5.8673000000000002</v>
      </c>
      <c r="F744">
        <v>60553</v>
      </c>
    </row>
    <row r="745" spans="1:6">
      <c r="A745" s="14">
        <v>36899</v>
      </c>
      <c r="B745">
        <v>5.8164999999999996</v>
      </c>
      <c r="C745">
        <v>5.8673000000000002</v>
      </c>
      <c r="D745">
        <v>5.6894999999999998</v>
      </c>
      <c r="E745" s="35">
        <v>5.7149000000000001</v>
      </c>
      <c r="F745">
        <v>74573</v>
      </c>
    </row>
    <row r="746" spans="1:6">
      <c r="A746" s="14">
        <v>36900</v>
      </c>
      <c r="B746">
        <v>5.7149000000000001</v>
      </c>
      <c r="C746">
        <v>5.7403000000000004</v>
      </c>
      <c r="D746">
        <v>5.5879000000000003</v>
      </c>
      <c r="E746" s="35">
        <v>5.6894999999999998</v>
      </c>
      <c r="F746">
        <v>87578</v>
      </c>
    </row>
    <row r="747" spans="1:6">
      <c r="A747" s="14">
        <v>36901</v>
      </c>
      <c r="B747">
        <v>5.7911000000000001</v>
      </c>
      <c r="C747">
        <v>5.7911000000000001</v>
      </c>
      <c r="D747">
        <v>5.5370999999999997</v>
      </c>
      <c r="E747" s="35">
        <v>5.5879000000000003</v>
      </c>
      <c r="F747">
        <v>111148</v>
      </c>
    </row>
    <row r="748" spans="1:6">
      <c r="A748" s="14">
        <v>36902</v>
      </c>
      <c r="B748">
        <v>5.6387</v>
      </c>
      <c r="C748">
        <v>5.6387</v>
      </c>
      <c r="D748">
        <v>5.4608999999999996</v>
      </c>
      <c r="E748" s="35">
        <v>5.6387</v>
      </c>
      <c r="F748">
        <v>221890</v>
      </c>
    </row>
    <row r="749" spans="1:6">
      <c r="A749" s="14">
        <v>36903</v>
      </c>
      <c r="B749">
        <v>5.6387</v>
      </c>
      <c r="C749">
        <v>5.6387</v>
      </c>
      <c r="D749">
        <v>5.5370999999999997</v>
      </c>
      <c r="E749" s="35">
        <v>5.5370999999999997</v>
      </c>
      <c r="F749">
        <v>108507</v>
      </c>
    </row>
    <row r="750" spans="1:6">
      <c r="A750" s="14">
        <v>36907</v>
      </c>
      <c r="B750">
        <v>5.6387</v>
      </c>
      <c r="C750">
        <v>5.6894999999999998</v>
      </c>
      <c r="D750">
        <v>5.4863</v>
      </c>
      <c r="E750" s="35">
        <v>5.6132999999999997</v>
      </c>
      <c r="F750">
        <v>171091</v>
      </c>
    </row>
    <row r="751" spans="1:6">
      <c r="A751" s="14">
        <v>36908</v>
      </c>
      <c r="B751">
        <v>5.6132999999999997</v>
      </c>
      <c r="C751">
        <v>5.7656999999999998</v>
      </c>
      <c r="D751">
        <v>5.5370999999999997</v>
      </c>
      <c r="E751" s="35">
        <v>5.7403000000000004</v>
      </c>
      <c r="F751">
        <v>140815</v>
      </c>
    </row>
    <row r="752" spans="1:6">
      <c r="A752" s="14">
        <v>36909</v>
      </c>
      <c r="B752">
        <v>5.7911000000000001</v>
      </c>
      <c r="C752">
        <v>5.8926999999999996</v>
      </c>
      <c r="D752">
        <v>5.7403000000000004</v>
      </c>
      <c r="E752" s="35">
        <v>5.8673000000000002</v>
      </c>
      <c r="F752">
        <v>39623</v>
      </c>
    </row>
    <row r="753" spans="1:6">
      <c r="A753" s="14">
        <v>36910</v>
      </c>
      <c r="B753">
        <v>5.9688999999999997</v>
      </c>
      <c r="C753">
        <v>6.0705</v>
      </c>
      <c r="D753">
        <v>5.9435000000000002</v>
      </c>
      <c r="E753" s="35">
        <v>5.9435000000000002</v>
      </c>
      <c r="F753">
        <v>211121</v>
      </c>
    </row>
    <row r="754" spans="1:6">
      <c r="A754" s="14">
        <v>36913</v>
      </c>
      <c r="B754">
        <v>5.9435000000000002</v>
      </c>
      <c r="C754">
        <v>6.0450999999999997</v>
      </c>
      <c r="D754">
        <v>5.9309000000000003</v>
      </c>
      <c r="E754" s="35">
        <v>5.9943</v>
      </c>
      <c r="F754">
        <v>109320</v>
      </c>
    </row>
    <row r="755" spans="1:6">
      <c r="A755" s="14">
        <v>36914</v>
      </c>
      <c r="B755">
        <v>5.9435000000000002</v>
      </c>
      <c r="C755">
        <v>6.0959000000000003</v>
      </c>
      <c r="D755">
        <v>5.9435000000000002</v>
      </c>
      <c r="E755" s="35">
        <v>6.0705</v>
      </c>
      <c r="F755">
        <v>179626</v>
      </c>
    </row>
    <row r="756" spans="1:6">
      <c r="A756" s="14">
        <v>36915</v>
      </c>
      <c r="B756">
        <v>6.0197000000000003</v>
      </c>
      <c r="C756">
        <v>6.0450999999999997</v>
      </c>
      <c r="D756">
        <v>5.9435000000000002</v>
      </c>
      <c r="E756" s="35">
        <v>5.9943</v>
      </c>
      <c r="F756">
        <v>111758</v>
      </c>
    </row>
    <row r="757" spans="1:6">
      <c r="A757" s="14">
        <v>36916</v>
      </c>
      <c r="B757">
        <v>5.9943</v>
      </c>
      <c r="C757">
        <v>5.9943</v>
      </c>
      <c r="D757">
        <v>5.6894999999999998</v>
      </c>
      <c r="E757" s="35">
        <v>5.8673000000000002</v>
      </c>
      <c r="F757">
        <v>78840</v>
      </c>
    </row>
    <row r="758" spans="1:6">
      <c r="A758" s="14">
        <v>36917</v>
      </c>
      <c r="B758">
        <v>5.8164999999999996</v>
      </c>
      <c r="C758">
        <v>5.8926999999999996</v>
      </c>
      <c r="D758">
        <v>5.6894999999999998</v>
      </c>
      <c r="E758" s="35">
        <v>5.8418999999999999</v>
      </c>
      <c r="F758">
        <v>69900</v>
      </c>
    </row>
    <row r="759" spans="1:6">
      <c r="A759" s="14">
        <v>36920</v>
      </c>
      <c r="B759">
        <v>5.7991999999999999</v>
      </c>
      <c r="C759">
        <v>6.0349000000000004</v>
      </c>
      <c r="D759">
        <v>5.7504</v>
      </c>
      <c r="E759" s="35">
        <v>5.9983000000000004</v>
      </c>
      <c r="F759">
        <v>134718</v>
      </c>
    </row>
    <row r="760" spans="1:6">
      <c r="A760" s="14">
        <v>36921</v>
      </c>
      <c r="B760">
        <v>5.9739000000000004</v>
      </c>
      <c r="C760">
        <v>5.9861000000000004</v>
      </c>
      <c r="D760">
        <v>5.8438999999999997</v>
      </c>
      <c r="E760" s="35">
        <v>5.8438999999999997</v>
      </c>
      <c r="F760">
        <v>75792</v>
      </c>
    </row>
    <row r="761" spans="1:6">
      <c r="A761" s="14">
        <v>36922</v>
      </c>
      <c r="B761">
        <v>5.8845000000000001</v>
      </c>
      <c r="C761">
        <v>6.0754999999999999</v>
      </c>
      <c r="D761">
        <v>5.8845000000000001</v>
      </c>
      <c r="E761" s="35">
        <v>6.0754999999999999</v>
      </c>
      <c r="F761">
        <v>264152</v>
      </c>
    </row>
    <row r="762" spans="1:6">
      <c r="A762" s="14">
        <v>36923</v>
      </c>
      <c r="B762">
        <v>6.0349000000000004</v>
      </c>
      <c r="C762">
        <v>6.0349000000000004</v>
      </c>
      <c r="D762">
        <v>5.8316999999999997</v>
      </c>
      <c r="E762" s="35">
        <v>5.8926999999999996</v>
      </c>
      <c r="F762">
        <v>240585</v>
      </c>
    </row>
    <row r="763" spans="1:6">
      <c r="A763" s="14">
        <v>36924</v>
      </c>
      <c r="B763">
        <v>5.8926999999999996</v>
      </c>
      <c r="C763">
        <v>6.1933999999999996</v>
      </c>
      <c r="D763">
        <v>5.8926999999999996</v>
      </c>
      <c r="E763" s="35">
        <v>6.0267999999999997</v>
      </c>
      <c r="F763">
        <v>168653</v>
      </c>
    </row>
    <row r="764" spans="1:6">
      <c r="A764" s="14">
        <v>36927</v>
      </c>
      <c r="B764">
        <v>5.9901999999999997</v>
      </c>
      <c r="C764">
        <v>5.9901999999999997</v>
      </c>
      <c r="D764">
        <v>5.8316999999999997</v>
      </c>
      <c r="E764" s="35">
        <v>5.8520000000000003</v>
      </c>
      <c r="F764">
        <v>85138</v>
      </c>
    </row>
    <row r="765" spans="1:6">
      <c r="A765" s="14">
        <v>36928</v>
      </c>
      <c r="B765">
        <v>5.8113999999999999</v>
      </c>
      <c r="C765">
        <v>5.9333</v>
      </c>
      <c r="D765">
        <v>5.8113999999999999</v>
      </c>
      <c r="E765" s="35">
        <v>5.8886000000000003</v>
      </c>
      <c r="F765">
        <v>171090</v>
      </c>
    </row>
    <row r="766" spans="1:6">
      <c r="A766" s="14">
        <v>36929</v>
      </c>
      <c r="B766">
        <v>5.8926999999999996</v>
      </c>
      <c r="C766">
        <v>6.2381000000000002</v>
      </c>
      <c r="D766">
        <v>5.8886000000000003</v>
      </c>
      <c r="E766" s="35">
        <v>6.2381000000000002</v>
      </c>
      <c r="F766">
        <v>239161</v>
      </c>
    </row>
    <row r="767" spans="1:6">
      <c r="A767" s="14">
        <v>36930</v>
      </c>
      <c r="B767">
        <v>6.1974999999999998</v>
      </c>
      <c r="C767">
        <v>6.2016</v>
      </c>
      <c r="D767">
        <v>5.9699</v>
      </c>
      <c r="E767" s="35">
        <v>5.9943</v>
      </c>
      <c r="F767">
        <v>137564</v>
      </c>
    </row>
    <row r="768" spans="1:6">
      <c r="A768" s="14">
        <v>36931</v>
      </c>
      <c r="B768">
        <v>5.9943</v>
      </c>
      <c r="C768">
        <v>6.0755999999999997</v>
      </c>
      <c r="D768">
        <v>5.9535999999999998</v>
      </c>
      <c r="E768" s="35">
        <v>6.0145999999999997</v>
      </c>
      <c r="F768">
        <v>73151</v>
      </c>
    </row>
    <row r="769" spans="1:6">
      <c r="A769" s="14">
        <v>36934</v>
      </c>
      <c r="B769">
        <v>6.0145999999999997</v>
      </c>
      <c r="C769">
        <v>6.0957999999999997</v>
      </c>
      <c r="D769">
        <v>6.0145999999999997</v>
      </c>
      <c r="E769" s="35">
        <v>6.0552000000000001</v>
      </c>
      <c r="F769">
        <v>107490</v>
      </c>
    </row>
    <row r="770" spans="1:6">
      <c r="A770" s="14">
        <v>36935</v>
      </c>
      <c r="B770">
        <v>5.8113999999999999</v>
      </c>
      <c r="C770">
        <v>5.9535999999999998</v>
      </c>
      <c r="D770">
        <v>5.6284999999999998</v>
      </c>
      <c r="E770" s="35">
        <v>5.9535999999999998</v>
      </c>
      <c r="F770">
        <v>351527</v>
      </c>
    </row>
    <row r="771" spans="1:6">
      <c r="A771" s="14">
        <v>36936</v>
      </c>
      <c r="B771">
        <v>5.9128999999999996</v>
      </c>
      <c r="C771">
        <v>5.9333</v>
      </c>
      <c r="D771">
        <v>5.7462999999999997</v>
      </c>
      <c r="E771" s="35">
        <v>5.9291999999999998</v>
      </c>
      <c r="F771">
        <v>167025</v>
      </c>
    </row>
    <row r="772" spans="1:6">
      <c r="A772" s="14">
        <v>36937</v>
      </c>
      <c r="B772">
        <v>5.8925999999999998</v>
      </c>
      <c r="C772">
        <v>6.2786999999999997</v>
      </c>
      <c r="D772">
        <v>5.8723000000000001</v>
      </c>
      <c r="E772" s="35">
        <v>6.2786999999999997</v>
      </c>
      <c r="F772">
        <v>186735</v>
      </c>
    </row>
    <row r="773" spans="1:6">
      <c r="A773" s="14">
        <v>36938</v>
      </c>
      <c r="B773">
        <v>6.2381000000000002</v>
      </c>
      <c r="C773">
        <v>6.2381000000000002</v>
      </c>
      <c r="D773">
        <v>6.0591999999999997</v>
      </c>
      <c r="E773" s="35">
        <v>6.1771000000000003</v>
      </c>
      <c r="F773">
        <v>171699</v>
      </c>
    </row>
    <row r="774" spans="1:6">
      <c r="A774" s="14">
        <v>36942</v>
      </c>
      <c r="B774">
        <v>6.1364999999999998</v>
      </c>
      <c r="C774">
        <v>6.2176999999999998</v>
      </c>
      <c r="D774">
        <v>5.9128999999999996</v>
      </c>
      <c r="E774" s="35">
        <v>6.1771000000000003</v>
      </c>
      <c r="F774">
        <v>181249</v>
      </c>
    </row>
    <row r="775" spans="1:6">
      <c r="A775" s="14">
        <v>36943</v>
      </c>
      <c r="B775">
        <v>6.1364999999999998</v>
      </c>
      <c r="C775">
        <v>6.1567999999999996</v>
      </c>
      <c r="D775">
        <v>6.0145999999999997</v>
      </c>
      <c r="E775" s="35">
        <v>6.1162000000000001</v>
      </c>
      <c r="F775">
        <v>93064</v>
      </c>
    </row>
    <row r="776" spans="1:6">
      <c r="A776" s="14">
        <v>36944</v>
      </c>
      <c r="B776">
        <v>6.0957999999999997</v>
      </c>
      <c r="C776">
        <v>6.0957999999999997</v>
      </c>
      <c r="D776">
        <v>5.8925999999999998</v>
      </c>
      <c r="E776" s="35">
        <v>5.9739000000000004</v>
      </c>
      <c r="F776">
        <v>188158</v>
      </c>
    </row>
    <row r="777" spans="1:6">
      <c r="A777" s="14">
        <v>36945</v>
      </c>
      <c r="B777">
        <v>5.9333</v>
      </c>
      <c r="C777">
        <v>5.9333</v>
      </c>
      <c r="D777">
        <v>5.7098000000000004</v>
      </c>
      <c r="E777" s="35">
        <v>5.8886000000000003</v>
      </c>
      <c r="F777">
        <v>72134</v>
      </c>
    </row>
    <row r="778" spans="1:6">
      <c r="A778" s="14">
        <v>36948</v>
      </c>
      <c r="B778">
        <v>5.8723000000000001</v>
      </c>
      <c r="C778">
        <v>5.8925999999999998</v>
      </c>
      <c r="D778">
        <v>5.7504</v>
      </c>
      <c r="E778" s="35">
        <v>5.8520000000000003</v>
      </c>
      <c r="F778">
        <v>76198</v>
      </c>
    </row>
    <row r="779" spans="1:6">
      <c r="A779" s="14">
        <v>36949</v>
      </c>
      <c r="B779">
        <v>5.8925999999999998</v>
      </c>
      <c r="C779">
        <v>5.9739000000000004</v>
      </c>
      <c r="D779">
        <v>5.6894</v>
      </c>
      <c r="E779" s="35">
        <v>5.7706999999999997</v>
      </c>
      <c r="F779">
        <v>126386</v>
      </c>
    </row>
    <row r="780" spans="1:6">
      <c r="A780" s="14">
        <v>36950</v>
      </c>
      <c r="B780">
        <v>5.8113999999999999</v>
      </c>
      <c r="C780">
        <v>5.8113999999999999</v>
      </c>
      <c r="D780">
        <v>5.6853999999999996</v>
      </c>
      <c r="E780" s="35">
        <v>5.7911000000000001</v>
      </c>
      <c r="F780">
        <v>65226</v>
      </c>
    </row>
    <row r="781" spans="1:6">
      <c r="A781" s="14">
        <v>36951</v>
      </c>
      <c r="B781">
        <v>5.7910000000000004</v>
      </c>
      <c r="C781">
        <v>5.8316999999999997</v>
      </c>
      <c r="D781">
        <v>5.4862000000000002</v>
      </c>
      <c r="E781" s="35">
        <v>5.5228000000000002</v>
      </c>
      <c r="F781">
        <v>135936</v>
      </c>
    </row>
    <row r="782" spans="1:6">
      <c r="A782" s="14">
        <v>36952</v>
      </c>
      <c r="B782">
        <v>5.3846999999999996</v>
      </c>
      <c r="C782">
        <v>5.5472000000000001</v>
      </c>
      <c r="D782">
        <v>5.3033999999999999</v>
      </c>
      <c r="E782" s="35">
        <v>5.3033999999999999</v>
      </c>
      <c r="F782">
        <v>366361</v>
      </c>
    </row>
    <row r="783" spans="1:6">
      <c r="A783" s="14">
        <v>36955</v>
      </c>
      <c r="B783">
        <v>5.3441000000000001</v>
      </c>
      <c r="C783">
        <v>5.3846999999999996</v>
      </c>
      <c r="D783">
        <v>5.2831000000000001</v>
      </c>
      <c r="E783" s="35">
        <v>5.2831000000000001</v>
      </c>
      <c r="F783">
        <v>302356</v>
      </c>
    </row>
    <row r="784" spans="1:6">
      <c r="A784" s="14">
        <v>36956</v>
      </c>
      <c r="B784">
        <v>5.2831000000000001</v>
      </c>
      <c r="C784">
        <v>5.5269000000000004</v>
      </c>
      <c r="D784">
        <v>5.2506000000000004</v>
      </c>
      <c r="E784" s="35">
        <v>5.4863</v>
      </c>
      <c r="F784">
        <v>505756</v>
      </c>
    </row>
    <row r="785" spans="1:6">
      <c r="A785" s="14">
        <v>36957</v>
      </c>
      <c r="B785">
        <v>5.5269000000000004</v>
      </c>
      <c r="C785">
        <v>5.5269000000000004</v>
      </c>
      <c r="D785">
        <v>5.3806000000000003</v>
      </c>
      <c r="E785" s="35">
        <v>5.3887</v>
      </c>
      <c r="F785">
        <v>132482</v>
      </c>
    </row>
    <row r="786" spans="1:6">
      <c r="A786" s="14">
        <v>36958</v>
      </c>
      <c r="B786">
        <v>5.3887999999999998</v>
      </c>
      <c r="C786">
        <v>5.5797999999999996</v>
      </c>
      <c r="D786">
        <v>5.3643999999999998</v>
      </c>
      <c r="E786" s="35">
        <v>5.4863</v>
      </c>
      <c r="F786">
        <v>85139</v>
      </c>
    </row>
    <row r="787" spans="1:6">
      <c r="A787" s="14">
        <v>36959</v>
      </c>
      <c r="B787">
        <v>5.5269000000000004</v>
      </c>
      <c r="C787">
        <v>5.5269000000000004</v>
      </c>
      <c r="D787">
        <v>5.3480999999999996</v>
      </c>
      <c r="E787" s="35">
        <v>5.4050000000000002</v>
      </c>
      <c r="F787">
        <v>57098</v>
      </c>
    </row>
    <row r="788" spans="1:6">
      <c r="A788" s="14">
        <v>36962</v>
      </c>
      <c r="B788">
        <v>5.4050000000000002</v>
      </c>
      <c r="C788">
        <v>5.4050000000000002</v>
      </c>
      <c r="D788">
        <v>5.3033999999999999</v>
      </c>
      <c r="E788" s="35">
        <v>5.3562000000000003</v>
      </c>
      <c r="F788">
        <v>190596</v>
      </c>
    </row>
    <row r="789" spans="1:6">
      <c r="A789" s="14">
        <v>36963</v>
      </c>
      <c r="B789">
        <v>5.3643999999999998</v>
      </c>
      <c r="C789">
        <v>5.3643999999999998</v>
      </c>
      <c r="D789">
        <v>5.2628000000000004</v>
      </c>
      <c r="E789" s="35">
        <v>5.3033999999999999</v>
      </c>
      <c r="F789">
        <v>269640</v>
      </c>
    </row>
    <row r="790" spans="1:6">
      <c r="A790" s="14">
        <v>36964</v>
      </c>
      <c r="B790">
        <v>5.2626999999999997</v>
      </c>
      <c r="C790">
        <v>5.3440000000000003</v>
      </c>
      <c r="D790">
        <v>5.2343000000000002</v>
      </c>
      <c r="E790" s="35">
        <v>5.2343000000000002</v>
      </c>
      <c r="F790">
        <v>175357</v>
      </c>
    </row>
    <row r="791" spans="1:6">
      <c r="A791" s="14">
        <v>36965</v>
      </c>
      <c r="B791">
        <v>5.2423999999999999</v>
      </c>
      <c r="C791">
        <v>5.2831000000000001</v>
      </c>
      <c r="D791">
        <v>5.1246</v>
      </c>
      <c r="E791" s="35">
        <v>5.2221000000000002</v>
      </c>
      <c r="F791">
        <v>103020</v>
      </c>
    </row>
    <row r="792" spans="1:6">
      <c r="A792" s="14">
        <v>36966</v>
      </c>
      <c r="B792">
        <v>5.2221000000000002</v>
      </c>
      <c r="C792">
        <v>5.2626999999999997</v>
      </c>
      <c r="D792">
        <v>5.1611000000000002</v>
      </c>
      <c r="E792" s="35">
        <v>5.2221000000000002</v>
      </c>
      <c r="F792">
        <v>420816</v>
      </c>
    </row>
    <row r="793" spans="1:6">
      <c r="A793" s="14">
        <v>36969</v>
      </c>
      <c r="B793">
        <v>5.2018000000000004</v>
      </c>
      <c r="C793">
        <v>5.2831000000000001</v>
      </c>
      <c r="D793">
        <v>5.2018000000000004</v>
      </c>
      <c r="E793" s="35">
        <v>5.2831000000000001</v>
      </c>
      <c r="F793">
        <v>98144</v>
      </c>
    </row>
    <row r="794" spans="1:6">
      <c r="A794" s="14">
        <v>36970</v>
      </c>
      <c r="B794">
        <v>5.2423999999999999</v>
      </c>
      <c r="C794">
        <v>5.3643999999999998</v>
      </c>
      <c r="D794">
        <v>5.2423999999999999</v>
      </c>
      <c r="E794" s="35">
        <v>5.3033999999999999</v>
      </c>
      <c r="F794">
        <v>56895</v>
      </c>
    </row>
    <row r="795" spans="1:6">
      <c r="A795" s="14">
        <v>36971</v>
      </c>
      <c r="B795">
        <v>5.3238000000000003</v>
      </c>
      <c r="C795">
        <v>5.3238000000000003</v>
      </c>
      <c r="D795">
        <v>5.2018000000000004</v>
      </c>
      <c r="E795" s="35">
        <v>5.2628000000000004</v>
      </c>
      <c r="F795">
        <v>167231</v>
      </c>
    </row>
    <row r="796" spans="1:6">
      <c r="A796" s="14">
        <v>36972</v>
      </c>
      <c r="B796">
        <v>5.2709000000000001</v>
      </c>
      <c r="C796">
        <v>5.2709000000000001</v>
      </c>
      <c r="D796">
        <v>5.149</v>
      </c>
      <c r="E796" s="35">
        <v>5.1814999999999998</v>
      </c>
      <c r="F796">
        <v>127404</v>
      </c>
    </row>
    <row r="797" spans="1:6">
      <c r="A797" s="14">
        <v>36973</v>
      </c>
      <c r="B797">
        <v>5.2221000000000002</v>
      </c>
      <c r="C797">
        <v>5.2221000000000002</v>
      </c>
      <c r="D797">
        <v>5.1612</v>
      </c>
      <c r="E797" s="35">
        <v>5.2018000000000004</v>
      </c>
      <c r="F797">
        <v>145894</v>
      </c>
    </row>
    <row r="798" spans="1:6">
      <c r="A798" s="14">
        <v>36976</v>
      </c>
      <c r="B798">
        <v>5.1204999999999998</v>
      </c>
      <c r="C798">
        <v>5.2628000000000004</v>
      </c>
      <c r="D798">
        <v>5.1204999999999998</v>
      </c>
      <c r="E798" s="35">
        <v>5.2140000000000004</v>
      </c>
      <c r="F798">
        <v>185924</v>
      </c>
    </row>
    <row r="799" spans="1:6">
      <c r="A799" s="14">
        <v>36977</v>
      </c>
      <c r="B799">
        <v>5.1814999999999998</v>
      </c>
      <c r="C799">
        <v>5.1977000000000002</v>
      </c>
      <c r="D799">
        <v>5.0799000000000003</v>
      </c>
      <c r="E799" s="35">
        <v>5.1204999999999998</v>
      </c>
      <c r="F799">
        <v>220466</v>
      </c>
    </row>
    <row r="800" spans="1:6">
      <c r="A800" s="14">
        <v>36978</v>
      </c>
      <c r="B800">
        <v>5.1451000000000002</v>
      </c>
      <c r="C800">
        <v>5.1656000000000004</v>
      </c>
      <c r="D800">
        <v>5.0835999999999997</v>
      </c>
      <c r="E800" s="35">
        <v>5.1246</v>
      </c>
      <c r="F800">
        <v>63545</v>
      </c>
    </row>
    <row r="801" spans="1:6">
      <c r="A801" s="14">
        <v>36979</v>
      </c>
      <c r="B801">
        <v>5.1656000000000004</v>
      </c>
      <c r="C801">
        <v>5.2065999999999999</v>
      </c>
      <c r="D801">
        <v>5.0835999999999997</v>
      </c>
      <c r="E801" s="35">
        <v>5.1040999999999999</v>
      </c>
      <c r="F801">
        <v>43662</v>
      </c>
    </row>
    <row r="802" spans="1:6">
      <c r="A802" s="14">
        <v>36980</v>
      </c>
      <c r="B802">
        <v>5.0835999999999997</v>
      </c>
      <c r="C802">
        <v>5.1246</v>
      </c>
      <c r="D802">
        <v>4.9606000000000003</v>
      </c>
      <c r="E802" s="35">
        <v>4.9606000000000003</v>
      </c>
      <c r="F802">
        <v>257459</v>
      </c>
    </row>
    <row r="803" spans="1:6">
      <c r="A803" s="14">
        <v>36983</v>
      </c>
      <c r="B803">
        <v>5.0426000000000002</v>
      </c>
      <c r="C803">
        <v>5.0671999999999997</v>
      </c>
      <c r="D803">
        <v>4.9196</v>
      </c>
      <c r="E803" s="35">
        <v>4.9770000000000003</v>
      </c>
      <c r="F803">
        <v>155992</v>
      </c>
    </row>
    <row r="804" spans="1:6">
      <c r="A804" s="14">
        <v>36984</v>
      </c>
      <c r="B804">
        <v>4.9606000000000003</v>
      </c>
      <c r="C804">
        <v>4.9606000000000003</v>
      </c>
      <c r="D804">
        <v>4.8745000000000003</v>
      </c>
      <c r="E804" s="35">
        <v>4.8785999999999996</v>
      </c>
      <c r="F804">
        <v>89578</v>
      </c>
    </row>
    <row r="805" spans="1:6">
      <c r="A805" s="14">
        <v>36985</v>
      </c>
      <c r="B805">
        <v>4.9607000000000001</v>
      </c>
      <c r="C805">
        <v>4.9607000000000001</v>
      </c>
      <c r="D805">
        <v>4.6121999999999996</v>
      </c>
      <c r="E805" s="35">
        <v>4.6532</v>
      </c>
      <c r="F805">
        <v>299076</v>
      </c>
    </row>
    <row r="806" spans="1:6">
      <c r="A806" s="14">
        <v>36986</v>
      </c>
      <c r="B806">
        <v>4.6326000000000001</v>
      </c>
      <c r="C806">
        <v>4.8581000000000003</v>
      </c>
      <c r="D806">
        <v>4.6326000000000001</v>
      </c>
      <c r="E806" s="35">
        <v>4.7965999999999998</v>
      </c>
      <c r="F806">
        <v>477815</v>
      </c>
    </row>
    <row r="807" spans="1:6">
      <c r="A807" s="14">
        <v>36987</v>
      </c>
      <c r="B807">
        <v>4.7965999999999998</v>
      </c>
      <c r="C807">
        <v>4.9196</v>
      </c>
      <c r="D807">
        <v>4.6981999999999999</v>
      </c>
      <c r="E807" s="35">
        <v>4.9196</v>
      </c>
      <c r="F807">
        <v>375939</v>
      </c>
    </row>
    <row r="808" spans="1:6">
      <c r="A808" s="14">
        <v>36990</v>
      </c>
      <c r="B808">
        <v>4.9196</v>
      </c>
      <c r="C808">
        <v>4.9401000000000002</v>
      </c>
      <c r="D808">
        <v>4.8990999999999998</v>
      </c>
      <c r="E808" s="35">
        <v>4.9401000000000002</v>
      </c>
      <c r="F808">
        <v>250285</v>
      </c>
    </row>
    <row r="809" spans="1:6">
      <c r="A809" s="14">
        <v>36991</v>
      </c>
      <c r="B809">
        <v>4.9401000000000002</v>
      </c>
      <c r="C809">
        <v>4.9810999999999996</v>
      </c>
      <c r="D809">
        <v>4.8376000000000001</v>
      </c>
      <c r="E809" s="35">
        <v>4.9401000000000002</v>
      </c>
      <c r="F809">
        <v>223842</v>
      </c>
    </row>
    <row r="810" spans="1:6">
      <c r="A810" s="14">
        <v>36992</v>
      </c>
      <c r="B810">
        <v>4.9401000000000002</v>
      </c>
      <c r="C810">
        <v>5.0835999999999997</v>
      </c>
      <c r="D810">
        <v>4.8785999999999996</v>
      </c>
      <c r="E810" s="35">
        <v>5.0057</v>
      </c>
      <c r="F810">
        <v>210928</v>
      </c>
    </row>
    <row r="811" spans="1:6">
      <c r="A811" s="14">
        <v>36993</v>
      </c>
      <c r="B811">
        <v>5.0015999999999998</v>
      </c>
      <c r="C811">
        <v>5.0835999999999997</v>
      </c>
      <c r="D811">
        <v>4.9606000000000003</v>
      </c>
      <c r="E811" s="35">
        <v>4.9606000000000003</v>
      </c>
      <c r="F811">
        <v>162142</v>
      </c>
    </row>
    <row r="812" spans="1:6">
      <c r="A812" s="14">
        <v>36997</v>
      </c>
      <c r="B812">
        <v>5.0015999999999998</v>
      </c>
      <c r="C812">
        <v>5.0015999999999998</v>
      </c>
      <c r="D812">
        <v>4.7760999999999996</v>
      </c>
      <c r="E812" s="35">
        <v>4.7760999999999996</v>
      </c>
      <c r="F812">
        <v>161117</v>
      </c>
    </row>
    <row r="813" spans="1:6">
      <c r="A813" s="14">
        <v>36998</v>
      </c>
      <c r="B813">
        <v>4.8170999999999999</v>
      </c>
      <c r="C813">
        <v>4.9196</v>
      </c>
      <c r="D813">
        <v>4.7965999999999998</v>
      </c>
      <c r="E813" s="35">
        <v>4.8990999999999998</v>
      </c>
      <c r="F813">
        <v>161937</v>
      </c>
    </row>
    <row r="814" spans="1:6">
      <c r="A814" s="14">
        <v>36999</v>
      </c>
      <c r="B814">
        <v>4.9196</v>
      </c>
      <c r="C814">
        <v>4.9606000000000003</v>
      </c>
      <c r="D814">
        <v>4.7965999999999998</v>
      </c>
      <c r="E814" s="35">
        <v>4.9606000000000003</v>
      </c>
      <c r="F814">
        <v>367535</v>
      </c>
    </row>
    <row r="815" spans="1:6">
      <c r="A815" s="14">
        <v>37000</v>
      </c>
      <c r="B815">
        <v>4.9196</v>
      </c>
      <c r="C815">
        <v>4.9810999999999996</v>
      </c>
      <c r="D815">
        <v>4.8581000000000003</v>
      </c>
      <c r="E815" s="35">
        <v>4.8990999999999998</v>
      </c>
      <c r="F815">
        <v>340477</v>
      </c>
    </row>
    <row r="816" spans="1:6">
      <c r="A816" s="14">
        <v>37001</v>
      </c>
      <c r="B816">
        <v>4.9401000000000002</v>
      </c>
      <c r="C816">
        <v>5.1246</v>
      </c>
      <c r="D816">
        <v>4.9196</v>
      </c>
      <c r="E816" s="35">
        <v>5.0795000000000003</v>
      </c>
      <c r="F816">
        <v>118071</v>
      </c>
    </row>
    <row r="817" spans="1:6">
      <c r="A817" s="14">
        <v>37004</v>
      </c>
      <c r="B817">
        <v>5.1204999999999998</v>
      </c>
      <c r="C817">
        <v>5.2065999999999999</v>
      </c>
      <c r="D817">
        <v>5.0385</v>
      </c>
      <c r="E817" s="35">
        <v>5.0385</v>
      </c>
      <c r="F817">
        <v>92448</v>
      </c>
    </row>
    <row r="818" spans="1:6">
      <c r="A818" s="14">
        <v>37005</v>
      </c>
      <c r="B818">
        <v>5.0015999999999998</v>
      </c>
      <c r="C818">
        <v>5.1246</v>
      </c>
      <c r="D818">
        <v>4.9646999999999997</v>
      </c>
      <c r="E818" s="35">
        <v>5.0015999999999998</v>
      </c>
      <c r="F818">
        <v>78509</v>
      </c>
    </row>
    <row r="819" spans="1:6">
      <c r="A819" s="14">
        <v>37006</v>
      </c>
      <c r="B819">
        <v>4.9893000000000001</v>
      </c>
      <c r="C819">
        <v>5.0999999999999996</v>
      </c>
      <c r="D819">
        <v>4.9893000000000001</v>
      </c>
      <c r="E819" s="35">
        <v>5.0999999999999996</v>
      </c>
      <c r="F819">
        <v>43662</v>
      </c>
    </row>
    <row r="820" spans="1:6">
      <c r="A820" s="14">
        <v>37007</v>
      </c>
      <c r="B820">
        <v>5.0999999999999996</v>
      </c>
      <c r="C820">
        <v>5.1327999999999996</v>
      </c>
      <c r="D820">
        <v>4.9934000000000003</v>
      </c>
      <c r="E820" s="35">
        <v>5.0426000000000002</v>
      </c>
      <c r="F820">
        <v>146768</v>
      </c>
    </row>
    <row r="821" spans="1:6">
      <c r="A821" s="14">
        <v>37008</v>
      </c>
      <c r="B821">
        <v>5.0426000000000002</v>
      </c>
      <c r="C821">
        <v>5.0999999999999996</v>
      </c>
      <c r="D821">
        <v>5.0015999999999998</v>
      </c>
      <c r="E821" s="35">
        <v>5.0876999999999999</v>
      </c>
      <c r="F821">
        <v>87323</v>
      </c>
    </row>
    <row r="822" spans="1:6">
      <c r="A822" s="14">
        <v>37011</v>
      </c>
      <c r="B822">
        <v>5.1040999999999999</v>
      </c>
      <c r="C822">
        <v>5.1082000000000001</v>
      </c>
      <c r="D822">
        <v>5.0631000000000004</v>
      </c>
      <c r="E822" s="35">
        <v>5.0795000000000003</v>
      </c>
      <c r="F822">
        <v>92243</v>
      </c>
    </row>
    <row r="823" spans="1:6">
      <c r="A823" s="14">
        <v>37012</v>
      </c>
      <c r="B823">
        <v>5.0835999999999997</v>
      </c>
      <c r="C823">
        <v>5.0835999999999997</v>
      </c>
      <c r="D823">
        <v>5.0507999999999997</v>
      </c>
      <c r="E823" s="35">
        <v>5.0507999999999997</v>
      </c>
      <c r="F823">
        <v>74819</v>
      </c>
    </row>
    <row r="824" spans="1:6">
      <c r="A824" s="14">
        <v>37013</v>
      </c>
      <c r="B824">
        <v>5.0631000000000004</v>
      </c>
      <c r="C824">
        <v>5.2024999999999997</v>
      </c>
      <c r="D824">
        <v>5.0385</v>
      </c>
      <c r="E824" s="35">
        <v>5.1287000000000003</v>
      </c>
      <c r="F824">
        <v>54731</v>
      </c>
    </row>
    <row r="825" spans="1:6">
      <c r="A825" s="14">
        <v>37014</v>
      </c>
      <c r="B825">
        <v>5.2065999999999999</v>
      </c>
      <c r="C825">
        <v>5.2476000000000003</v>
      </c>
      <c r="D825">
        <v>5.1860999999999997</v>
      </c>
      <c r="E825" s="35">
        <v>5.2024999999999997</v>
      </c>
      <c r="F825">
        <v>124835</v>
      </c>
    </row>
    <row r="826" spans="1:6">
      <c r="A826" s="14">
        <v>37015</v>
      </c>
      <c r="B826">
        <v>5.2024999999999997</v>
      </c>
      <c r="C826">
        <v>5.4321000000000002</v>
      </c>
      <c r="D826">
        <v>5.2024999999999997</v>
      </c>
      <c r="E826" s="35">
        <v>5.3377999999999997</v>
      </c>
      <c r="F826">
        <v>109462</v>
      </c>
    </row>
    <row r="827" spans="1:6">
      <c r="A827" s="14">
        <v>37018</v>
      </c>
      <c r="B827">
        <v>5.3090999999999999</v>
      </c>
      <c r="C827">
        <v>5.3296000000000001</v>
      </c>
      <c r="D827">
        <v>5.2476000000000003</v>
      </c>
      <c r="E827" s="35">
        <v>5.2927</v>
      </c>
      <c r="F827">
        <v>98803</v>
      </c>
    </row>
    <row r="828" spans="1:6">
      <c r="A828" s="14">
        <v>37019</v>
      </c>
      <c r="B828">
        <v>5.2885999999999997</v>
      </c>
      <c r="C828">
        <v>5.3090999999999999</v>
      </c>
      <c r="D828">
        <v>5.2065999999999999</v>
      </c>
      <c r="E828" s="35">
        <v>5.2680999999999996</v>
      </c>
      <c r="F828">
        <v>52271</v>
      </c>
    </row>
    <row r="829" spans="1:6">
      <c r="A829" s="14">
        <v>37020</v>
      </c>
      <c r="B829">
        <v>5.2680999999999996</v>
      </c>
      <c r="C829">
        <v>5.3952</v>
      </c>
      <c r="D829">
        <v>5.2065999999999999</v>
      </c>
      <c r="E829" s="35">
        <v>5.3501000000000003</v>
      </c>
      <c r="F829">
        <v>77894</v>
      </c>
    </row>
    <row r="830" spans="1:6">
      <c r="A830" s="14">
        <v>37021</v>
      </c>
      <c r="B830">
        <v>5.3705999999999996</v>
      </c>
      <c r="C830">
        <v>5.5141</v>
      </c>
      <c r="D830">
        <v>5.3090999999999999</v>
      </c>
      <c r="E830" s="35">
        <v>5.4730999999999996</v>
      </c>
      <c r="F830">
        <v>95728</v>
      </c>
    </row>
    <row r="831" spans="1:6">
      <c r="A831" s="14">
        <v>37022</v>
      </c>
      <c r="B831">
        <v>5.4935999999999998</v>
      </c>
      <c r="C831">
        <v>5.6821999999999999</v>
      </c>
      <c r="D831">
        <v>5.3869999999999996</v>
      </c>
      <c r="E831" s="35">
        <v>5.6452999999999998</v>
      </c>
      <c r="F831">
        <v>70925</v>
      </c>
    </row>
    <row r="832" spans="1:6">
      <c r="A832" s="14">
        <v>37025</v>
      </c>
      <c r="B832">
        <v>5.6207000000000003</v>
      </c>
      <c r="C832">
        <v>5.6740000000000004</v>
      </c>
      <c r="D832">
        <v>5.5468999999999999</v>
      </c>
      <c r="E832" s="35">
        <v>5.6494</v>
      </c>
      <c r="F832">
        <v>236758</v>
      </c>
    </row>
    <row r="833" spans="1:6">
      <c r="A833" s="14">
        <v>37026</v>
      </c>
      <c r="B833">
        <v>5.6904000000000003</v>
      </c>
      <c r="C833">
        <v>5.6944999999999997</v>
      </c>
      <c r="D833">
        <v>5.6043000000000003</v>
      </c>
      <c r="E833" s="35">
        <v>5.6657999999999999</v>
      </c>
      <c r="F833">
        <v>163578</v>
      </c>
    </row>
    <row r="834" spans="1:6">
      <c r="A834" s="14">
        <v>37027</v>
      </c>
      <c r="B834">
        <v>5.6985999999999999</v>
      </c>
      <c r="C834">
        <v>5.7355</v>
      </c>
      <c r="D834">
        <v>5.6576000000000004</v>
      </c>
      <c r="E834" s="35">
        <v>5.6780999999999997</v>
      </c>
      <c r="F834">
        <v>183667</v>
      </c>
    </row>
    <row r="835" spans="1:6">
      <c r="A835" s="14">
        <v>37028</v>
      </c>
      <c r="B835">
        <v>5.7191000000000001</v>
      </c>
      <c r="C835">
        <v>5.7724000000000002</v>
      </c>
      <c r="D835">
        <v>5.7191000000000001</v>
      </c>
      <c r="E835" s="35">
        <v>5.7436999999999996</v>
      </c>
      <c r="F835">
        <v>83019</v>
      </c>
    </row>
    <row r="836" spans="1:6">
      <c r="A836" s="14">
        <v>37029</v>
      </c>
      <c r="B836">
        <v>5.7805999999999997</v>
      </c>
      <c r="C836">
        <v>5.9363999999999999</v>
      </c>
      <c r="D836">
        <v>5.7191000000000001</v>
      </c>
      <c r="E836" s="35">
        <v>5.8872</v>
      </c>
      <c r="F836">
        <v>94294</v>
      </c>
    </row>
    <row r="837" spans="1:6">
      <c r="A837" s="14">
        <v>37032</v>
      </c>
      <c r="B837">
        <v>5.8872</v>
      </c>
      <c r="C837">
        <v>5.9077000000000002</v>
      </c>
      <c r="D837">
        <v>5.6576000000000004</v>
      </c>
      <c r="E837" s="35">
        <v>5.7396000000000003</v>
      </c>
      <c r="F837">
        <v>85684</v>
      </c>
    </row>
    <row r="838" spans="1:6">
      <c r="A838" s="14">
        <v>37033</v>
      </c>
      <c r="B838">
        <v>5.7355</v>
      </c>
      <c r="C838">
        <v>5.7396000000000003</v>
      </c>
      <c r="D838">
        <v>5.633</v>
      </c>
      <c r="E838" s="35">
        <v>5.7068000000000003</v>
      </c>
      <c r="F838">
        <v>190432</v>
      </c>
    </row>
    <row r="839" spans="1:6">
      <c r="A839" s="14">
        <v>37034</v>
      </c>
      <c r="B839">
        <v>5.6780999999999997</v>
      </c>
      <c r="C839">
        <v>5.6944999999999997</v>
      </c>
      <c r="D839">
        <v>5.5182000000000002</v>
      </c>
      <c r="E839" s="35">
        <v>5.5346000000000002</v>
      </c>
      <c r="F839">
        <v>74410</v>
      </c>
    </row>
    <row r="840" spans="1:6">
      <c r="A840" s="14">
        <v>37035</v>
      </c>
      <c r="B840">
        <v>5.5346000000000002</v>
      </c>
      <c r="C840">
        <v>5.6576000000000004</v>
      </c>
      <c r="D840">
        <v>5.5346000000000002</v>
      </c>
      <c r="E840" s="35">
        <v>5.5715000000000003</v>
      </c>
      <c r="F840">
        <v>120736</v>
      </c>
    </row>
    <row r="841" spans="1:6">
      <c r="A841" s="14">
        <v>37036</v>
      </c>
      <c r="B841">
        <v>5.5715000000000003</v>
      </c>
      <c r="C841">
        <v>5.6371000000000002</v>
      </c>
      <c r="D841">
        <v>5.5141</v>
      </c>
      <c r="E841" s="35">
        <v>5.5346000000000002</v>
      </c>
      <c r="F841">
        <v>109462</v>
      </c>
    </row>
    <row r="842" spans="1:6">
      <c r="A842" s="14">
        <v>37040</v>
      </c>
      <c r="B842">
        <v>5.4321000000000002</v>
      </c>
      <c r="C842">
        <v>5.6166</v>
      </c>
      <c r="D842">
        <v>5.4321000000000002</v>
      </c>
      <c r="E842" s="35">
        <v>5.5058999999999996</v>
      </c>
      <c r="F842">
        <v>70310</v>
      </c>
    </row>
    <row r="843" spans="1:6">
      <c r="A843" s="14">
        <v>37041</v>
      </c>
      <c r="B843">
        <v>5.3296000000000001</v>
      </c>
      <c r="C843">
        <v>5.4607999999999999</v>
      </c>
      <c r="D843">
        <v>5.3296000000000001</v>
      </c>
      <c r="E843" s="35">
        <v>5.4321000000000002</v>
      </c>
      <c r="F843">
        <v>70720</v>
      </c>
    </row>
    <row r="844" spans="1:6">
      <c r="A844" s="14">
        <v>37042</v>
      </c>
      <c r="B844">
        <v>5.4730999999999996</v>
      </c>
      <c r="C844">
        <v>5.6166</v>
      </c>
      <c r="D844">
        <v>5.4730999999999996</v>
      </c>
      <c r="E844" s="35">
        <v>5.4977</v>
      </c>
      <c r="F844">
        <v>51656</v>
      </c>
    </row>
    <row r="845" spans="1:6">
      <c r="A845" s="14">
        <v>37043</v>
      </c>
      <c r="B845">
        <v>5.4566999999999997</v>
      </c>
      <c r="C845">
        <v>5.4566999999999997</v>
      </c>
      <c r="D845">
        <v>5.3337000000000003</v>
      </c>
      <c r="E845" s="35">
        <v>5.3788</v>
      </c>
      <c r="F845">
        <v>127910</v>
      </c>
    </row>
    <row r="846" spans="1:6">
      <c r="A846" s="14">
        <v>37046</v>
      </c>
      <c r="B846">
        <v>5.4321000000000002</v>
      </c>
      <c r="C846">
        <v>5.7396000000000003</v>
      </c>
      <c r="D846">
        <v>5.4116</v>
      </c>
      <c r="E846" s="35">
        <v>5.6576000000000004</v>
      </c>
      <c r="F846">
        <v>150869</v>
      </c>
    </row>
    <row r="847" spans="1:6">
      <c r="A847" s="14">
        <v>37047</v>
      </c>
      <c r="B847">
        <v>5.7396000000000003</v>
      </c>
      <c r="C847">
        <v>5.9650999999999996</v>
      </c>
      <c r="D847">
        <v>5.7313999999999998</v>
      </c>
      <c r="E847" s="35">
        <v>5.8954000000000004</v>
      </c>
      <c r="F847">
        <v>145335</v>
      </c>
    </row>
    <row r="848" spans="1:6">
      <c r="A848" s="14">
        <v>37048</v>
      </c>
      <c r="B848">
        <v>5.8544</v>
      </c>
      <c r="C848">
        <v>5.8544</v>
      </c>
      <c r="D848">
        <v>5.4935999999999998</v>
      </c>
      <c r="E848" s="35">
        <v>5.4935999999999998</v>
      </c>
      <c r="F848">
        <v>200270</v>
      </c>
    </row>
    <row r="849" spans="1:6">
      <c r="A849" s="14">
        <v>37049</v>
      </c>
      <c r="B849">
        <v>5.5141</v>
      </c>
      <c r="C849">
        <v>5.633</v>
      </c>
      <c r="D849">
        <v>5.4935999999999998</v>
      </c>
      <c r="E849" s="35">
        <v>5.5263999999999998</v>
      </c>
      <c r="F849">
        <v>49606</v>
      </c>
    </row>
    <row r="850" spans="1:6">
      <c r="A850" s="14">
        <v>37050</v>
      </c>
      <c r="B850">
        <v>5.5346000000000002</v>
      </c>
      <c r="C850">
        <v>5.5346000000000002</v>
      </c>
      <c r="D850">
        <v>5.4116</v>
      </c>
      <c r="E850" s="35">
        <v>5.4607999999999999</v>
      </c>
      <c r="F850">
        <v>118686</v>
      </c>
    </row>
    <row r="851" spans="1:6">
      <c r="A851" s="14">
        <v>37053</v>
      </c>
      <c r="B851">
        <v>5.4607999999999999</v>
      </c>
      <c r="C851">
        <v>5.51</v>
      </c>
      <c r="D851">
        <v>5.4402999999999997</v>
      </c>
      <c r="E851" s="35">
        <v>5.4526000000000003</v>
      </c>
      <c r="F851">
        <v>101263</v>
      </c>
    </row>
    <row r="852" spans="1:6">
      <c r="A852" s="14">
        <v>37054</v>
      </c>
      <c r="B852">
        <v>5.4526000000000003</v>
      </c>
      <c r="C852">
        <v>5.6124999999999998</v>
      </c>
      <c r="D852">
        <v>5.4526000000000003</v>
      </c>
      <c r="E852" s="35">
        <v>5.5715000000000003</v>
      </c>
      <c r="F852">
        <v>147999</v>
      </c>
    </row>
    <row r="853" spans="1:6">
      <c r="A853" s="14">
        <v>37055</v>
      </c>
      <c r="B853">
        <v>5.6043000000000003</v>
      </c>
      <c r="C853">
        <v>5.6043000000000003</v>
      </c>
      <c r="D853">
        <v>5.4935999999999998</v>
      </c>
      <c r="E853" s="35">
        <v>5.4935999999999998</v>
      </c>
      <c r="F853">
        <v>45917</v>
      </c>
    </row>
    <row r="854" spans="1:6">
      <c r="A854" s="14">
        <v>37056</v>
      </c>
      <c r="B854">
        <v>5.1246</v>
      </c>
      <c r="C854">
        <v>5.3705999999999996</v>
      </c>
      <c r="D854">
        <v>4.9237000000000002</v>
      </c>
      <c r="E854" s="35">
        <v>5.3337000000000003</v>
      </c>
      <c r="F854">
        <v>312602</v>
      </c>
    </row>
    <row r="855" spans="1:6">
      <c r="A855" s="14">
        <v>37057</v>
      </c>
      <c r="B855">
        <v>5.3296000000000001</v>
      </c>
      <c r="C855">
        <v>5.3705999999999996</v>
      </c>
      <c r="D855">
        <v>5.3090999999999999</v>
      </c>
      <c r="E855" s="35">
        <v>5.3705999999999996</v>
      </c>
      <c r="F855">
        <v>176697</v>
      </c>
    </row>
    <row r="856" spans="1:6">
      <c r="A856" s="14">
        <v>37060</v>
      </c>
      <c r="B856">
        <v>5.3705999999999996</v>
      </c>
      <c r="C856">
        <v>5.4074999999999998</v>
      </c>
      <c r="D856">
        <v>5.2885999999999997</v>
      </c>
      <c r="E856" s="35">
        <v>5.2927</v>
      </c>
      <c r="F856">
        <v>50016</v>
      </c>
    </row>
    <row r="857" spans="1:6">
      <c r="A857" s="14">
        <v>37061</v>
      </c>
      <c r="B857">
        <v>5.3090999999999999</v>
      </c>
      <c r="C857">
        <v>5.3090999999999999</v>
      </c>
      <c r="D857">
        <v>5.2557999999999998</v>
      </c>
      <c r="E857" s="35">
        <v>5.2599</v>
      </c>
      <c r="F857">
        <v>50016</v>
      </c>
    </row>
    <row r="858" spans="1:6">
      <c r="A858" s="14">
        <v>37062</v>
      </c>
      <c r="B858">
        <v>5.2352999999999996</v>
      </c>
      <c r="C858">
        <v>5.2516999999999996</v>
      </c>
      <c r="D858">
        <v>5.1246</v>
      </c>
      <c r="E858" s="35">
        <v>5.1246</v>
      </c>
      <c r="F858">
        <v>43047</v>
      </c>
    </row>
    <row r="859" spans="1:6">
      <c r="A859" s="14">
        <v>37063</v>
      </c>
      <c r="B859">
        <v>5.1287000000000003</v>
      </c>
      <c r="C859">
        <v>5.1656000000000004</v>
      </c>
      <c r="D859">
        <v>4.9196</v>
      </c>
      <c r="E859" s="35">
        <v>4.9851999999999999</v>
      </c>
      <c r="F859">
        <v>88963</v>
      </c>
    </row>
    <row r="860" spans="1:6">
      <c r="A860" s="14">
        <v>37064</v>
      </c>
      <c r="B860">
        <v>5.0221</v>
      </c>
      <c r="C860">
        <v>5.1451000000000002</v>
      </c>
      <c r="D860">
        <v>4.9646999999999997</v>
      </c>
      <c r="E860" s="35">
        <v>4.9810999999999996</v>
      </c>
      <c r="F860">
        <v>92038</v>
      </c>
    </row>
    <row r="861" spans="1:6">
      <c r="A861" s="14">
        <v>37067</v>
      </c>
      <c r="B861">
        <v>5.0015999999999998</v>
      </c>
      <c r="C861">
        <v>5.1123000000000003</v>
      </c>
      <c r="D861">
        <v>5.0015999999999998</v>
      </c>
      <c r="E861" s="35">
        <v>5.0343999999999998</v>
      </c>
      <c r="F861">
        <v>124835</v>
      </c>
    </row>
    <row r="862" spans="1:6">
      <c r="A862" s="14">
        <v>37068</v>
      </c>
      <c r="B862">
        <v>5.0426000000000002</v>
      </c>
      <c r="C862">
        <v>5.0631000000000004</v>
      </c>
      <c r="D862">
        <v>4.9523999999999999</v>
      </c>
      <c r="E862" s="35">
        <v>4.9523999999999999</v>
      </c>
      <c r="F862">
        <v>77279</v>
      </c>
    </row>
    <row r="863" spans="1:6">
      <c r="A863" s="14">
        <v>37069</v>
      </c>
      <c r="B863">
        <v>4.9565999999999999</v>
      </c>
      <c r="C863">
        <v>5.0848000000000004</v>
      </c>
      <c r="D863">
        <v>4.9482999999999997</v>
      </c>
      <c r="E863" s="35">
        <v>4.9482999999999997</v>
      </c>
      <c r="F863">
        <v>120398</v>
      </c>
    </row>
    <row r="864" spans="1:6">
      <c r="A864" s="14">
        <v>37070</v>
      </c>
      <c r="B864">
        <v>4.9897</v>
      </c>
      <c r="C864">
        <v>5.0145</v>
      </c>
      <c r="D864">
        <v>4.9442000000000004</v>
      </c>
      <c r="E864" s="35">
        <v>4.9565999999999999</v>
      </c>
      <c r="F864">
        <v>125984</v>
      </c>
    </row>
    <row r="865" spans="1:6">
      <c r="A865" s="14">
        <v>37071</v>
      </c>
      <c r="B865">
        <v>5.0890000000000004</v>
      </c>
      <c r="C865">
        <v>5.2668999999999997</v>
      </c>
      <c r="D865">
        <v>4.9442000000000004</v>
      </c>
      <c r="E865" s="35">
        <v>4.9442000000000004</v>
      </c>
      <c r="F865">
        <v>449322</v>
      </c>
    </row>
    <row r="866" spans="1:6">
      <c r="A866" s="14">
        <v>37074</v>
      </c>
      <c r="B866">
        <v>4.9855</v>
      </c>
      <c r="C866">
        <v>5.0061999999999998</v>
      </c>
      <c r="D866">
        <v>4.9400000000000004</v>
      </c>
      <c r="E866" s="35">
        <v>4.9690000000000003</v>
      </c>
      <c r="F866">
        <v>474765</v>
      </c>
    </row>
    <row r="867" spans="1:6">
      <c r="A867" s="14">
        <v>37075</v>
      </c>
      <c r="B867">
        <v>4.9649000000000001</v>
      </c>
      <c r="C867">
        <v>5.0682999999999998</v>
      </c>
      <c r="D867">
        <v>4.9649000000000001</v>
      </c>
      <c r="E867" s="35">
        <v>5.0476000000000001</v>
      </c>
      <c r="F867">
        <v>103228</v>
      </c>
    </row>
    <row r="868" spans="1:6">
      <c r="A868" s="14">
        <v>37077</v>
      </c>
      <c r="B868">
        <v>5.0888999999999998</v>
      </c>
      <c r="C868">
        <v>5.1303000000000001</v>
      </c>
      <c r="D868">
        <v>5.0269000000000004</v>
      </c>
      <c r="E868" s="35">
        <v>5.0765000000000002</v>
      </c>
      <c r="F868">
        <v>69714</v>
      </c>
    </row>
    <row r="869" spans="1:6">
      <c r="A869" s="14">
        <v>37078</v>
      </c>
      <c r="B869">
        <v>5.0888999999999998</v>
      </c>
      <c r="C869">
        <v>5.0888999999999998</v>
      </c>
      <c r="D869">
        <v>4.9648000000000003</v>
      </c>
      <c r="E869" s="35">
        <v>5.0392999999999999</v>
      </c>
      <c r="F869">
        <v>83988</v>
      </c>
    </row>
    <row r="870" spans="1:6">
      <c r="A870" s="14">
        <v>37081</v>
      </c>
      <c r="B870">
        <v>5.0682999999999998</v>
      </c>
      <c r="C870">
        <v>5.0682999999999998</v>
      </c>
      <c r="D870">
        <v>4.9442000000000004</v>
      </c>
      <c r="E870" s="35">
        <v>4.9690000000000003</v>
      </c>
      <c r="F870">
        <v>96815</v>
      </c>
    </row>
    <row r="871" spans="1:6">
      <c r="A871" s="14">
        <v>37082</v>
      </c>
      <c r="B871">
        <v>4.9690000000000003</v>
      </c>
      <c r="C871">
        <v>5.0269000000000004</v>
      </c>
      <c r="D871">
        <v>4.8655999999999997</v>
      </c>
      <c r="E871" s="35">
        <v>5.0103999999999997</v>
      </c>
      <c r="F871">
        <v>241418</v>
      </c>
    </row>
    <row r="872" spans="1:6">
      <c r="A872" s="14">
        <v>37083</v>
      </c>
      <c r="B872">
        <v>5.0103999999999997</v>
      </c>
      <c r="C872">
        <v>5.1220999999999997</v>
      </c>
      <c r="D872">
        <v>5.0103999999999997</v>
      </c>
      <c r="E872" s="35">
        <v>5.0228000000000002</v>
      </c>
      <c r="F872">
        <v>84610</v>
      </c>
    </row>
    <row r="873" spans="1:6">
      <c r="A873" s="14">
        <v>37084</v>
      </c>
      <c r="B873">
        <v>5.0228000000000002</v>
      </c>
      <c r="C873">
        <v>5.3952</v>
      </c>
      <c r="D873">
        <v>5.0228000000000002</v>
      </c>
      <c r="E873" s="35">
        <v>5.3868999999999998</v>
      </c>
      <c r="F873">
        <v>148326</v>
      </c>
    </row>
    <row r="874" spans="1:6">
      <c r="A874" s="14">
        <v>37085</v>
      </c>
      <c r="B874">
        <v>5.391</v>
      </c>
      <c r="C874">
        <v>5.5358000000000001</v>
      </c>
      <c r="D874">
        <v>5.3289</v>
      </c>
      <c r="E874" s="35">
        <v>5.5358000000000001</v>
      </c>
      <c r="F874">
        <v>198594</v>
      </c>
    </row>
    <row r="875" spans="1:6">
      <c r="A875" s="14">
        <v>37088</v>
      </c>
      <c r="B875">
        <v>5.4943999999999997</v>
      </c>
      <c r="C875">
        <v>5.5026999999999999</v>
      </c>
      <c r="D875">
        <v>5.3164999999999996</v>
      </c>
      <c r="E875" s="35">
        <v>5.3826999999999998</v>
      </c>
      <c r="F875">
        <v>150393</v>
      </c>
    </row>
    <row r="876" spans="1:6">
      <c r="A876" s="14">
        <v>37089</v>
      </c>
      <c r="B876">
        <v>5.42</v>
      </c>
      <c r="C876">
        <v>5.4614000000000003</v>
      </c>
      <c r="D876">
        <v>5.3662000000000001</v>
      </c>
      <c r="E876" s="35">
        <v>5.3993000000000002</v>
      </c>
      <c r="F876">
        <v>170874</v>
      </c>
    </row>
    <row r="877" spans="1:6">
      <c r="A877" s="14">
        <v>37090</v>
      </c>
      <c r="B877">
        <v>5.3784999999999998</v>
      </c>
      <c r="C877">
        <v>5.5522999999999998</v>
      </c>
      <c r="D877">
        <v>5.3620000000000001</v>
      </c>
      <c r="E877" s="35">
        <v>5.4074999999999998</v>
      </c>
      <c r="F877">
        <v>111294</v>
      </c>
    </row>
    <row r="878" spans="1:6">
      <c r="A878" s="14">
        <v>37091</v>
      </c>
      <c r="B878">
        <v>5.3992000000000004</v>
      </c>
      <c r="C878">
        <v>5.4901999999999997</v>
      </c>
      <c r="D878">
        <v>5.3868</v>
      </c>
      <c r="E878" s="35">
        <v>5.4530000000000003</v>
      </c>
      <c r="F878">
        <v>95365</v>
      </c>
    </row>
    <row r="879" spans="1:6">
      <c r="A879" s="14">
        <v>37092</v>
      </c>
      <c r="B879">
        <v>5.4199000000000002</v>
      </c>
      <c r="C879">
        <v>5.5439999999999996</v>
      </c>
      <c r="D879">
        <v>5.4199000000000002</v>
      </c>
      <c r="E879" s="35">
        <v>5.4943999999999997</v>
      </c>
      <c r="F879">
        <v>87298</v>
      </c>
    </row>
    <row r="880" spans="1:6">
      <c r="A880" s="14">
        <v>37095</v>
      </c>
      <c r="B880">
        <v>5.4984999999999999</v>
      </c>
      <c r="C880">
        <v>5.7923</v>
      </c>
      <c r="D880">
        <v>5.4861000000000004</v>
      </c>
      <c r="E880" s="35">
        <v>5.7054</v>
      </c>
      <c r="F880">
        <v>288787</v>
      </c>
    </row>
    <row r="881" spans="1:6">
      <c r="A881" s="14">
        <v>37096</v>
      </c>
      <c r="B881">
        <v>5.7054999999999998</v>
      </c>
      <c r="C881">
        <v>5.7054999999999998</v>
      </c>
      <c r="D881">
        <v>5.5689000000000002</v>
      </c>
      <c r="E881" s="35">
        <v>5.6764999999999999</v>
      </c>
      <c r="F881">
        <v>223005</v>
      </c>
    </row>
    <row r="882" spans="1:6">
      <c r="A882" s="14">
        <v>37097</v>
      </c>
      <c r="B882">
        <v>5.6475</v>
      </c>
      <c r="C882">
        <v>5.9992000000000001</v>
      </c>
      <c r="D882">
        <v>5.6268000000000002</v>
      </c>
      <c r="E882" s="35">
        <v>5.9371</v>
      </c>
      <c r="F882">
        <v>111502</v>
      </c>
    </row>
    <row r="883" spans="1:6">
      <c r="A883" s="14">
        <v>37098</v>
      </c>
      <c r="B883">
        <v>5.8956999999999997</v>
      </c>
      <c r="C883">
        <v>5.8956999999999997</v>
      </c>
      <c r="D883">
        <v>5.6020000000000003</v>
      </c>
      <c r="E883" s="35">
        <v>5.6929999999999996</v>
      </c>
      <c r="F883">
        <v>160529</v>
      </c>
    </row>
    <row r="884" spans="1:6">
      <c r="A884" s="14">
        <v>37099</v>
      </c>
      <c r="B884">
        <v>5.7343999999999999</v>
      </c>
      <c r="C884">
        <v>5.7964000000000002</v>
      </c>
      <c r="D884">
        <v>5.7096</v>
      </c>
      <c r="E884" s="35">
        <v>5.7260999999999997</v>
      </c>
      <c r="F884">
        <v>68680</v>
      </c>
    </row>
    <row r="885" spans="1:6">
      <c r="A885" s="14">
        <v>37102</v>
      </c>
      <c r="B885">
        <v>5.7096</v>
      </c>
      <c r="C885">
        <v>6.2061000000000002</v>
      </c>
      <c r="D885">
        <v>5.6931000000000003</v>
      </c>
      <c r="E885" s="35">
        <v>6.2061000000000002</v>
      </c>
      <c r="F885">
        <v>331819</v>
      </c>
    </row>
    <row r="886" spans="1:6">
      <c r="A886" s="14">
        <v>37103</v>
      </c>
      <c r="B886">
        <v>6.2060000000000004</v>
      </c>
      <c r="C886">
        <v>6.6196999999999999</v>
      </c>
      <c r="D886">
        <v>6.1646000000000001</v>
      </c>
      <c r="E886" s="35">
        <v>6.3715000000000002</v>
      </c>
      <c r="F886">
        <v>714932</v>
      </c>
    </row>
    <row r="887" spans="1:6">
      <c r="A887" s="14">
        <v>37104</v>
      </c>
      <c r="B887">
        <v>6.2930000000000001</v>
      </c>
      <c r="C887">
        <v>6.2930000000000001</v>
      </c>
      <c r="D887">
        <v>6.1315999999999997</v>
      </c>
      <c r="E887" s="35">
        <v>6.2061000000000002</v>
      </c>
      <c r="F887">
        <v>187010</v>
      </c>
    </row>
    <row r="888" spans="1:6">
      <c r="A888" s="14">
        <v>37105</v>
      </c>
      <c r="B888">
        <v>6.2060000000000004</v>
      </c>
      <c r="C888">
        <v>6.2060000000000004</v>
      </c>
      <c r="D888">
        <v>5.9577999999999998</v>
      </c>
      <c r="E888" s="35">
        <v>6.0033000000000003</v>
      </c>
      <c r="F888">
        <v>80058</v>
      </c>
    </row>
    <row r="889" spans="1:6">
      <c r="A889" s="14">
        <v>37106</v>
      </c>
      <c r="B889">
        <v>6.0406000000000004</v>
      </c>
      <c r="C889">
        <v>6.1109</v>
      </c>
      <c r="D889">
        <v>5.9579000000000004</v>
      </c>
      <c r="E889" s="35">
        <v>6.0406000000000004</v>
      </c>
      <c r="F889">
        <v>73439</v>
      </c>
    </row>
    <row r="890" spans="1:6">
      <c r="A890" s="14">
        <v>37109</v>
      </c>
      <c r="B890">
        <v>5.9579000000000004</v>
      </c>
      <c r="C890">
        <v>6.1523000000000003</v>
      </c>
      <c r="D890">
        <v>5.9165000000000001</v>
      </c>
      <c r="E890" s="35">
        <v>6.0406000000000004</v>
      </c>
      <c r="F890">
        <v>108400</v>
      </c>
    </row>
    <row r="891" spans="1:6">
      <c r="A891" s="14">
        <v>37110</v>
      </c>
      <c r="B891">
        <v>6.0406000000000004</v>
      </c>
      <c r="C891">
        <v>6.0406000000000004</v>
      </c>
      <c r="D891">
        <v>5.8750999999999998</v>
      </c>
      <c r="E891" s="35">
        <v>5.9537000000000004</v>
      </c>
      <c r="F891">
        <v>187837</v>
      </c>
    </row>
    <row r="892" spans="1:6">
      <c r="A892" s="14">
        <v>37111</v>
      </c>
      <c r="B892">
        <v>5.9123000000000001</v>
      </c>
      <c r="C892">
        <v>5.9743000000000004</v>
      </c>
      <c r="D892">
        <v>5.9123000000000001</v>
      </c>
      <c r="E892" s="35">
        <v>5.9371</v>
      </c>
      <c r="F892">
        <v>73852</v>
      </c>
    </row>
    <row r="893" spans="1:6">
      <c r="A893" s="14">
        <v>37112</v>
      </c>
      <c r="B893">
        <v>5.9164000000000003</v>
      </c>
      <c r="C893">
        <v>5.9164000000000003</v>
      </c>
      <c r="D893">
        <v>5.8625999999999996</v>
      </c>
      <c r="E893" s="35">
        <v>5.9164000000000003</v>
      </c>
      <c r="F893">
        <v>90401</v>
      </c>
    </row>
    <row r="894" spans="1:6">
      <c r="A894" s="14">
        <v>37113</v>
      </c>
      <c r="B894">
        <v>5.8956999999999997</v>
      </c>
      <c r="C894">
        <v>5.9867999999999997</v>
      </c>
      <c r="D894">
        <v>5.8833000000000002</v>
      </c>
      <c r="E894" s="35">
        <v>5.9577999999999998</v>
      </c>
      <c r="F894">
        <v>102813</v>
      </c>
    </row>
    <row r="895" spans="1:6">
      <c r="A895" s="14">
        <v>37116</v>
      </c>
      <c r="B895">
        <v>5.9783999999999997</v>
      </c>
      <c r="C895">
        <v>5.9783999999999997</v>
      </c>
      <c r="D895">
        <v>5.9081000000000001</v>
      </c>
      <c r="E895" s="35">
        <v>5.9287999999999998</v>
      </c>
      <c r="F895">
        <v>77782</v>
      </c>
    </row>
    <row r="896" spans="1:6">
      <c r="A896" s="14">
        <v>37117</v>
      </c>
      <c r="B896">
        <v>5.9287999999999998</v>
      </c>
      <c r="C896">
        <v>6.0198</v>
      </c>
      <c r="D896">
        <v>5.9204999999999997</v>
      </c>
      <c r="E896" s="35">
        <v>6.0156999999999998</v>
      </c>
      <c r="F896">
        <v>144393</v>
      </c>
    </row>
    <row r="897" spans="1:6">
      <c r="A897" s="14">
        <v>37118</v>
      </c>
      <c r="B897">
        <v>6.0073999999999996</v>
      </c>
      <c r="C897">
        <v>6.0364000000000004</v>
      </c>
      <c r="D897">
        <v>5.875</v>
      </c>
      <c r="E897" s="35">
        <v>5.9164000000000003</v>
      </c>
      <c r="F897">
        <v>150392</v>
      </c>
    </row>
    <row r="898" spans="1:6">
      <c r="A898" s="14">
        <v>37119</v>
      </c>
      <c r="B898">
        <v>5.8956999999999997</v>
      </c>
      <c r="C898">
        <v>6.0612000000000004</v>
      </c>
      <c r="D898">
        <v>5.875</v>
      </c>
      <c r="E898" s="35">
        <v>5.9164000000000003</v>
      </c>
      <c r="F898">
        <v>108398</v>
      </c>
    </row>
    <row r="899" spans="1:6">
      <c r="A899" s="14">
        <v>37120</v>
      </c>
      <c r="B899">
        <v>5.9371</v>
      </c>
      <c r="C899">
        <v>5.9577999999999998</v>
      </c>
      <c r="D899">
        <v>5.8337000000000003</v>
      </c>
      <c r="E899" s="35">
        <v>5.8667999999999996</v>
      </c>
      <c r="F899">
        <v>55648</v>
      </c>
    </row>
    <row r="900" spans="1:6">
      <c r="A900" s="14">
        <v>37123</v>
      </c>
      <c r="B900">
        <v>5.8666999999999998</v>
      </c>
      <c r="C900">
        <v>5.8666999999999998</v>
      </c>
      <c r="D900">
        <v>5.7095000000000002</v>
      </c>
      <c r="E900" s="35">
        <v>5.7839999999999998</v>
      </c>
      <c r="F900">
        <v>97848</v>
      </c>
    </row>
    <row r="901" spans="1:6">
      <c r="A901" s="14">
        <v>37124</v>
      </c>
      <c r="B901">
        <v>5.4116999999999997</v>
      </c>
      <c r="C901">
        <v>5.7302999999999997</v>
      </c>
      <c r="D901">
        <v>5.4116999999999997</v>
      </c>
      <c r="E901" s="35">
        <v>5.7096</v>
      </c>
      <c r="F901">
        <v>237693</v>
      </c>
    </row>
    <row r="902" spans="1:6">
      <c r="A902" s="14">
        <v>37125</v>
      </c>
      <c r="B902">
        <v>5.6889000000000003</v>
      </c>
      <c r="C902">
        <v>5.7220000000000004</v>
      </c>
      <c r="D902">
        <v>5.6475</v>
      </c>
      <c r="E902" s="35">
        <v>5.6889000000000003</v>
      </c>
      <c r="F902">
        <v>176873</v>
      </c>
    </row>
    <row r="903" spans="1:6">
      <c r="A903" s="14">
        <v>37126</v>
      </c>
      <c r="B903">
        <v>5.5441000000000003</v>
      </c>
      <c r="C903">
        <v>5.5441000000000003</v>
      </c>
      <c r="D903">
        <v>5.3331</v>
      </c>
      <c r="E903" s="35">
        <v>5.3785999999999996</v>
      </c>
      <c r="F903">
        <v>241830</v>
      </c>
    </row>
    <row r="904" spans="1:6">
      <c r="A904" s="14">
        <v>37127</v>
      </c>
      <c r="B904">
        <v>5.3993000000000002</v>
      </c>
      <c r="C904">
        <v>5.6475</v>
      </c>
      <c r="D904">
        <v>5.3785999999999996</v>
      </c>
      <c r="E904" s="35">
        <v>5.6433999999999997</v>
      </c>
      <c r="F904">
        <v>224453</v>
      </c>
    </row>
    <row r="905" spans="1:6">
      <c r="A905" s="14">
        <v>37130</v>
      </c>
      <c r="B905">
        <v>5.6101999999999999</v>
      </c>
      <c r="C905">
        <v>5.6681999999999997</v>
      </c>
      <c r="D905">
        <v>5.5522999999999998</v>
      </c>
      <c r="E905" s="35">
        <v>5.5606</v>
      </c>
      <c r="F905">
        <v>64956</v>
      </c>
    </row>
    <row r="906" spans="1:6">
      <c r="A906" s="14">
        <v>37131</v>
      </c>
      <c r="B906">
        <v>5.4199000000000002</v>
      </c>
      <c r="C906">
        <v>5.4737</v>
      </c>
      <c r="D906">
        <v>5.3578999999999999</v>
      </c>
      <c r="E906" s="35">
        <v>5.4612999999999996</v>
      </c>
      <c r="F906">
        <v>432974</v>
      </c>
    </row>
    <row r="907" spans="1:6">
      <c r="A907" s="14">
        <v>37132</v>
      </c>
      <c r="B907">
        <v>5.5026999999999999</v>
      </c>
      <c r="C907">
        <v>5.7302999999999997</v>
      </c>
      <c r="D907">
        <v>5.4779</v>
      </c>
      <c r="E907" s="35">
        <v>5.6641000000000004</v>
      </c>
      <c r="F907">
        <v>203353</v>
      </c>
    </row>
    <row r="908" spans="1:6">
      <c r="A908" s="14">
        <v>37133</v>
      </c>
      <c r="B908">
        <v>5.6641000000000004</v>
      </c>
      <c r="C908">
        <v>5.6929999999999996</v>
      </c>
      <c r="D908">
        <v>5.6062000000000003</v>
      </c>
      <c r="E908" s="35">
        <v>5.6889000000000003</v>
      </c>
      <c r="F908">
        <v>129293</v>
      </c>
    </row>
    <row r="909" spans="1:6">
      <c r="A909" s="14">
        <v>37134</v>
      </c>
      <c r="B909">
        <v>5.6929999999999996</v>
      </c>
      <c r="C909">
        <v>5.6929999999999996</v>
      </c>
      <c r="D909">
        <v>5.6143999999999998</v>
      </c>
      <c r="E909" s="35">
        <v>5.6681999999999997</v>
      </c>
      <c r="F909">
        <v>163012</v>
      </c>
    </row>
    <row r="910" spans="1:6">
      <c r="A910" s="14">
        <v>37138</v>
      </c>
      <c r="B910">
        <v>5.6475</v>
      </c>
      <c r="C910">
        <v>5.7137000000000002</v>
      </c>
      <c r="D910">
        <v>5.5689000000000002</v>
      </c>
      <c r="E910" s="35">
        <v>5.6516000000000002</v>
      </c>
      <c r="F910">
        <v>140256</v>
      </c>
    </row>
    <row r="911" spans="1:6">
      <c r="A911" s="14">
        <v>37139</v>
      </c>
      <c r="B911">
        <v>5.6475</v>
      </c>
      <c r="C911">
        <v>5.6475</v>
      </c>
      <c r="D911">
        <v>5.4862000000000002</v>
      </c>
      <c r="E911" s="35">
        <v>5.4985999999999997</v>
      </c>
      <c r="F911">
        <v>98884</v>
      </c>
    </row>
    <row r="912" spans="1:6">
      <c r="A912" s="14">
        <v>37140</v>
      </c>
      <c r="B912">
        <v>5.4820000000000002</v>
      </c>
      <c r="C912">
        <v>5.4820000000000002</v>
      </c>
      <c r="D912">
        <v>5.3578999999999999</v>
      </c>
      <c r="E912" s="35">
        <v>5.3993000000000002</v>
      </c>
      <c r="F912">
        <v>67646</v>
      </c>
    </row>
    <row r="913" spans="1:6">
      <c r="A913" s="14">
        <v>37141</v>
      </c>
      <c r="B913">
        <v>5.3992000000000004</v>
      </c>
      <c r="C913">
        <v>5.3992000000000004</v>
      </c>
      <c r="D913">
        <v>5.3372000000000002</v>
      </c>
      <c r="E913" s="35">
        <v>5.3620000000000001</v>
      </c>
      <c r="F913">
        <v>253826</v>
      </c>
    </row>
    <row r="914" spans="1:6">
      <c r="A914" s="14">
        <v>37144</v>
      </c>
      <c r="B914">
        <v>5.4034000000000004</v>
      </c>
      <c r="C914">
        <v>5.5441000000000003</v>
      </c>
      <c r="D914">
        <v>5.3578999999999999</v>
      </c>
      <c r="E914" s="35">
        <v>5.5441000000000003</v>
      </c>
      <c r="F914">
        <v>128466</v>
      </c>
    </row>
    <row r="915" spans="1:6">
      <c r="A915" s="14">
        <v>37151</v>
      </c>
      <c r="B915">
        <v>5.4779</v>
      </c>
      <c r="C915">
        <v>5.4820000000000002</v>
      </c>
      <c r="D915">
        <v>5.3166000000000002</v>
      </c>
      <c r="E915" s="35">
        <v>5.3331</v>
      </c>
      <c r="F915">
        <v>176046</v>
      </c>
    </row>
    <row r="916" spans="1:6">
      <c r="A916" s="14">
        <v>37152</v>
      </c>
      <c r="B916">
        <v>5.3578999999999999</v>
      </c>
      <c r="C916">
        <v>5.3784999999999998</v>
      </c>
      <c r="D916">
        <v>5.3372000000000002</v>
      </c>
      <c r="E916" s="35">
        <v>5.3620000000000001</v>
      </c>
      <c r="F916">
        <v>132602</v>
      </c>
    </row>
    <row r="917" spans="1:6">
      <c r="A917" s="14">
        <v>37153</v>
      </c>
      <c r="B917">
        <v>5.4034000000000004</v>
      </c>
      <c r="C917">
        <v>5.4034000000000004</v>
      </c>
      <c r="D917">
        <v>5.0766</v>
      </c>
      <c r="E917" s="35">
        <v>5.1345000000000001</v>
      </c>
      <c r="F917">
        <v>117916</v>
      </c>
    </row>
    <row r="918" spans="1:6">
      <c r="A918" s="14">
        <v>37154</v>
      </c>
      <c r="B918">
        <v>5.0930999999999997</v>
      </c>
      <c r="C918">
        <v>5.1509999999999998</v>
      </c>
      <c r="D918">
        <v>4.8573000000000004</v>
      </c>
      <c r="E918" s="35">
        <v>4.8613999999999997</v>
      </c>
      <c r="F918">
        <v>155358</v>
      </c>
    </row>
    <row r="919" spans="1:6">
      <c r="A919" s="14">
        <v>37155</v>
      </c>
      <c r="B919">
        <v>4.6544999999999996</v>
      </c>
      <c r="C919">
        <v>5.0061999999999998</v>
      </c>
      <c r="D919">
        <v>4.6544999999999996</v>
      </c>
      <c r="E919" s="35">
        <v>5.0061999999999998</v>
      </c>
      <c r="F919">
        <v>178734</v>
      </c>
    </row>
    <row r="920" spans="1:6">
      <c r="A920" s="14">
        <v>37158</v>
      </c>
      <c r="B920">
        <v>5.0476000000000001</v>
      </c>
      <c r="C920">
        <v>5.1718000000000002</v>
      </c>
      <c r="D920">
        <v>5.0063000000000004</v>
      </c>
      <c r="E920" s="35">
        <v>5.0103999999999997</v>
      </c>
      <c r="F920">
        <v>141706</v>
      </c>
    </row>
    <row r="921" spans="1:6">
      <c r="A921" s="14">
        <v>37159</v>
      </c>
      <c r="B921">
        <v>4.8863000000000003</v>
      </c>
      <c r="C921">
        <v>4.9565999999999999</v>
      </c>
      <c r="D921">
        <v>4.7373000000000003</v>
      </c>
      <c r="E921" s="35">
        <v>4.9234999999999998</v>
      </c>
      <c r="F921">
        <v>267276</v>
      </c>
    </row>
    <row r="922" spans="1:6">
      <c r="A922" s="14">
        <v>37160</v>
      </c>
      <c r="B922">
        <v>5.0476000000000001</v>
      </c>
      <c r="C922">
        <v>5.2957999999999998</v>
      </c>
      <c r="D922">
        <v>4.9978999999999996</v>
      </c>
      <c r="E922" s="35">
        <v>5.2957999999999998</v>
      </c>
      <c r="F922">
        <v>141704</v>
      </c>
    </row>
    <row r="923" spans="1:6">
      <c r="A923" s="14">
        <v>37161</v>
      </c>
      <c r="B923">
        <v>5.2957999999999998</v>
      </c>
      <c r="C923">
        <v>5.3376000000000001</v>
      </c>
      <c r="D923">
        <v>4.9244000000000003</v>
      </c>
      <c r="E923" s="35">
        <v>4.9410999999999996</v>
      </c>
      <c r="F923">
        <v>198437</v>
      </c>
    </row>
    <row r="924" spans="1:6">
      <c r="A924" s="14">
        <v>37162</v>
      </c>
      <c r="B924">
        <v>4.9537000000000004</v>
      </c>
      <c r="C924">
        <v>5.2458</v>
      </c>
      <c r="D924">
        <v>4.9537000000000004</v>
      </c>
      <c r="E924" s="35">
        <v>5.2458</v>
      </c>
      <c r="F924">
        <v>384567</v>
      </c>
    </row>
    <row r="925" spans="1:6">
      <c r="A925" s="14">
        <v>37165</v>
      </c>
      <c r="B925">
        <v>5.2457000000000003</v>
      </c>
      <c r="C925">
        <v>5.2457000000000003</v>
      </c>
      <c r="D925">
        <v>5.0913000000000004</v>
      </c>
      <c r="E925" s="35">
        <v>5.1372</v>
      </c>
      <c r="F925">
        <v>162755</v>
      </c>
    </row>
    <row r="926" spans="1:6">
      <c r="A926" s="14">
        <v>37166</v>
      </c>
      <c r="B926">
        <v>5.1748000000000003</v>
      </c>
      <c r="C926">
        <v>5.3208000000000002</v>
      </c>
      <c r="D926">
        <v>5.1748000000000003</v>
      </c>
      <c r="E926" s="35">
        <v>5.2332000000000001</v>
      </c>
      <c r="F926">
        <v>69484</v>
      </c>
    </row>
    <row r="927" spans="1:6">
      <c r="A927" s="14">
        <v>37167</v>
      </c>
      <c r="B927">
        <v>5.2332000000000001</v>
      </c>
      <c r="C927">
        <v>5.2957999999999998</v>
      </c>
      <c r="D927">
        <v>5.1539000000000001</v>
      </c>
      <c r="E927" s="35">
        <v>5.2708000000000004</v>
      </c>
      <c r="F927">
        <v>143768</v>
      </c>
    </row>
    <row r="928" spans="1:6">
      <c r="A928" s="14">
        <v>37168</v>
      </c>
      <c r="B928">
        <v>5.3418000000000001</v>
      </c>
      <c r="C928">
        <v>5.5503999999999998</v>
      </c>
      <c r="D928">
        <v>5.1748000000000003</v>
      </c>
      <c r="E928" s="35">
        <v>5.3376000000000001</v>
      </c>
      <c r="F928">
        <v>267715</v>
      </c>
    </row>
    <row r="929" spans="1:6">
      <c r="A929" s="14">
        <v>37169</v>
      </c>
      <c r="B929">
        <v>5.3792999999999997</v>
      </c>
      <c r="C929">
        <v>5.3792999999999997</v>
      </c>
      <c r="D929">
        <v>5.1330999999999998</v>
      </c>
      <c r="E929" s="35">
        <v>5.1330999999999998</v>
      </c>
      <c r="F929">
        <v>98071</v>
      </c>
    </row>
    <row r="930" spans="1:6">
      <c r="A930" s="14">
        <v>37172</v>
      </c>
      <c r="B930">
        <v>5.1748000000000003</v>
      </c>
      <c r="C930">
        <v>5.2164999999999999</v>
      </c>
      <c r="D930">
        <v>5.1121999999999996</v>
      </c>
      <c r="E930" s="35">
        <v>5.1539000000000001</v>
      </c>
      <c r="F930">
        <v>127074</v>
      </c>
    </row>
    <row r="931" spans="1:6">
      <c r="A931" s="14">
        <v>37173</v>
      </c>
      <c r="B931">
        <v>5.1539000000000001</v>
      </c>
      <c r="C931">
        <v>5.3125</v>
      </c>
      <c r="D931">
        <v>5.1539000000000001</v>
      </c>
      <c r="E931" s="35">
        <v>5.3</v>
      </c>
      <c r="F931">
        <v>183831</v>
      </c>
    </row>
    <row r="932" spans="1:6">
      <c r="A932" s="14">
        <v>37174</v>
      </c>
      <c r="B932">
        <v>5.2916999999999996</v>
      </c>
      <c r="C932">
        <v>5.3376000000000001</v>
      </c>
      <c r="D932">
        <v>5.2374000000000001</v>
      </c>
      <c r="E932" s="35">
        <v>5.3376000000000001</v>
      </c>
      <c r="F932">
        <v>92646</v>
      </c>
    </row>
    <row r="933" spans="1:6">
      <c r="A933" s="14">
        <v>37175</v>
      </c>
      <c r="B933">
        <v>5.3417000000000003</v>
      </c>
      <c r="C933">
        <v>5.5503999999999998</v>
      </c>
      <c r="D933">
        <v>5.2164999999999999</v>
      </c>
      <c r="E933" s="35">
        <v>5.3583999999999996</v>
      </c>
      <c r="F933">
        <v>106208</v>
      </c>
    </row>
    <row r="934" spans="1:6">
      <c r="A934" s="14">
        <v>37176</v>
      </c>
      <c r="B934">
        <v>5.1079999999999997</v>
      </c>
      <c r="C934">
        <v>5.3</v>
      </c>
      <c r="D934">
        <v>5.1079999999999997</v>
      </c>
      <c r="E934" s="35">
        <v>5.2164999999999999</v>
      </c>
      <c r="F934">
        <v>112468</v>
      </c>
    </row>
    <row r="935" spans="1:6">
      <c r="A935" s="14">
        <v>37179</v>
      </c>
      <c r="B935">
        <v>5.1957000000000004</v>
      </c>
      <c r="C935">
        <v>5.4001999999999999</v>
      </c>
      <c r="D935">
        <v>5.0997000000000003</v>
      </c>
      <c r="E935" s="35">
        <v>5.3959999999999999</v>
      </c>
      <c r="F935">
        <v>171729</v>
      </c>
    </row>
    <row r="936" spans="1:6">
      <c r="A936" s="14">
        <v>37180</v>
      </c>
      <c r="B936">
        <v>5.4252000000000002</v>
      </c>
      <c r="C936">
        <v>5.4752999999999998</v>
      </c>
      <c r="D936">
        <v>5.2374000000000001</v>
      </c>
      <c r="E936" s="35">
        <v>5.3209</v>
      </c>
      <c r="F936">
        <v>128536</v>
      </c>
    </row>
    <row r="937" spans="1:6">
      <c r="A937" s="14">
        <v>37181</v>
      </c>
      <c r="B937">
        <v>5.3376000000000001</v>
      </c>
      <c r="C937">
        <v>5.4627999999999997</v>
      </c>
      <c r="D937">
        <v>5.3376000000000001</v>
      </c>
      <c r="E937" s="35">
        <v>5.4627999999999997</v>
      </c>
      <c r="F937">
        <v>162757</v>
      </c>
    </row>
    <row r="938" spans="1:6">
      <c r="A938" s="14">
        <v>37182</v>
      </c>
      <c r="B938">
        <v>5.4752999999999998</v>
      </c>
      <c r="C938">
        <v>5.4752999999999998</v>
      </c>
      <c r="D938">
        <v>5.2583000000000002</v>
      </c>
      <c r="E938" s="35">
        <v>5.3209</v>
      </c>
      <c r="F938">
        <v>106418</v>
      </c>
    </row>
    <row r="939" spans="1:6">
      <c r="A939" s="14">
        <v>37183</v>
      </c>
      <c r="B939">
        <v>5.3208000000000002</v>
      </c>
      <c r="C939">
        <v>5.3292000000000002</v>
      </c>
      <c r="D939">
        <v>5.1748000000000003</v>
      </c>
      <c r="E939" s="35">
        <v>5.2332000000000001</v>
      </c>
      <c r="F939">
        <v>196558</v>
      </c>
    </row>
    <row r="940" spans="1:6">
      <c r="A940" s="14">
        <v>37186</v>
      </c>
      <c r="B940">
        <v>5.1288999999999998</v>
      </c>
      <c r="C940">
        <v>5.2750000000000004</v>
      </c>
      <c r="D940">
        <v>5.0955000000000004</v>
      </c>
      <c r="E940" s="35">
        <v>5.2750000000000004</v>
      </c>
      <c r="F940">
        <v>89934</v>
      </c>
    </row>
    <row r="941" spans="1:6">
      <c r="A941" s="14">
        <v>37187</v>
      </c>
      <c r="B941">
        <v>5.3</v>
      </c>
      <c r="C941">
        <v>5.3417000000000003</v>
      </c>
      <c r="D941">
        <v>5.2624000000000004</v>
      </c>
      <c r="E941" s="35">
        <v>5.3292000000000002</v>
      </c>
      <c r="F941">
        <v>107252</v>
      </c>
    </row>
    <row r="942" spans="1:6">
      <c r="A942" s="14">
        <v>37188</v>
      </c>
      <c r="B942">
        <v>5.3710000000000004</v>
      </c>
      <c r="C942">
        <v>5.4169</v>
      </c>
      <c r="D942">
        <v>5.3418000000000001</v>
      </c>
      <c r="E942" s="35">
        <v>5.3543000000000003</v>
      </c>
      <c r="F942">
        <v>117686</v>
      </c>
    </row>
    <row r="943" spans="1:6">
      <c r="A943" s="14">
        <v>37189</v>
      </c>
      <c r="B943">
        <v>5.3834999999999997</v>
      </c>
      <c r="C943">
        <v>5.3834999999999997</v>
      </c>
      <c r="D943">
        <v>5.2164999999999999</v>
      </c>
      <c r="E943" s="35">
        <v>5.3</v>
      </c>
      <c r="F943">
        <v>80126</v>
      </c>
    </row>
    <row r="944" spans="1:6">
      <c r="A944" s="14">
        <v>37190</v>
      </c>
      <c r="B944">
        <v>5.3</v>
      </c>
      <c r="C944">
        <v>5.3375000000000004</v>
      </c>
      <c r="D944">
        <v>5.1121999999999996</v>
      </c>
      <c r="E944" s="35">
        <v>5.2164999999999999</v>
      </c>
      <c r="F944">
        <v>140011</v>
      </c>
    </row>
    <row r="945" spans="1:6">
      <c r="A945" s="14">
        <v>37193</v>
      </c>
      <c r="B945">
        <v>5.2164999999999999</v>
      </c>
      <c r="C945">
        <v>5.3208000000000002</v>
      </c>
      <c r="D945">
        <v>5.1955999999999998</v>
      </c>
      <c r="E945" s="35">
        <v>5.2957999999999998</v>
      </c>
      <c r="F945">
        <v>246428</v>
      </c>
    </row>
    <row r="946" spans="1:6">
      <c r="A946" s="14">
        <v>37194</v>
      </c>
      <c r="B946">
        <v>5.3</v>
      </c>
      <c r="C946">
        <v>5.3750999999999998</v>
      </c>
      <c r="D946">
        <v>5.2164999999999999</v>
      </c>
      <c r="E946" s="35">
        <v>5.3625999999999996</v>
      </c>
      <c r="F946">
        <v>120398</v>
      </c>
    </row>
    <row r="947" spans="1:6">
      <c r="A947" s="14">
        <v>37195</v>
      </c>
      <c r="B947">
        <v>5.3959999999999999</v>
      </c>
      <c r="C947">
        <v>5.4669999999999996</v>
      </c>
      <c r="D947">
        <v>5.2792000000000003</v>
      </c>
      <c r="E947" s="35">
        <v>5.4461000000000004</v>
      </c>
      <c r="F947">
        <v>276061</v>
      </c>
    </row>
    <row r="948" spans="1:6">
      <c r="A948" s="14">
        <v>37196</v>
      </c>
      <c r="B948">
        <v>5.4459999999999997</v>
      </c>
      <c r="C948">
        <v>5.4626999999999999</v>
      </c>
      <c r="D948">
        <v>5.2039999999999997</v>
      </c>
      <c r="E948" s="35">
        <v>5.2790999999999997</v>
      </c>
      <c r="F948">
        <v>133960</v>
      </c>
    </row>
    <row r="949" spans="1:6">
      <c r="A949" s="14">
        <v>37197</v>
      </c>
      <c r="B949">
        <v>5.2792000000000003</v>
      </c>
      <c r="C949">
        <v>5.3292999999999999</v>
      </c>
      <c r="D949">
        <v>5.2207999999999997</v>
      </c>
      <c r="E949" s="35">
        <v>5.2458</v>
      </c>
      <c r="F949">
        <v>93690</v>
      </c>
    </row>
    <row r="950" spans="1:6">
      <c r="A950" s="14">
        <v>37200</v>
      </c>
      <c r="B950">
        <v>5.2457000000000003</v>
      </c>
      <c r="C950">
        <v>5.2499000000000002</v>
      </c>
      <c r="D950">
        <v>5.1706000000000003</v>
      </c>
      <c r="E950" s="35">
        <v>5.2374000000000001</v>
      </c>
      <c r="F950">
        <v>125405</v>
      </c>
    </row>
    <row r="951" spans="1:6">
      <c r="A951" s="14">
        <v>37201</v>
      </c>
      <c r="B951">
        <v>5.2374000000000001</v>
      </c>
      <c r="C951">
        <v>5.2874999999999996</v>
      </c>
      <c r="D951">
        <v>5.2165999999999997</v>
      </c>
      <c r="E951" s="35">
        <v>5.2290999999999999</v>
      </c>
      <c r="F951">
        <v>173399</v>
      </c>
    </row>
    <row r="952" spans="1:6">
      <c r="A952" s="14">
        <v>37202</v>
      </c>
      <c r="B952">
        <v>5.2499000000000002</v>
      </c>
      <c r="C952">
        <v>5.3250000000000002</v>
      </c>
      <c r="D952">
        <v>5.2499000000000002</v>
      </c>
      <c r="E952" s="35">
        <v>5.2832999999999997</v>
      </c>
      <c r="F952">
        <v>97862</v>
      </c>
    </row>
    <row r="953" spans="1:6">
      <c r="A953" s="14">
        <v>37203</v>
      </c>
      <c r="B953">
        <v>5.3041999999999998</v>
      </c>
      <c r="C953">
        <v>5.3917999999999999</v>
      </c>
      <c r="D953">
        <v>5.3041999999999998</v>
      </c>
      <c r="E953" s="35">
        <v>5.3625999999999996</v>
      </c>
      <c r="F953">
        <v>68441</v>
      </c>
    </row>
    <row r="954" spans="1:6">
      <c r="A954" s="14">
        <v>37204</v>
      </c>
      <c r="B954">
        <v>5.3625999999999996</v>
      </c>
      <c r="C954">
        <v>5.3792999999999997</v>
      </c>
      <c r="D954">
        <v>5.2874999999999996</v>
      </c>
      <c r="E954" s="35">
        <v>5.3041999999999998</v>
      </c>
      <c r="F954">
        <v>231824</v>
      </c>
    </row>
    <row r="955" spans="1:6">
      <c r="A955" s="14">
        <v>37207</v>
      </c>
      <c r="B955">
        <v>5.3459000000000003</v>
      </c>
      <c r="C955">
        <v>5.4210000000000003</v>
      </c>
      <c r="D955">
        <v>5.2873999999999999</v>
      </c>
      <c r="E955" s="35">
        <v>5.3250000000000002</v>
      </c>
      <c r="F955">
        <v>153991</v>
      </c>
    </row>
    <row r="956" spans="1:6">
      <c r="A956" s="14">
        <v>37208</v>
      </c>
      <c r="B956">
        <v>5.3376000000000001</v>
      </c>
      <c r="C956">
        <v>5.4210000000000003</v>
      </c>
      <c r="D956">
        <v>5.3376000000000001</v>
      </c>
      <c r="E956" s="35">
        <v>5.3792999999999997</v>
      </c>
      <c r="F956">
        <v>132292</v>
      </c>
    </row>
    <row r="957" spans="1:6">
      <c r="A957" s="14">
        <v>37209</v>
      </c>
      <c r="B957">
        <v>5.3710000000000004</v>
      </c>
      <c r="C957">
        <v>5.4210000000000003</v>
      </c>
      <c r="D957">
        <v>5.3710000000000004</v>
      </c>
      <c r="E957" s="35">
        <v>5.4127000000000001</v>
      </c>
      <c r="F957">
        <v>63433</v>
      </c>
    </row>
    <row r="958" spans="1:6">
      <c r="A958" s="14">
        <v>37210</v>
      </c>
      <c r="B958">
        <v>5.4252000000000002</v>
      </c>
      <c r="C958">
        <v>5.5045000000000002</v>
      </c>
      <c r="D958">
        <v>5.3209</v>
      </c>
      <c r="E958" s="35">
        <v>5.5045000000000002</v>
      </c>
      <c r="F958">
        <v>195933</v>
      </c>
    </row>
    <row r="959" spans="1:6">
      <c r="A959" s="14">
        <v>37211</v>
      </c>
      <c r="B959">
        <v>5.5003000000000002</v>
      </c>
      <c r="C959">
        <v>5.6673</v>
      </c>
      <c r="D959">
        <v>5.3834999999999997</v>
      </c>
      <c r="E959" s="35">
        <v>5.6631</v>
      </c>
      <c r="F959">
        <v>430888</v>
      </c>
    </row>
    <row r="960" spans="1:6">
      <c r="A960" s="14">
        <v>37214</v>
      </c>
      <c r="B960">
        <v>5.6589</v>
      </c>
      <c r="C960">
        <v>5.7590000000000003</v>
      </c>
      <c r="D960">
        <v>5.6254999999999997</v>
      </c>
      <c r="E960" s="35">
        <v>5.7172999999999998</v>
      </c>
      <c r="F960">
        <v>122275</v>
      </c>
    </row>
    <row r="961" spans="1:6">
      <c r="A961" s="14">
        <v>37215</v>
      </c>
      <c r="B961">
        <v>5.5922000000000001</v>
      </c>
      <c r="C961">
        <v>5.6631</v>
      </c>
      <c r="D961">
        <v>5.5922000000000001</v>
      </c>
      <c r="E961" s="35">
        <v>5.6338999999999997</v>
      </c>
      <c r="F961">
        <v>38185</v>
      </c>
    </row>
    <row r="962" spans="1:6">
      <c r="A962" s="14">
        <v>37216</v>
      </c>
      <c r="B962">
        <v>5.6130000000000004</v>
      </c>
      <c r="C962">
        <v>5.7507000000000001</v>
      </c>
      <c r="D962">
        <v>5.5503999999999998</v>
      </c>
      <c r="E962" s="35">
        <v>5.6130000000000004</v>
      </c>
      <c r="F962">
        <v>171937</v>
      </c>
    </row>
    <row r="963" spans="1:6">
      <c r="A963" s="14">
        <v>37218</v>
      </c>
      <c r="B963">
        <v>5.6421999999999999</v>
      </c>
      <c r="C963">
        <v>5.6673</v>
      </c>
      <c r="D963">
        <v>5.6130000000000004</v>
      </c>
      <c r="E963" s="35">
        <v>5.6463999999999999</v>
      </c>
      <c r="F963">
        <v>22953</v>
      </c>
    </row>
    <row r="964" spans="1:6">
      <c r="A964" s="14">
        <v>37221</v>
      </c>
      <c r="B964">
        <v>5.6463000000000001</v>
      </c>
      <c r="C964">
        <v>5.7214999999999998</v>
      </c>
      <c r="D964">
        <v>5.6254999999999997</v>
      </c>
      <c r="E964" s="35">
        <v>5.6672000000000002</v>
      </c>
      <c r="F964">
        <v>90141</v>
      </c>
    </row>
    <row r="965" spans="1:6">
      <c r="A965" s="14">
        <v>37222</v>
      </c>
      <c r="B965">
        <v>5.6547000000000001</v>
      </c>
      <c r="C965">
        <v>5.7423000000000002</v>
      </c>
      <c r="D965">
        <v>5.6421999999999999</v>
      </c>
      <c r="E965" s="35">
        <v>5.7298</v>
      </c>
      <c r="F965">
        <v>61972</v>
      </c>
    </row>
    <row r="966" spans="1:6">
      <c r="A966" s="14">
        <v>37223</v>
      </c>
      <c r="B966">
        <v>5.7298999999999998</v>
      </c>
      <c r="C966">
        <v>5.7591000000000001</v>
      </c>
      <c r="D966">
        <v>5.6715</v>
      </c>
      <c r="E966" s="35">
        <v>5.7423999999999999</v>
      </c>
      <c r="F966">
        <v>245805</v>
      </c>
    </row>
    <row r="967" spans="1:6">
      <c r="A967" s="14">
        <v>37224</v>
      </c>
      <c r="B967">
        <v>5.7382</v>
      </c>
      <c r="C967">
        <v>5.8425000000000002</v>
      </c>
      <c r="D967">
        <v>5.7089999999999996</v>
      </c>
      <c r="E967" s="35">
        <v>5.8342000000000001</v>
      </c>
      <c r="F967">
        <v>361403</v>
      </c>
    </row>
    <row r="968" spans="1:6">
      <c r="A968" s="14">
        <v>37225</v>
      </c>
      <c r="B968">
        <v>5.8425000000000002</v>
      </c>
      <c r="C968">
        <v>5.9843999999999999</v>
      </c>
      <c r="D968">
        <v>5.7632000000000003</v>
      </c>
      <c r="E968" s="35">
        <v>5.9343000000000004</v>
      </c>
      <c r="F968">
        <v>281691</v>
      </c>
    </row>
    <row r="969" spans="1:6">
      <c r="A969" s="14">
        <v>37228</v>
      </c>
      <c r="B969">
        <v>5.8925999999999998</v>
      </c>
      <c r="C969">
        <v>5.9885999999999999</v>
      </c>
      <c r="D969">
        <v>5.8425000000000002</v>
      </c>
      <c r="E969" s="35">
        <v>5.9843999999999999</v>
      </c>
      <c r="F969">
        <v>170267</v>
      </c>
    </row>
    <row r="970" spans="1:6">
      <c r="A970" s="14">
        <v>37229</v>
      </c>
      <c r="B970">
        <v>5.9593999999999996</v>
      </c>
      <c r="C970">
        <v>5.9885999999999999</v>
      </c>
      <c r="D970">
        <v>5.9051</v>
      </c>
      <c r="E970" s="35">
        <v>5.9843999999999999</v>
      </c>
      <c r="F970">
        <v>87846</v>
      </c>
    </row>
    <row r="971" spans="1:6">
      <c r="A971" s="14">
        <v>37230</v>
      </c>
      <c r="B971">
        <v>5.9593999999999996</v>
      </c>
      <c r="C971">
        <v>6.0304000000000002</v>
      </c>
      <c r="D971">
        <v>5.8842999999999996</v>
      </c>
      <c r="E971" s="35">
        <v>5.8842999999999996</v>
      </c>
      <c r="F971">
        <v>230573</v>
      </c>
    </row>
    <row r="972" spans="1:6">
      <c r="A972" s="14">
        <v>37231</v>
      </c>
      <c r="B972">
        <v>5.6337999999999999</v>
      </c>
      <c r="C972">
        <v>5.8007999999999997</v>
      </c>
      <c r="D972">
        <v>5.6337999999999999</v>
      </c>
      <c r="E972" s="35">
        <v>5.7507000000000001</v>
      </c>
      <c r="F972">
        <v>163590</v>
      </c>
    </row>
    <row r="973" spans="1:6">
      <c r="A973" s="14">
        <v>37232</v>
      </c>
      <c r="B973">
        <v>5.7507000000000001</v>
      </c>
      <c r="C973">
        <v>5.8341000000000003</v>
      </c>
      <c r="D973">
        <v>5.6963999999999997</v>
      </c>
      <c r="E973" s="35">
        <v>5.7632000000000003</v>
      </c>
      <c r="F973">
        <v>250184</v>
      </c>
    </row>
    <row r="974" spans="1:6">
      <c r="A974" s="14">
        <v>37235</v>
      </c>
      <c r="B974">
        <v>5.8007999999999997</v>
      </c>
      <c r="C974">
        <v>5.8174999999999999</v>
      </c>
      <c r="D974">
        <v>5.5838000000000001</v>
      </c>
      <c r="E974" s="35">
        <v>5.6130000000000004</v>
      </c>
      <c r="F974">
        <v>82421</v>
      </c>
    </row>
    <row r="975" spans="1:6">
      <c r="A975" s="14">
        <v>37236</v>
      </c>
      <c r="B975">
        <v>5.5712999999999999</v>
      </c>
      <c r="C975">
        <v>5.6756000000000002</v>
      </c>
      <c r="D975">
        <v>5.5503999999999998</v>
      </c>
      <c r="E975" s="35">
        <v>5.6172000000000004</v>
      </c>
      <c r="F975">
        <v>143560</v>
      </c>
    </row>
    <row r="976" spans="1:6">
      <c r="A976" s="14">
        <v>37237</v>
      </c>
      <c r="B976">
        <v>5.6130000000000004</v>
      </c>
      <c r="C976">
        <v>5.6547000000000001</v>
      </c>
      <c r="D976">
        <v>5.5170000000000003</v>
      </c>
      <c r="E976" s="35">
        <v>5.5587</v>
      </c>
      <c r="F976">
        <v>173396</v>
      </c>
    </row>
    <row r="977" spans="1:6">
      <c r="A977" s="14">
        <v>37238</v>
      </c>
      <c r="B977">
        <v>5.5170000000000003</v>
      </c>
      <c r="C977">
        <v>5.5754000000000001</v>
      </c>
      <c r="D977">
        <v>5.4710999999999999</v>
      </c>
      <c r="E977" s="35">
        <v>5.4710999999999999</v>
      </c>
      <c r="F977">
        <v>74909</v>
      </c>
    </row>
    <row r="978" spans="1:6">
      <c r="A978" s="14">
        <v>37239</v>
      </c>
      <c r="B978">
        <v>5.4752999999999998</v>
      </c>
      <c r="C978">
        <v>5.5087000000000002</v>
      </c>
      <c r="D978">
        <v>5.4710999999999999</v>
      </c>
      <c r="E978" s="35">
        <v>5.4752999999999998</v>
      </c>
      <c r="F978">
        <v>77831</v>
      </c>
    </row>
    <row r="979" spans="1:6">
      <c r="A979" s="14">
        <v>37242</v>
      </c>
      <c r="B979">
        <v>5.5087000000000002</v>
      </c>
      <c r="C979">
        <v>5.5545999999999998</v>
      </c>
      <c r="D979">
        <v>5.3</v>
      </c>
      <c r="E979" s="35">
        <v>5.3834999999999997</v>
      </c>
      <c r="F979">
        <v>173399</v>
      </c>
    </row>
    <row r="980" spans="1:6">
      <c r="A980" s="14">
        <v>37243</v>
      </c>
      <c r="B980">
        <v>5.3625999999999996</v>
      </c>
      <c r="C980">
        <v>5.5296000000000003</v>
      </c>
      <c r="D980">
        <v>5.3625999999999996</v>
      </c>
      <c r="E980" s="35">
        <v>5.5087000000000002</v>
      </c>
      <c r="F980">
        <v>256029</v>
      </c>
    </row>
    <row r="981" spans="1:6">
      <c r="A981" s="14">
        <v>37244</v>
      </c>
      <c r="B981">
        <v>5.5296000000000003</v>
      </c>
      <c r="C981">
        <v>5.6130000000000004</v>
      </c>
      <c r="D981">
        <v>5.5087000000000002</v>
      </c>
      <c r="E981" s="35">
        <v>5.5880000000000001</v>
      </c>
      <c r="F981">
        <v>386653</v>
      </c>
    </row>
    <row r="982" spans="1:6">
      <c r="A982" s="14">
        <v>37245</v>
      </c>
      <c r="B982">
        <v>5.4836</v>
      </c>
      <c r="C982">
        <v>5.6128999999999998</v>
      </c>
      <c r="D982">
        <v>5.4459999999999997</v>
      </c>
      <c r="E982" s="35">
        <v>5.4961000000000002</v>
      </c>
      <c r="F982">
        <v>367450</v>
      </c>
    </row>
    <row r="983" spans="1:6">
      <c r="A983" s="14">
        <v>37246</v>
      </c>
      <c r="B983">
        <v>5.5254000000000003</v>
      </c>
      <c r="C983">
        <v>5.5503999999999998</v>
      </c>
      <c r="D983">
        <v>5.4085000000000001</v>
      </c>
      <c r="E983" s="35">
        <v>5.4878</v>
      </c>
      <c r="F983">
        <v>142307</v>
      </c>
    </row>
    <row r="984" spans="1:6">
      <c r="A984" s="14">
        <v>37249</v>
      </c>
      <c r="B984">
        <v>5.4669999999999996</v>
      </c>
      <c r="C984">
        <v>5.5922000000000001</v>
      </c>
      <c r="D984">
        <v>5.4669999999999996</v>
      </c>
      <c r="E984" s="35">
        <v>5.5712999999999999</v>
      </c>
      <c r="F984">
        <v>250187</v>
      </c>
    </row>
    <row r="985" spans="1:6">
      <c r="A985" s="14">
        <v>37251</v>
      </c>
      <c r="B985">
        <v>5.5503999999999998</v>
      </c>
      <c r="C985">
        <v>5.6338999999999997</v>
      </c>
      <c r="D985">
        <v>5.5294999999999996</v>
      </c>
      <c r="E985" s="35">
        <v>5.6130000000000004</v>
      </c>
      <c r="F985">
        <v>378930</v>
      </c>
    </row>
    <row r="986" spans="1:6">
      <c r="A986" s="14">
        <v>37252</v>
      </c>
      <c r="B986">
        <v>5.6130000000000004</v>
      </c>
      <c r="C986">
        <v>5.8686999999999996</v>
      </c>
      <c r="D986">
        <v>5.5961999999999996</v>
      </c>
      <c r="E986" s="35">
        <v>5.8686999999999996</v>
      </c>
      <c r="F986">
        <v>605734</v>
      </c>
    </row>
    <row r="987" spans="1:6">
      <c r="A987" s="14">
        <v>37253</v>
      </c>
      <c r="B987">
        <v>5.8686999999999996</v>
      </c>
      <c r="C987">
        <v>5.9861000000000004</v>
      </c>
      <c r="D987">
        <v>5.8686999999999996</v>
      </c>
      <c r="E987" s="35">
        <v>5.9650999999999996</v>
      </c>
      <c r="F987">
        <v>484795</v>
      </c>
    </row>
    <row r="988" spans="1:6">
      <c r="A988" s="14">
        <v>37256</v>
      </c>
      <c r="B988">
        <v>5.8979999999999997</v>
      </c>
      <c r="C988">
        <v>6.2500999999999998</v>
      </c>
      <c r="D988">
        <v>5.8979999999999997</v>
      </c>
      <c r="E988" s="35">
        <v>6.1704999999999997</v>
      </c>
      <c r="F988">
        <v>406616</v>
      </c>
    </row>
    <row r="989" spans="1:6">
      <c r="A989" s="14">
        <v>37258</v>
      </c>
      <c r="B989">
        <v>6.1704999999999997</v>
      </c>
      <c r="C989">
        <v>6.1704999999999997</v>
      </c>
      <c r="D989">
        <v>5.9231999999999996</v>
      </c>
      <c r="E989" s="35">
        <v>5.9231999999999996</v>
      </c>
      <c r="F989">
        <v>134980</v>
      </c>
    </row>
    <row r="990" spans="1:6">
      <c r="A990" s="14">
        <v>37259</v>
      </c>
      <c r="B990">
        <v>5.9105999999999996</v>
      </c>
      <c r="C990">
        <v>6.2417999999999996</v>
      </c>
      <c r="D990">
        <v>5.8979999999999997</v>
      </c>
      <c r="E990" s="35">
        <v>6.2165999999999997</v>
      </c>
      <c r="F990">
        <v>224267</v>
      </c>
    </row>
    <row r="991" spans="1:6">
      <c r="A991" s="14">
        <v>37260</v>
      </c>
      <c r="B991">
        <v>6.2041000000000004</v>
      </c>
      <c r="C991">
        <v>6.4345999999999997</v>
      </c>
      <c r="D991">
        <v>6.1830999999999996</v>
      </c>
      <c r="E991" s="35">
        <v>6.3507999999999996</v>
      </c>
      <c r="F991">
        <v>223221</v>
      </c>
    </row>
    <row r="992" spans="1:6">
      <c r="A992" s="14">
        <v>37263</v>
      </c>
      <c r="B992">
        <v>6.3506999999999998</v>
      </c>
      <c r="C992">
        <v>6.3506999999999998</v>
      </c>
      <c r="D992">
        <v>6.1955999999999998</v>
      </c>
      <c r="E992" s="35">
        <v>6.3213999999999997</v>
      </c>
      <c r="F992">
        <v>214207</v>
      </c>
    </row>
    <row r="993" spans="1:6">
      <c r="A993" s="14">
        <v>37264</v>
      </c>
      <c r="B993">
        <v>6.3213999999999997</v>
      </c>
      <c r="C993">
        <v>6.5728999999999997</v>
      </c>
      <c r="D993">
        <v>6.2794999999999996</v>
      </c>
      <c r="E993" s="35">
        <v>6.5351999999999997</v>
      </c>
      <c r="F993">
        <v>425270</v>
      </c>
    </row>
    <row r="994" spans="1:6">
      <c r="A994" s="14">
        <v>37265</v>
      </c>
      <c r="B994">
        <v>6.4555999999999996</v>
      </c>
      <c r="C994">
        <v>6.4932999999999996</v>
      </c>
      <c r="D994">
        <v>6.3968999999999996</v>
      </c>
      <c r="E994" s="35">
        <v>6.4598000000000004</v>
      </c>
      <c r="F994">
        <v>588131</v>
      </c>
    </row>
    <row r="995" spans="1:6">
      <c r="A995" s="14">
        <v>37266</v>
      </c>
      <c r="B995">
        <v>6.4429999999999996</v>
      </c>
      <c r="C995">
        <v>6.5393999999999997</v>
      </c>
      <c r="D995">
        <v>6.4429999999999996</v>
      </c>
      <c r="E995" s="35">
        <v>6.5225999999999997</v>
      </c>
      <c r="F995">
        <v>583513</v>
      </c>
    </row>
    <row r="996" spans="1:6">
      <c r="A996" s="14">
        <v>37267</v>
      </c>
      <c r="B996">
        <v>6.3676000000000004</v>
      </c>
      <c r="C996">
        <v>6.4640000000000004</v>
      </c>
      <c r="D996">
        <v>6.3676000000000004</v>
      </c>
      <c r="E996" s="35">
        <v>6.4640000000000004</v>
      </c>
      <c r="F996">
        <v>481027</v>
      </c>
    </row>
    <row r="997" spans="1:6">
      <c r="A997" s="14">
        <v>37270</v>
      </c>
      <c r="B997">
        <v>6.3592000000000004</v>
      </c>
      <c r="C997">
        <v>6.5058999999999996</v>
      </c>
      <c r="D997">
        <v>6.3592000000000004</v>
      </c>
      <c r="E997" s="35">
        <v>6.5016999999999996</v>
      </c>
      <c r="F997">
        <v>419613</v>
      </c>
    </row>
    <row r="998" spans="1:6">
      <c r="A998" s="14">
        <v>37271</v>
      </c>
      <c r="B998">
        <v>6.4974999999999996</v>
      </c>
      <c r="C998">
        <v>6.5393999999999997</v>
      </c>
      <c r="D998">
        <v>6.4808000000000003</v>
      </c>
      <c r="E998" s="35">
        <v>6.5101000000000004</v>
      </c>
      <c r="F998">
        <v>358202</v>
      </c>
    </row>
    <row r="999" spans="1:6">
      <c r="A999" s="14">
        <v>37272</v>
      </c>
      <c r="B999">
        <v>6.4554999999999998</v>
      </c>
      <c r="C999">
        <v>6.5728999999999997</v>
      </c>
      <c r="D999">
        <v>6.4177999999999997</v>
      </c>
      <c r="E999" s="35">
        <v>6.5728999999999997</v>
      </c>
      <c r="F999">
        <v>1641758</v>
      </c>
    </row>
    <row r="1000" spans="1:6">
      <c r="A1000" s="14">
        <v>37273</v>
      </c>
      <c r="B1000">
        <v>6.5309999999999997</v>
      </c>
      <c r="C1000">
        <v>6.5435999999999996</v>
      </c>
      <c r="D1000">
        <v>6.4974999999999996</v>
      </c>
      <c r="E1000" s="35">
        <v>6.5393999999999997</v>
      </c>
      <c r="F1000">
        <v>882609</v>
      </c>
    </row>
    <row r="1001" spans="1:6">
      <c r="A1001" s="14">
        <v>37274</v>
      </c>
      <c r="B1001">
        <v>6.5185000000000004</v>
      </c>
      <c r="C1001">
        <v>6.6401000000000003</v>
      </c>
      <c r="D1001">
        <v>6.5058999999999996</v>
      </c>
      <c r="E1001" s="35">
        <v>6.6233000000000004</v>
      </c>
      <c r="F1001">
        <v>1229293</v>
      </c>
    </row>
    <row r="1002" spans="1:6">
      <c r="A1002" s="14">
        <v>37278</v>
      </c>
      <c r="B1002">
        <v>6.5393999999999997</v>
      </c>
      <c r="C1002">
        <v>6.5812999999999997</v>
      </c>
      <c r="D1002">
        <v>6.4764999999999997</v>
      </c>
      <c r="E1002" s="35">
        <v>6.5225999999999997</v>
      </c>
      <c r="F1002">
        <v>349395</v>
      </c>
    </row>
    <row r="1003" spans="1:6">
      <c r="A1003" s="14">
        <v>37279</v>
      </c>
      <c r="B1003">
        <v>6.4806999999999997</v>
      </c>
      <c r="C1003">
        <v>6.6650999999999998</v>
      </c>
      <c r="D1003">
        <v>6.4429999999999996</v>
      </c>
      <c r="E1003" s="35">
        <v>6.6273999999999997</v>
      </c>
      <c r="F1003">
        <v>501352</v>
      </c>
    </row>
    <row r="1004" spans="1:6">
      <c r="A1004" s="14">
        <v>37280</v>
      </c>
      <c r="B1004">
        <v>6.6022999999999996</v>
      </c>
      <c r="C1004">
        <v>6.64</v>
      </c>
      <c r="D1004">
        <v>6.3800999999999997</v>
      </c>
      <c r="E1004" s="35">
        <v>6.3926999999999996</v>
      </c>
      <c r="F1004">
        <v>402426</v>
      </c>
    </row>
    <row r="1005" spans="1:6">
      <c r="A1005" s="14">
        <v>37281</v>
      </c>
      <c r="B1005">
        <v>6.3925999999999998</v>
      </c>
      <c r="C1005">
        <v>6.5728999999999997</v>
      </c>
      <c r="D1005">
        <v>6.3674999999999997</v>
      </c>
      <c r="E1005" s="35">
        <v>6.5728999999999997</v>
      </c>
      <c r="F1005">
        <v>354844</v>
      </c>
    </row>
    <row r="1006" spans="1:6">
      <c r="A1006" s="14">
        <v>37284</v>
      </c>
      <c r="B1006">
        <v>6.5728999999999997</v>
      </c>
      <c r="C1006">
        <v>6.6273999999999997</v>
      </c>
      <c r="D1006">
        <v>6.5477999999999996</v>
      </c>
      <c r="E1006" s="35">
        <v>6.6273999999999997</v>
      </c>
      <c r="F1006">
        <v>306638</v>
      </c>
    </row>
    <row r="1007" spans="1:6">
      <c r="A1007" s="14">
        <v>37285</v>
      </c>
      <c r="B1007">
        <v>6.6275000000000004</v>
      </c>
      <c r="C1007">
        <v>6.6443000000000003</v>
      </c>
      <c r="D1007">
        <v>6.5058999999999996</v>
      </c>
      <c r="E1007" s="35">
        <v>6.6191000000000004</v>
      </c>
      <c r="F1007">
        <v>294066</v>
      </c>
    </row>
    <row r="1008" spans="1:6">
      <c r="A1008" s="14">
        <v>37286</v>
      </c>
      <c r="B1008">
        <v>6.5812999999999997</v>
      </c>
      <c r="C1008">
        <v>6.6189999999999998</v>
      </c>
      <c r="D1008">
        <v>6.4471999999999996</v>
      </c>
      <c r="E1008" s="35">
        <v>6.5267999999999997</v>
      </c>
      <c r="F1008">
        <v>155729</v>
      </c>
    </row>
    <row r="1009" spans="1:6">
      <c r="A1009" s="14">
        <v>37287</v>
      </c>
      <c r="B1009">
        <v>6.4932999999999996</v>
      </c>
      <c r="C1009">
        <v>6.6189999999999998</v>
      </c>
      <c r="D1009">
        <v>6.4932999999999996</v>
      </c>
      <c r="E1009" s="35">
        <v>6.5854999999999997</v>
      </c>
      <c r="F1009">
        <v>436798</v>
      </c>
    </row>
    <row r="1010" spans="1:6">
      <c r="A1010" s="14">
        <v>37288</v>
      </c>
      <c r="B1010">
        <v>6.5602999999999998</v>
      </c>
      <c r="C1010">
        <v>6.6105999999999998</v>
      </c>
      <c r="D1010">
        <v>6.4974999999999996</v>
      </c>
      <c r="E1010" s="35">
        <v>6.5309999999999997</v>
      </c>
      <c r="F1010">
        <v>369308</v>
      </c>
    </row>
    <row r="1011" spans="1:6">
      <c r="A1011" s="14">
        <v>37291</v>
      </c>
      <c r="B1011">
        <v>6.4892000000000003</v>
      </c>
      <c r="C1011">
        <v>6.4892000000000003</v>
      </c>
      <c r="D1011">
        <v>6.2878999999999996</v>
      </c>
      <c r="E1011" s="35">
        <v>6.4137000000000004</v>
      </c>
      <c r="F1011">
        <v>242505</v>
      </c>
    </row>
    <row r="1012" spans="1:6">
      <c r="A1012" s="14">
        <v>37292</v>
      </c>
      <c r="B1012">
        <v>6.4137000000000004</v>
      </c>
      <c r="C1012">
        <v>6.4137000000000004</v>
      </c>
      <c r="D1012">
        <v>6.0909000000000004</v>
      </c>
      <c r="E1012" s="35">
        <v>6.2041000000000004</v>
      </c>
      <c r="F1012">
        <v>689158</v>
      </c>
    </row>
    <row r="1013" spans="1:6">
      <c r="A1013" s="14">
        <v>37293</v>
      </c>
      <c r="B1013">
        <v>6.2039999999999997</v>
      </c>
      <c r="C1013">
        <v>6.2416999999999998</v>
      </c>
      <c r="D1013">
        <v>6.0153999999999996</v>
      </c>
      <c r="E1013" s="35">
        <v>6.2123999999999997</v>
      </c>
      <c r="F1013">
        <v>403890</v>
      </c>
    </row>
    <row r="1014" spans="1:6">
      <c r="A1014" s="14">
        <v>37294</v>
      </c>
      <c r="B1014">
        <v>6.2123999999999997</v>
      </c>
      <c r="C1014">
        <v>6.2123999999999997</v>
      </c>
      <c r="D1014">
        <v>6.1285999999999996</v>
      </c>
      <c r="E1014" s="35">
        <v>6.1662999999999997</v>
      </c>
      <c r="F1014">
        <v>92641</v>
      </c>
    </row>
    <row r="1015" spans="1:6">
      <c r="A1015" s="14">
        <v>37295</v>
      </c>
      <c r="B1015">
        <v>6.1830999999999996</v>
      </c>
      <c r="C1015">
        <v>6.3005000000000004</v>
      </c>
      <c r="D1015">
        <v>6.1704999999999997</v>
      </c>
      <c r="E1015" s="35">
        <v>6.2878999999999996</v>
      </c>
      <c r="F1015">
        <v>271637</v>
      </c>
    </row>
    <row r="1016" spans="1:6">
      <c r="A1016" s="14">
        <v>37298</v>
      </c>
      <c r="B1016">
        <v>6.2878999999999996</v>
      </c>
      <c r="C1016">
        <v>6.2878999999999996</v>
      </c>
      <c r="D1016">
        <v>6.1536999999999997</v>
      </c>
      <c r="E1016" s="35">
        <v>6.2794999999999996</v>
      </c>
      <c r="F1016">
        <v>231394</v>
      </c>
    </row>
    <row r="1017" spans="1:6">
      <c r="A1017" s="14">
        <v>37299</v>
      </c>
      <c r="B1017">
        <v>6.2460000000000004</v>
      </c>
      <c r="C1017">
        <v>6.2460000000000004</v>
      </c>
      <c r="D1017">
        <v>6.0909000000000004</v>
      </c>
      <c r="E1017" s="35">
        <v>6.1412000000000004</v>
      </c>
      <c r="F1017">
        <v>258643</v>
      </c>
    </row>
    <row r="1018" spans="1:6">
      <c r="A1018" s="14">
        <v>37300</v>
      </c>
      <c r="B1018">
        <v>5.9945000000000004</v>
      </c>
      <c r="C1018">
        <v>6.1243999999999996</v>
      </c>
      <c r="D1018">
        <v>5.9526000000000003</v>
      </c>
      <c r="E1018" s="35">
        <v>6.0909000000000004</v>
      </c>
      <c r="F1018">
        <v>395091</v>
      </c>
    </row>
    <row r="1019" spans="1:6">
      <c r="A1019" s="14">
        <v>37301</v>
      </c>
      <c r="B1019">
        <v>6.0909000000000004</v>
      </c>
      <c r="C1019">
        <v>6.2670000000000003</v>
      </c>
      <c r="D1019">
        <v>6.0867000000000004</v>
      </c>
      <c r="E1019" s="35">
        <v>6.1538000000000004</v>
      </c>
      <c r="F1019">
        <v>491088</v>
      </c>
    </row>
    <row r="1020" spans="1:6">
      <c r="A1020" s="14">
        <v>37302</v>
      </c>
      <c r="B1020">
        <v>6.1412000000000004</v>
      </c>
      <c r="C1020">
        <v>6.2500999999999998</v>
      </c>
      <c r="D1020">
        <v>6.0614999999999997</v>
      </c>
      <c r="E1020" s="35">
        <v>6.0656999999999996</v>
      </c>
      <c r="F1020">
        <v>219447</v>
      </c>
    </row>
    <row r="1021" spans="1:6">
      <c r="A1021" s="14">
        <v>37306</v>
      </c>
      <c r="B1021">
        <v>6.0656999999999996</v>
      </c>
      <c r="C1021">
        <v>6.1368999999999998</v>
      </c>
      <c r="D1021">
        <v>6.0530999999999997</v>
      </c>
      <c r="E1021" s="35">
        <v>6.0530999999999997</v>
      </c>
      <c r="F1021">
        <v>213787</v>
      </c>
    </row>
    <row r="1022" spans="1:6">
      <c r="A1022" s="14">
        <v>37307</v>
      </c>
      <c r="B1022">
        <v>6.0530999999999997</v>
      </c>
      <c r="C1022">
        <v>6.2165999999999997</v>
      </c>
      <c r="D1022">
        <v>6.0530999999999997</v>
      </c>
      <c r="E1022" s="35">
        <v>6.0656999999999996</v>
      </c>
      <c r="F1022">
        <v>604055</v>
      </c>
    </row>
    <row r="1023" spans="1:6">
      <c r="A1023" s="14">
        <v>37308</v>
      </c>
      <c r="B1023">
        <v>6.0362999999999998</v>
      </c>
      <c r="C1023">
        <v>6.1620999999999997</v>
      </c>
      <c r="D1023">
        <v>6.0362999999999998</v>
      </c>
      <c r="E1023" s="35">
        <v>6.0572999999999997</v>
      </c>
      <c r="F1023">
        <v>267443</v>
      </c>
    </row>
    <row r="1024" spans="1:6">
      <c r="A1024" s="14">
        <v>37309</v>
      </c>
      <c r="B1024">
        <v>6.0782999999999996</v>
      </c>
      <c r="C1024">
        <v>6.1580000000000004</v>
      </c>
      <c r="D1024">
        <v>6.0572999999999997</v>
      </c>
      <c r="E1024" s="35">
        <v>6.0824999999999996</v>
      </c>
      <c r="F1024">
        <v>113811</v>
      </c>
    </row>
    <row r="1025" spans="1:6">
      <c r="A1025" s="14">
        <v>37312</v>
      </c>
      <c r="B1025">
        <v>6.1243999999999996</v>
      </c>
      <c r="C1025">
        <v>6.3507999999999996</v>
      </c>
      <c r="D1025">
        <v>6.1243999999999996</v>
      </c>
      <c r="E1025" s="35">
        <v>6.2962999999999996</v>
      </c>
      <c r="F1025">
        <v>242714</v>
      </c>
    </row>
    <row r="1026" spans="1:6">
      <c r="A1026" s="14">
        <v>37313</v>
      </c>
      <c r="B1026">
        <v>6.3087999999999997</v>
      </c>
      <c r="C1026">
        <v>6.4974999999999996</v>
      </c>
      <c r="D1026">
        <v>6.2668999999999997</v>
      </c>
      <c r="E1026" s="35">
        <v>6.4261999999999997</v>
      </c>
      <c r="F1026">
        <v>224267</v>
      </c>
    </row>
    <row r="1027" spans="1:6">
      <c r="A1027" s="14">
        <v>37314</v>
      </c>
      <c r="B1027">
        <v>6.4053000000000004</v>
      </c>
      <c r="C1027">
        <v>6.4179000000000004</v>
      </c>
      <c r="D1027">
        <v>6.3257000000000003</v>
      </c>
      <c r="E1027" s="35">
        <v>6.4137000000000004</v>
      </c>
      <c r="F1027">
        <v>107943</v>
      </c>
    </row>
    <row r="1028" spans="1:6">
      <c r="A1028" s="14">
        <v>37315</v>
      </c>
      <c r="B1028">
        <v>6.4053000000000004</v>
      </c>
      <c r="C1028">
        <v>6.4053000000000004</v>
      </c>
      <c r="D1028">
        <v>6.3173000000000004</v>
      </c>
      <c r="E1028" s="35">
        <v>6.3592000000000004</v>
      </c>
      <c r="F1028">
        <v>601756</v>
      </c>
    </row>
    <row r="1029" spans="1:6">
      <c r="A1029" s="14">
        <v>37316</v>
      </c>
      <c r="B1029">
        <v>6.4137000000000004</v>
      </c>
      <c r="C1029">
        <v>6.5603999999999996</v>
      </c>
      <c r="D1029">
        <v>6.3215000000000003</v>
      </c>
      <c r="E1029" s="35">
        <v>6.5185000000000004</v>
      </c>
      <c r="F1029">
        <v>110877</v>
      </c>
    </row>
    <row r="1030" spans="1:6">
      <c r="A1030" s="14">
        <v>37319</v>
      </c>
      <c r="B1030">
        <v>6.4429999999999996</v>
      </c>
      <c r="C1030">
        <v>6.6022999999999996</v>
      </c>
      <c r="D1030">
        <v>6.3926999999999996</v>
      </c>
      <c r="E1030" s="35">
        <v>6.4974999999999996</v>
      </c>
      <c r="F1030">
        <v>194925</v>
      </c>
    </row>
    <row r="1031" spans="1:6">
      <c r="A1031" s="14">
        <v>37320</v>
      </c>
      <c r="B1031">
        <v>6.4554999999999998</v>
      </c>
      <c r="C1031">
        <v>6.5309999999999997</v>
      </c>
      <c r="D1031">
        <v>6.4135999999999997</v>
      </c>
      <c r="E1031" s="35">
        <v>6.5309999999999997</v>
      </c>
      <c r="F1031">
        <v>623128</v>
      </c>
    </row>
    <row r="1032" spans="1:6">
      <c r="A1032" s="14">
        <v>37321</v>
      </c>
      <c r="B1032">
        <v>6.4764999999999997</v>
      </c>
      <c r="C1032">
        <v>6.7279999999999998</v>
      </c>
      <c r="D1032">
        <v>6.4387999999999996</v>
      </c>
      <c r="E1032" s="35">
        <v>6.7279999999999998</v>
      </c>
      <c r="F1032">
        <v>271006</v>
      </c>
    </row>
    <row r="1033" spans="1:6">
      <c r="A1033" s="14">
        <v>37322</v>
      </c>
      <c r="B1033">
        <v>6.8118999999999996</v>
      </c>
      <c r="C1033">
        <v>7.1262999999999996</v>
      </c>
      <c r="D1033">
        <v>6.6860999999999997</v>
      </c>
      <c r="E1033" s="35">
        <v>7.1052999999999997</v>
      </c>
      <c r="F1033">
        <v>475573</v>
      </c>
    </row>
    <row r="1034" spans="1:6">
      <c r="A1034" s="14">
        <v>37323</v>
      </c>
      <c r="B1034">
        <v>7.0633999999999997</v>
      </c>
      <c r="C1034">
        <v>7.2436999999999996</v>
      </c>
      <c r="D1034">
        <v>7.0214999999999996</v>
      </c>
      <c r="E1034" s="35">
        <v>7.2226999999999997</v>
      </c>
      <c r="F1034">
        <v>387963</v>
      </c>
    </row>
    <row r="1035" spans="1:6">
      <c r="A1035" s="14">
        <v>37326</v>
      </c>
      <c r="B1035">
        <v>7.0843999999999996</v>
      </c>
      <c r="C1035">
        <v>7.1471999999999998</v>
      </c>
      <c r="D1035">
        <v>6.9377000000000004</v>
      </c>
      <c r="E1035" s="35">
        <v>7.0675999999999997</v>
      </c>
      <c r="F1035">
        <v>459226</v>
      </c>
    </row>
    <row r="1036" spans="1:6">
      <c r="A1036" s="14">
        <v>37327</v>
      </c>
      <c r="B1036">
        <v>6.9377000000000004</v>
      </c>
      <c r="C1036">
        <v>6.9585999999999997</v>
      </c>
      <c r="D1036">
        <v>6.8705999999999996</v>
      </c>
      <c r="E1036" s="35">
        <v>6.8705999999999996</v>
      </c>
      <c r="F1036">
        <v>435962</v>
      </c>
    </row>
    <row r="1037" spans="1:6">
      <c r="A1037" s="14">
        <v>37328</v>
      </c>
      <c r="B1037">
        <v>6.7992999999999997</v>
      </c>
      <c r="C1037">
        <v>7.0425000000000004</v>
      </c>
      <c r="D1037">
        <v>6.7992999999999997</v>
      </c>
      <c r="E1037" s="35">
        <v>7.0256999999999996</v>
      </c>
      <c r="F1037">
        <v>283166</v>
      </c>
    </row>
    <row r="1038" spans="1:6">
      <c r="A1038" s="14">
        <v>37329</v>
      </c>
      <c r="B1038">
        <v>7.0004999999999997</v>
      </c>
      <c r="C1038">
        <v>7.1304999999999996</v>
      </c>
      <c r="D1038">
        <v>6.9292999999999996</v>
      </c>
      <c r="E1038" s="35">
        <v>7.1304999999999996</v>
      </c>
      <c r="F1038">
        <v>356944</v>
      </c>
    </row>
    <row r="1039" spans="1:6">
      <c r="A1039" s="14">
        <v>37330</v>
      </c>
      <c r="B1039">
        <v>7.1178999999999997</v>
      </c>
      <c r="C1039">
        <v>7.5454999999999997</v>
      </c>
      <c r="D1039">
        <v>7.0172999999999996</v>
      </c>
      <c r="E1039" s="35">
        <v>7.3987999999999996</v>
      </c>
      <c r="F1039">
        <v>875699</v>
      </c>
    </row>
    <row r="1040" spans="1:6">
      <c r="A1040" s="14">
        <v>37333</v>
      </c>
      <c r="B1040">
        <v>7.2939999999999996</v>
      </c>
      <c r="C1040">
        <v>7.2939999999999996</v>
      </c>
      <c r="D1040">
        <v>6.9878999999999998</v>
      </c>
      <c r="E1040" s="35">
        <v>7.1136999999999997</v>
      </c>
      <c r="F1040">
        <v>362602</v>
      </c>
    </row>
    <row r="1041" spans="1:6">
      <c r="A1041" s="14">
        <v>37334</v>
      </c>
      <c r="B1041">
        <v>6.8747999999999996</v>
      </c>
      <c r="C1041">
        <v>7.1473000000000004</v>
      </c>
      <c r="D1041">
        <v>6.8747999999999996</v>
      </c>
      <c r="E1041" s="35">
        <v>7.0885999999999996</v>
      </c>
      <c r="F1041">
        <v>159504</v>
      </c>
    </row>
    <row r="1042" spans="1:6">
      <c r="A1042" s="14">
        <v>37335</v>
      </c>
      <c r="B1042">
        <v>6.8956999999999997</v>
      </c>
      <c r="C1042">
        <v>6.8998999999999997</v>
      </c>
      <c r="D1042">
        <v>6.5183999999999997</v>
      </c>
      <c r="E1042" s="35">
        <v>6.7908999999999997</v>
      </c>
      <c r="F1042">
        <v>639267</v>
      </c>
    </row>
    <row r="1043" spans="1:6">
      <c r="A1043" s="14">
        <v>37336</v>
      </c>
      <c r="B1043">
        <v>6.7489999999999997</v>
      </c>
      <c r="C1043">
        <v>7.0423999999999998</v>
      </c>
      <c r="D1043">
        <v>6.4345999999999997</v>
      </c>
      <c r="E1043" s="35">
        <v>7.0004999999999997</v>
      </c>
      <c r="F1043">
        <v>713883</v>
      </c>
    </row>
    <row r="1044" spans="1:6">
      <c r="A1044" s="14">
        <v>37337</v>
      </c>
      <c r="B1044">
        <v>6.9377000000000004</v>
      </c>
      <c r="C1044">
        <v>7.0214999999999996</v>
      </c>
      <c r="D1044">
        <v>6.7908999999999997</v>
      </c>
      <c r="E1044" s="35">
        <v>7.0214999999999996</v>
      </c>
      <c r="F1044">
        <v>295951</v>
      </c>
    </row>
    <row r="1045" spans="1:6">
      <c r="A1045" s="14">
        <v>37340</v>
      </c>
      <c r="B1045">
        <v>6.7489999999999997</v>
      </c>
      <c r="C1045">
        <v>6.8746999999999998</v>
      </c>
      <c r="D1045">
        <v>6.7363999999999997</v>
      </c>
      <c r="E1045" s="35">
        <v>6.7866999999999997</v>
      </c>
      <c r="F1045">
        <v>480602</v>
      </c>
    </row>
    <row r="1046" spans="1:6">
      <c r="A1046" s="14">
        <v>37341</v>
      </c>
      <c r="B1046">
        <v>6.6191000000000004</v>
      </c>
      <c r="C1046">
        <v>6.9166999999999996</v>
      </c>
      <c r="D1046">
        <v>6.6022999999999996</v>
      </c>
      <c r="E1046" s="35">
        <v>6.9166999999999996</v>
      </c>
      <c r="F1046">
        <v>246696</v>
      </c>
    </row>
    <row r="1047" spans="1:6">
      <c r="A1047" s="14">
        <v>37342</v>
      </c>
      <c r="B1047">
        <v>6.8156999999999996</v>
      </c>
      <c r="C1047">
        <v>6.8367000000000004</v>
      </c>
      <c r="D1047">
        <v>6.6684000000000001</v>
      </c>
      <c r="E1047" s="35">
        <v>6.8156999999999996</v>
      </c>
      <c r="F1047">
        <v>524220</v>
      </c>
    </row>
    <row r="1048" spans="1:6">
      <c r="A1048" s="14">
        <v>37343</v>
      </c>
      <c r="B1048">
        <v>6.6052999999999997</v>
      </c>
      <c r="C1048">
        <v>7.0513000000000003</v>
      </c>
      <c r="D1048">
        <v>6.5422000000000002</v>
      </c>
      <c r="E1048" s="35">
        <v>7.0471000000000004</v>
      </c>
      <c r="F1048">
        <v>552619</v>
      </c>
    </row>
    <row r="1049" spans="1:6">
      <c r="A1049" s="14">
        <v>37347</v>
      </c>
      <c r="B1049">
        <v>6.9419000000000004</v>
      </c>
      <c r="C1049">
        <v>6.9756</v>
      </c>
      <c r="D1049">
        <v>6.782</v>
      </c>
      <c r="E1049" s="35">
        <v>6.9377000000000004</v>
      </c>
      <c r="F1049">
        <v>360769</v>
      </c>
    </row>
    <row r="1050" spans="1:6">
      <c r="A1050" s="14">
        <v>37348</v>
      </c>
      <c r="B1050">
        <v>6.8536000000000001</v>
      </c>
      <c r="C1050">
        <v>6.984</v>
      </c>
      <c r="D1050">
        <v>6.8536000000000001</v>
      </c>
      <c r="E1050" s="35">
        <v>6.9672000000000001</v>
      </c>
      <c r="F1050">
        <v>703241</v>
      </c>
    </row>
    <row r="1051" spans="1:6">
      <c r="A1051" s="14">
        <v>37349</v>
      </c>
      <c r="B1051">
        <v>6.883</v>
      </c>
      <c r="C1051">
        <v>6.9292999999999996</v>
      </c>
      <c r="D1051">
        <v>6.7568000000000001</v>
      </c>
      <c r="E1051" s="35">
        <v>6.8072999999999997</v>
      </c>
      <c r="F1051">
        <v>188484</v>
      </c>
    </row>
    <row r="1052" spans="1:6">
      <c r="A1052" s="14">
        <v>37350</v>
      </c>
      <c r="B1052">
        <v>6.7442000000000002</v>
      </c>
      <c r="C1052">
        <v>6.8788</v>
      </c>
      <c r="D1052">
        <v>6.7316000000000003</v>
      </c>
      <c r="E1052" s="35">
        <v>6.7988999999999997</v>
      </c>
      <c r="F1052">
        <v>278940</v>
      </c>
    </row>
    <row r="1053" spans="1:6">
      <c r="A1053" s="14">
        <v>37351</v>
      </c>
      <c r="B1053">
        <v>6.7148000000000003</v>
      </c>
      <c r="C1053">
        <v>6.9292999999999996</v>
      </c>
      <c r="D1053">
        <v>6.7148000000000003</v>
      </c>
      <c r="E1053" s="35">
        <v>6.8578000000000001</v>
      </c>
      <c r="F1053">
        <v>147043</v>
      </c>
    </row>
    <row r="1054" spans="1:6">
      <c r="A1054" s="14">
        <v>37354</v>
      </c>
      <c r="B1054">
        <v>6.8620000000000001</v>
      </c>
      <c r="C1054">
        <v>7.1271000000000004</v>
      </c>
      <c r="D1054">
        <v>6.7946999999999997</v>
      </c>
      <c r="E1054" s="35">
        <v>7.0891999999999999</v>
      </c>
      <c r="F1054">
        <v>216673</v>
      </c>
    </row>
    <row r="1055" spans="1:6">
      <c r="A1055" s="14">
        <v>37355</v>
      </c>
      <c r="B1055">
        <v>7.1101999999999999</v>
      </c>
      <c r="C1055">
        <v>7.1397000000000004</v>
      </c>
      <c r="D1055">
        <v>6.9630000000000001</v>
      </c>
      <c r="E1055" s="35">
        <v>6.9714</v>
      </c>
      <c r="F1055">
        <v>226350</v>
      </c>
    </row>
    <row r="1056" spans="1:6">
      <c r="A1056" s="14">
        <v>37356</v>
      </c>
      <c r="B1056">
        <v>6.9629000000000003</v>
      </c>
      <c r="C1056">
        <v>7.0049999999999999</v>
      </c>
      <c r="D1056">
        <v>6.7694000000000001</v>
      </c>
      <c r="E1056" s="35">
        <v>6.8788</v>
      </c>
      <c r="F1056">
        <v>308599</v>
      </c>
    </row>
    <row r="1057" spans="1:6">
      <c r="A1057" s="14">
        <v>37357</v>
      </c>
      <c r="B1057">
        <v>6.8156999999999996</v>
      </c>
      <c r="C1057">
        <v>6.9208999999999996</v>
      </c>
      <c r="D1057">
        <v>6.7188999999999997</v>
      </c>
      <c r="E1057" s="35">
        <v>6.8788</v>
      </c>
      <c r="F1057">
        <v>185118</v>
      </c>
    </row>
    <row r="1058" spans="1:6">
      <c r="A1058" s="14">
        <v>37358</v>
      </c>
      <c r="B1058">
        <v>6.8788</v>
      </c>
      <c r="C1058">
        <v>6.8788</v>
      </c>
      <c r="D1058">
        <v>6.7904999999999998</v>
      </c>
      <c r="E1058" s="35">
        <v>6.8156999999999996</v>
      </c>
      <c r="F1058">
        <v>216462</v>
      </c>
    </row>
    <row r="1059" spans="1:6">
      <c r="A1059" s="14">
        <v>37361</v>
      </c>
      <c r="B1059">
        <v>6.8156999999999996</v>
      </c>
      <c r="C1059">
        <v>6.8368000000000002</v>
      </c>
      <c r="D1059">
        <v>6.7274000000000003</v>
      </c>
      <c r="E1059" s="35">
        <v>6.7316000000000003</v>
      </c>
      <c r="F1059">
        <v>376128</v>
      </c>
    </row>
    <row r="1060" spans="1:6">
      <c r="A1060" s="14">
        <v>37362</v>
      </c>
      <c r="B1060">
        <v>6.7736000000000001</v>
      </c>
      <c r="C1060">
        <v>7.0091999999999999</v>
      </c>
      <c r="D1060">
        <v>6.7736000000000001</v>
      </c>
      <c r="E1060" s="35">
        <v>7.0091999999999999</v>
      </c>
      <c r="F1060">
        <v>312385</v>
      </c>
    </row>
    <row r="1061" spans="1:6">
      <c r="A1061" s="14">
        <v>37363</v>
      </c>
      <c r="B1061">
        <v>6.984</v>
      </c>
      <c r="C1061">
        <v>7.0471000000000004</v>
      </c>
      <c r="D1061">
        <v>6.8746</v>
      </c>
      <c r="E1061" s="35">
        <v>6.9166999999999996</v>
      </c>
      <c r="F1061">
        <v>202579</v>
      </c>
    </row>
    <row r="1062" spans="1:6">
      <c r="A1062" s="14">
        <v>37364</v>
      </c>
      <c r="B1062">
        <v>6.8998999999999997</v>
      </c>
      <c r="C1062">
        <v>6.8998999999999997</v>
      </c>
      <c r="D1062">
        <v>6.7904999999999998</v>
      </c>
      <c r="E1062" s="35">
        <v>6.8030999999999997</v>
      </c>
      <c r="F1062">
        <v>106443</v>
      </c>
    </row>
    <row r="1063" spans="1:6">
      <c r="A1063" s="14">
        <v>37365</v>
      </c>
      <c r="B1063">
        <v>6.8029999999999999</v>
      </c>
      <c r="C1063">
        <v>6.9797000000000002</v>
      </c>
      <c r="D1063">
        <v>6.7526000000000002</v>
      </c>
      <c r="E1063" s="35">
        <v>6.8367000000000004</v>
      </c>
      <c r="F1063">
        <v>394425</v>
      </c>
    </row>
    <row r="1064" spans="1:6">
      <c r="A1064" s="14">
        <v>37368</v>
      </c>
      <c r="B1064">
        <v>6.8367000000000004</v>
      </c>
      <c r="C1064">
        <v>6.9545000000000003</v>
      </c>
      <c r="D1064">
        <v>6.7862</v>
      </c>
      <c r="E1064" s="35">
        <v>6.9503000000000004</v>
      </c>
      <c r="F1064">
        <v>349408</v>
      </c>
    </row>
    <row r="1065" spans="1:6">
      <c r="A1065" s="14">
        <v>37369</v>
      </c>
      <c r="B1065">
        <v>6.9461000000000004</v>
      </c>
      <c r="C1065">
        <v>7.0049999999999999</v>
      </c>
      <c r="D1065">
        <v>6.9461000000000004</v>
      </c>
      <c r="E1065" s="35">
        <v>6.9882</v>
      </c>
      <c r="F1065">
        <v>239181</v>
      </c>
    </row>
    <row r="1066" spans="1:6">
      <c r="A1066" s="14">
        <v>37370</v>
      </c>
      <c r="B1066">
        <v>6.9882</v>
      </c>
      <c r="C1066">
        <v>7.0387000000000004</v>
      </c>
      <c r="D1066">
        <v>6.9419000000000004</v>
      </c>
      <c r="E1066" s="35">
        <v>6.9756</v>
      </c>
      <c r="F1066">
        <v>218776</v>
      </c>
    </row>
    <row r="1067" spans="1:6">
      <c r="A1067" s="14">
        <v>37371</v>
      </c>
      <c r="B1067">
        <v>6.9630000000000001</v>
      </c>
      <c r="C1067">
        <v>7.0050999999999997</v>
      </c>
      <c r="D1067">
        <v>6.8368000000000002</v>
      </c>
      <c r="E1067" s="35">
        <v>6.9672000000000001</v>
      </c>
      <c r="F1067">
        <v>117803</v>
      </c>
    </row>
    <row r="1068" spans="1:6">
      <c r="A1068" s="14">
        <v>37372</v>
      </c>
      <c r="B1068">
        <v>6.9419000000000004</v>
      </c>
      <c r="C1068">
        <v>7.0176999999999996</v>
      </c>
      <c r="D1068">
        <v>6.7358000000000002</v>
      </c>
      <c r="E1068" s="35">
        <v>6.7526000000000002</v>
      </c>
      <c r="F1068">
        <v>279991</v>
      </c>
    </row>
    <row r="1069" spans="1:6">
      <c r="A1069" s="14">
        <v>37375</v>
      </c>
      <c r="B1069">
        <v>6.6475</v>
      </c>
      <c r="C1069">
        <v>6.9208999999999996</v>
      </c>
      <c r="D1069">
        <v>6.6475</v>
      </c>
      <c r="E1069" s="35">
        <v>6.8410000000000002</v>
      </c>
      <c r="F1069">
        <v>424512</v>
      </c>
    </row>
    <row r="1070" spans="1:6">
      <c r="A1070" s="14">
        <v>37376</v>
      </c>
      <c r="B1070">
        <v>6.8578000000000001</v>
      </c>
      <c r="C1070">
        <v>7.0471000000000004</v>
      </c>
      <c r="D1070">
        <v>6.8114999999999997</v>
      </c>
      <c r="E1070" s="35">
        <v>7.0260999999999996</v>
      </c>
      <c r="F1070">
        <v>247596</v>
      </c>
    </row>
    <row r="1071" spans="1:6">
      <c r="A1071" s="14">
        <v>37377</v>
      </c>
      <c r="B1071">
        <v>6.8578000000000001</v>
      </c>
      <c r="C1071">
        <v>7.2785000000000002</v>
      </c>
      <c r="D1071">
        <v>6.8114999999999997</v>
      </c>
      <c r="E1071" s="35">
        <v>7.2363999999999997</v>
      </c>
      <c r="F1071">
        <v>639496</v>
      </c>
    </row>
    <row r="1072" spans="1:6">
      <c r="A1072" s="14">
        <v>37378</v>
      </c>
      <c r="B1072">
        <v>7.0682</v>
      </c>
      <c r="C1072">
        <v>7.2575000000000003</v>
      </c>
      <c r="D1072">
        <v>7.0260999999999996</v>
      </c>
      <c r="E1072" s="35">
        <v>7.1355000000000004</v>
      </c>
      <c r="F1072">
        <v>294297</v>
      </c>
    </row>
    <row r="1073" spans="1:6">
      <c r="A1073" s="14">
        <v>37379</v>
      </c>
      <c r="B1073">
        <v>7.1101999999999999</v>
      </c>
      <c r="C1073">
        <v>7.2153999999999998</v>
      </c>
      <c r="D1073">
        <v>7.0218999999999996</v>
      </c>
      <c r="E1073" s="35">
        <v>7.2153999999999998</v>
      </c>
      <c r="F1073">
        <v>99922</v>
      </c>
    </row>
    <row r="1074" spans="1:6">
      <c r="A1074" s="14">
        <v>37382</v>
      </c>
      <c r="B1074">
        <v>7.2995000000000001</v>
      </c>
      <c r="C1074">
        <v>7.2995000000000001</v>
      </c>
      <c r="D1074">
        <v>6.8997999999999999</v>
      </c>
      <c r="E1074" s="35">
        <v>7.1101999999999999</v>
      </c>
      <c r="F1074">
        <v>387275</v>
      </c>
    </row>
    <row r="1075" spans="1:6">
      <c r="A1075" s="14">
        <v>37383</v>
      </c>
      <c r="B1075">
        <v>7.0682</v>
      </c>
      <c r="C1075">
        <v>7.1101999999999999</v>
      </c>
      <c r="D1075">
        <v>6.9419000000000004</v>
      </c>
      <c r="E1075" s="35">
        <v>7.0933999999999999</v>
      </c>
      <c r="F1075">
        <v>139891</v>
      </c>
    </row>
    <row r="1076" spans="1:6">
      <c r="A1076" s="14">
        <v>37384</v>
      </c>
      <c r="B1076">
        <v>7.0891999999999999</v>
      </c>
      <c r="C1076">
        <v>7.1397000000000004</v>
      </c>
      <c r="D1076">
        <v>7.0514000000000001</v>
      </c>
      <c r="E1076" s="35">
        <v>7.1355000000000004</v>
      </c>
      <c r="F1076">
        <v>180070</v>
      </c>
    </row>
    <row r="1077" spans="1:6">
      <c r="A1077" s="14">
        <v>37385</v>
      </c>
      <c r="B1077">
        <v>7.1101999999999999</v>
      </c>
      <c r="C1077">
        <v>7.1101999999999999</v>
      </c>
      <c r="D1077">
        <v>7.0217999999999998</v>
      </c>
      <c r="E1077" s="35">
        <v>7.0681000000000003</v>
      </c>
      <c r="F1077">
        <v>157770</v>
      </c>
    </row>
    <row r="1078" spans="1:6">
      <c r="A1078" s="14">
        <v>37386</v>
      </c>
      <c r="B1078">
        <v>7.0640000000000001</v>
      </c>
      <c r="C1078">
        <v>7.1102999999999996</v>
      </c>
      <c r="D1078">
        <v>7.0429000000000004</v>
      </c>
      <c r="E1078" s="35">
        <v>7.0766</v>
      </c>
      <c r="F1078">
        <v>95294</v>
      </c>
    </row>
    <row r="1079" spans="1:6">
      <c r="A1079" s="14">
        <v>37389</v>
      </c>
      <c r="B1079">
        <v>7.0471000000000004</v>
      </c>
      <c r="C1079">
        <v>7.0471000000000004</v>
      </c>
      <c r="D1079">
        <v>6.8493000000000004</v>
      </c>
      <c r="E1079" s="35">
        <v>6.8788</v>
      </c>
      <c r="F1079">
        <v>200053</v>
      </c>
    </row>
    <row r="1080" spans="1:6">
      <c r="A1080" s="14">
        <v>37390</v>
      </c>
      <c r="B1080">
        <v>6.883</v>
      </c>
      <c r="C1080">
        <v>7.1185999999999998</v>
      </c>
      <c r="D1080">
        <v>6.883</v>
      </c>
      <c r="E1080" s="35">
        <v>7.1185999999999998</v>
      </c>
      <c r="F1080">
        <v>84565</v>
      </c>
    </row>
    <row r="1081" spans="1:6">
      <c r="A1081" s="14">
        <v>37391</v>
      </c>
      <c r="B1081">
        <v>7.1439000000000004</v>
      </c>
      <c r="C1081">
        <v>7.1439000000000004</v>
      </c>
      <c r="D1081">
        <v>7.0134999999999996</v>
      </c>
      <c r="E1081" s="35">
        <v>7.0933999999999999</v>
      </c>
      <c r="F1081">
        <v>113595</v>
      </c>
    </row>
    <row r="1082" spans="1:6">
      <c r="A1082" s="14">
        <v>37392</v>
      </c>
      <c r="B1082">
        <v>7.0513000000000003</v>
      </c>
      <c r="C1082">
        <v>7.1311999999999998</v>
      </c>
      <c r="D1082">
        <v>6.984</v>
      </c>
      <c r="E1082" s="35">
        <v>7.0471000000000004</v>
      </c>
      <c r="F1082">
        <v>77623</v>
      </c>
    </row>
    <row r="1083" spans="1:6">
      <c r="A1083" s="14">
        <v>37393</v>
      </c>
      <c r="B1083">
        <v>7.0471000000000004</v>
      </c>
      <c r="C1083">
        <v>7.0597000000000003</v>
      </c>
      <c r="D1083">
        <v>6.9714</v>
      </c>
      <c r="E1083" s="35">
        <v>6.9923999999999999</v>
      </c>
      <c r="F1083">
        <v>64160</v>
      </c>
    </row>
    <row r="1084" spans="1:6">
      <c r="A1084" s="14">
        <v>37396</v>
      </c>
      <c r="B1084">
        <v>6.9208999999999996</v>
      </c>
      <c r="C1084">
        <v>6.9420000000000002</v>
      </c>
      <c r="D1084">
        <v>6.7946999999999997</v>
      </c>
      <c r="E1084" s="35">
        <v>6.8998999999999997</v>
      </c>
      <c r="F1084">
        <v>105181</v>
      </c>
    </row>
    <row r="1085" spans="1:6">
      <c r="A1085" s="14">
        <v>37397</v>
      </c>
      <c r="B1085">
        <v>6.8997999999999999</v>
      </c>
      <c r="C1085">
        <v>7.0091999999999999</v>
      </c>
      <c r="D1085">
        <v>6.8620000000000001</v>
      </c>
      <c r="E1085" s="35">
        <v>6.9292999999999996</v>
      </c>
      <c r="F1085">
        <v>122220</v>
      </c>
    </row>
    <row r="1086" spans="1:6">
      <c r="A1086" s="14">
        <v>37398</v>
      </c>
      <c r="B1086">
        <v>6.8872999999999998</v>
      </c>
      <c r="C1086">
        <v>6.8872999999999998</v>
      </c>
      <c r="D1086">
        <v>6.7652000000000001</v>
      </c>
      <c r="E1086" s="35">
        <v>6.7988999999999997</v>
      </c>
      <c r="F1086">
        <v>89193</v>
      </c>
    </row>
    <row r="1087" spans="1:6">
      <c r="A1087" s="14">
        <v>37399</v>
      </c>
      <c r="B1087">
        <v>6.8156999999999996</v>
      </c>
      <c r="C1087">
        <v>6.9965999999999999</v>
      </c>
      <c r="D1087">
        <v>6.6474000000000002</v>
      </c>
      <c r="E1087" s="35">
        <v>6.9965999999999999</v>
      </c>
      <c r="F1087">
        <v>203419</v>
      </c>
    </row>
    <row r="1088" spans="1:6">
      <c r="A1088" s="14">
        <v>37400</v>
      </c>
      <c r="B1088">
        <v>6.9629000000000003</v>
      </c>
      <c r="C1088">
        <v>6.9629000000000003</v>
      </c>
      <c r="D1088">
        <v>6.8662000000000001</v>
      </c>
      <c r="E1088" s="35">
        <v>6.8914</v>
      </c>
      <c r="F1088">
        <v>65422</v>
      </c>
    </row>
    <row r="1089" spans="1:6">
      <c r="A1089" s="14">
        <v>37404</v>
      </c>
      <c r="B1089">
        <v>6.8788</v>
      </c>
      <c r="C1089">
        <v>6.8788</v>
      </c>
      <c r="D1089">
        <v>6.6936999999999998</v>
      </c>
      <c r="E1089" s="35">
        <v>6.7736000000000001</v>
      </c>
      <c r="F1089">
        <v>103497</v>
      </c>
    </row>
    <row r="1090" spans="1:6">
      <c r="A1090" s="14">
        <v>37405</v>
      </c>
      <c r="B1090">
        <v>6.7526000000000002</v>
      </c>
      <c r="C1090">
        <v>6.7526000000000002</v>
      </c>
      <c r="D1090">
        <v>6.6348000000000003</v>
      </c>
      <c r="E1090" s="35">
        <v>6.7526000000000002</v>
      </c>
      <c r="F1090">
        <v>147043</v>
      </c>
    </row>
    <row r="1091" spans="1:6">
      <c r="A1091" s="14">
        <v>37406</v>
      </c>
      <c r="B1091">
        <v>6.7526000000000002</v>
      </c>
      <c r="C1091">
        <v>6.7526000000000002</v>
      </c>
      <c r="D1091">
        <v>6.5632000000000001</v>
      </c>
      <c r="E1091" s="35">
        <v>6.66</v>
      </c>
      <c r="F1091">
        <v>139048</v>
      </c>
    </row>
    <row r="1092" spans="1:6">
      <c r="A1092" s="14">
        <v>37407</v>
      </c>
      <c r="B1092">
        <v>6.6264000000000003</v>
      </c>
      <c r="C1092">
        <v>6.7274000000000003</v>
      </c>
      <c r="D1092">
        <v>6.5716999999999999</v>
      </c>
      <c r="E1092" s="35">
        <v>6.6894999999999998</v>
      </c>
      <c r="F1092">
        <v>304183</v>
      </c>
    </row>
    <row r="1093" spans="1:6">
      <c r="A1093" s="14">
        <v>37410</v>
      </c>
      <c r="B1093">
        <v>6.6894999999999998</v>
      </c>
      <c r="C1093">
        <v>6.6894999999999998</v>
      </c>
      <c r="D1093">
        <v>6.4960000000000004</v>
      </c>
      <c r="E1093" s="35">
        <v>6.6264000000000003</v>
      </c>
      <c r="F1093">
        <v>96977</v>
      </c>
    </row>
    <row r="1094" spans="1:6">
      <c r="A1094" s="14">
        <v>37411</v>
      </c>
      <c r="B1094">
        <v>6.5843999999999996</v>
      </c>
      <c r="C1094">
        <v>6.6852999999999998</v>
      </c>
      <c r="D1094">
        <v>6.5381</v>
      </c>
      <c r="E1094" s="35">
        <v>6.5548999999999999</v>
      </c>
      <c r="F1094">
        <v>222984</v>
      </c>
    </row>
    <row r="1095" spans="1:6">
      <c r="A1095" s="14">
        <v>37412</v>
      </c>
      <c r="B1095">
        <v>6.5507</v>
      </c>
      <c r="C1095">
        <v>6.6475</v>
      </c>
      <c r="D1095">
        <v>6.5507</v>
      </c>
      <c r="E1095" s="35">
        <v>6.6096000000000004</v>
      </c>
      <c r="F1095">
        <v>365611</v>
      </c>
    </row>
    <row r="1096" spans="1:6">
      <c r="A1096" s="14">
        <v>37413</v>
      </c>
      <c r="B1096">
        <v>6.5842999999999998</v>
      </c>
      <c r="C1096">
        <v>6.6516000000000002</v>
      </c>
      <c r="D1096">
        <v>6.4916999999999998</v>
      </c>
      <c r="E1096" s="35">
        <v>6.5800999999999998</v>
      </c>
      <c r="F1096">
        <v>130634</v>
      </c>
    </row>
    <row r="1097" spans="1:6">
      <c r="A1097" s="14">
        <v>37414</v>
      </c>
      <c r="B1097">
        <v>6.5758999999999999</v>
      </c>
      <c r="C1097">
        <v>6.6390000000000002</v>
      </c>
      <c r="D1097">
        <v>6.3529</v>
      </c>
      <c r="E1097" s="35">
        <v>6.6390000000000002</v>
      </c>
      <c r="F1097">
        <v>495401</v>
      </c>
    </row>
    <row r="1098" spans="1:6">
      <c r="A1098" s="14">
        <v>37417</v>
      </c>
      <c r="B1098">
        <v>6.6390000000000002</v>
      </c>
      <c r="C1098">
        <v>6.6390000000000002</v>
      </c>
      <c r="D1098">
        <v>6.3739999999999997</v>
      </c>
      <c r="E1098" s="35">
        <v>6.5086000000000004</v>
      </c>
      <c r="F1098">
        <v>200475</v>
      </c>
    </row>
    <row r="1099" spans="1:6">
      <c r="A1099" s="14">
        <v>37418</v>
      </c>
      <c r="B1099">
        <v>6.5086000000000004</v>
      </c>
      <c r="C1099">
        <v>6.5632999999999999</v>
      </c>
      <c r="D1099">
        <v>6.3992000000000004</v>
      </c>
      <c r="E1099" s="35">
        <v>6.3992000000000004</v>
      </c>
      <c r="F1099">
        <v>71102</v>
      </c>
    </row>
    <row r="1100" spans="1:6">
      <c r="A1100" s="14">
        <v>37419</v>
      </c>
      <c r="B1100">
        <v>6.4034000000000004</v>
      </c>
      <c r="C1100">
        <v>6.5885999999999996</v>
      </c>
      <c r="D1100">
        <v>6.4034000000000004</v>
      </c>
      <c r="E1100" s="35">
        <v>6.5002000000000004</v>
      </c>
      <c r="F1100">
        <v>126217</v>
      </c>
    </row>
    <row r="1101" spans="1:6">
      <c r="A1101" s="14">
        <v>37420</v>
      </c>
      <c r="B1101">
        <v>6.5000999999999998</v>
      </c>
      <c r="C1101">
        <v>6.5632999999999999</v>
      </c>
      <c r="D1101">
        <v>6.4622999999999999</v>
      </c>
      <c r="E1101" s="35">
        <v>6.5296000000000003</v>
      </c>
      <c r="F1101">
        <v>218355</v>
      </c>
    </row>
    <row r="1102" spans="1:6">
      <c r="A1102" s="14">
        <v>37421</v>
      </c>
      <c r="B1102">
        <v>6.5212000000000003</v>
      </c>
      <c r="C1102">
        <v>6.5212000000000003</v>
      </c>
      <c r="D1102">
        <v>6.3192000000000004</v>
      </c>
      <c r="E1102" s="35">
        <v>6.4706999999999999</v>
      </c>
      <c r="F1102">
        <v>139259</v>
      </c>
    </row>
    <row r="1103" spans="1:6">
      <c r="A1103" s="14">
        <v>37424</v>
      </c>
      <c r="B1103">
        <v>6.4370000000000003</v>
      </c>
      <c r="C1103">
        <v>6.5042999999999997</v>
      </c>
      <c r="D1103">
        <v>6.3318000000000003</v>
      </c>
      <c r="E1103" s="35">
        <v>6.4832999999999998</v>
      </c>
      <c r="F1103">
        <v>241493</v>
      </c>
    </row>
    <row r="1104" spans="1:6">
      <c r="A1104" s="14">
        <v>37425</v>
      </c>
      <c r="B1104">
        <v>6.5674000000000001</v>
      </c>
      <c r="C1104">
        <v>6.6052999999999997</v>
      </c>
      <c r="D1104">
        <v>6.5212000000000003</v>
      </c>
      <c r="E1104" s="35">
        <v>6.5422000000000002</v>
      </c>
      <c r="F1104">
        <v>218564</v>
      </c>
    </row>
    <row r="1105" spans="1:6">
      <c r="A1105" s="14">
        <v>37426</v>
      </c>
      <c r="B1105">
        <v>6.5212000000000003</v>
      </c>
      <c r="C1105">
        <v>6.5968999999999998</v>
      </c>
      <c r="D1105">
        <v>6.1173000000000002</v>
      </c>
      <c r="E1105" s="35">
        <v>6.2477</v>
      </c>
      <c r="F1105">
        <v>257691</v>
      </c>
    </row>
    <row r="1106" spans="1:6">
      <c r="A1106" s="14">
        <v>37427</v>
      </c>
      <c r="B1106">
        <v>6.2477</v>
      </c>
      <c r="C1106">
        <v>6.3108000000000004</v>
      </c>
      <c r="D1106">
        <v>6.0667999999999997</v>
      </c>
      <c r="E1106" s="35">
        <v>6.0793999999999997</v>
      </c>
      <c r="F1106">
        <v>251380</v>
      </c>
    </row>
    <row r="1107" spans="1:6">
      <c r="A1107" s="14">
        <v>37428</v>
      </c>
      <c r="B1107">
        <v>6.0795000000000003</v>
      </c>
      <c r="C1107">
        <v>6.1425999999999998</v>
      </c>
      <c r="D1107">
        <v>5.8312999999999997</v>
      </c>
      <c r="E1107" s="35">
        <v>5.8564999999999996</v>
      </c>
      <c r="F1107">
        <v>348150</v>
      </c>
    </row>
    <row r="1108" spans="1:6">
      <c r="A1108" s="14">
        <v>37431</v>
      </c>
      <c r="B1108">
        <v>5.8563999999999998</v>
      </c>
      <c r="C1108">
        <v>5.8731999999999998</v>
      </c>
      <c r="D1108">
        <v>5.7553999999999998</v>
      </c>
      <c r="E1108" s="35">
        <v>5.7891000000000004</v>
      </c>
      <c r="F1108">
        <v>470154</v>
      </c>
    </row>
    <row r="1109" spans="1:6">
      <c r="A1109" s="14">
        <v>37432</v>
      </c>
      <c r="B1109">
        <v>5.806</v>
      </c>
      <c r="C1109">
        <v>5.9321999999999999</v>
      </c>
      <c r="D1109">
        <v>5.7428999999999997</v>
      </c>
      <c r="E1109" s="35">
        <v>5.806</v>
      </c>
      <c r="F1109">
        <v>437343</v>
      </c>
    </row>
    <row r="1110" spans="1:6">
      <c r="A1110" s="14">
        <v>37433</v>
      </c>
      <c r="B1110">
        <v>5.7638999999999996</v>
      </c>
      <c r="C1110">
        <v>5.7850000000000001</v>
      </c>
      <c r="D1110">
        <v>5.5072999999999999</v>
      </c>
      <c r="E1110" s="35">
        <v>5.5156999999999998</v>
      </c>
      <c r="F1110">
        <v>495403</v>
      </c>
    </row>
    <row r="1111" spans="1:6">
      <c r="A1111" s="14">
        <v>37434</v>
      </c>
      <c r="B1111">
        <v>5.5324999999999998</v>
      </c>
      <c r="C1111">
        <v>5.6712999999999996</v>
      </c>
      <c r="D1111">
        <v>5.4904000000000002</v>
      </c>
      <c r="E1111" s="35">
        <v>5.4904000000000002</v>
      </c>
      <c r="F1111">
        <v>336156</v>
      </c>
    </row>
    <row r="1112" spans="1:6">
      <c r="A1112" s="14">
        <v>37435</v>
      </c>
      <c r="B1112">
        <v>5.4946999999999999</v>
      </c>
      <c r="C1112">
        <v>6.0583999999999998</v>
      </c>
      <c r="D1112">
        <v>5.4694000000000003</v>
      </c>
      <c r="E1112" s="35">
        <v>5.6292999999999997</v>
      </c>
      <c r="F1112">
        <v>1659129</v>
      </c>
    </row>
    <row r="1113" spans="1:6">
      <c r="A1113" s="14">
        <v>37438</v>
      </c>
      <c r="B1113">
        <v>5.6715999999999998</v>
      </c>
      <c r="C1113">
        <v>5.9124999999999996</v>
      </c>
      <c r="D1113">
        <v>5.5997000000000003</v>
      </c>
      <c r="E1113" s="35">
        <v>5.6420000000000003</v>
      </c>
      <c r="F1113">
        <v>551099</v>
      </c>
    </row>
    <row r="1114" spans="1:6">
      <c r="A1114" s="14">
        <v>37439</v>
      </c>
      <c r="B1114">
        <v>5.5997000000000003</v>
      </c>
      <c r="C1114">
        <v>5.7054</v>
      </c>
      <c r="D1114">
        <v>5.5194000000000001</v>
      </c>
      <c r="E1114" s="35">
        <v>5.5194000000000001</v>
      </c>
      <c r="F1114">
        <v>244908</v>
      </c>
    </row>
    <row r="1115" spans="1:6">
      <c r="A1115" s="14">
        <v>37440</v>
      </c>
      <c r="B1115">
        <v>5.5025000000000004</v>
      </c>
      <c r="C1115">
        <v>5.5152000000000001</v>
      </c>
      <c r="D1115">
        <v>5.3250000000000002</v>
      </c>
      <c r="E1115" s="35">
        <v>5.3250000000000002</v>
      </c>
      <c r="F1115">
        <v>338729</v>
      </c>
    </row>
    <row r="1116" spans="1:6">
      <c r="A1116" s="14">
        <v>37442</v>
      </c>
      <c r="B1116">
        <v>5.3250000000000002</v>
      </c>
      <c r="C1116">
        <v>5.6208</v>
      </c>
      <c r="D1116">
        <v>5.3250000000000002</v>
      </c>
      <c r="E1116" s="35">
        <v>5.6208</v>
      </c>
      <c r="F1116">
        <v>114952</v>
      </c>
    </row>
    <row r="1117" spans="1:6">
      <c r="A1117" s="14">
        <v>37445</v>
      </c>
      <c r="B1117">
        <v>5.6208</v>
      </c>
      <c r="C1117">
        <v>5.8743999999999996</v>
      </c>
      <c r="D1117">
        <v>5.6208</v>
      </c>
      <c r="E1117" s="35">
        <v>5.8743999999999996</v>
      </c>
      <c r="F1117">
        <v>263291</v>
      </c>
    </row>
    <row r="1118" spans="1:6">
      <c r="A1118" s="14">
        <v>37446</v>
      </c>
      <c r="B1118">
        <v>5.8743999999999996</v>
      </c>
      <c r="C1118">
        <v>5.8827999999999996</v>
      </c>
      <c r="D1118">
        <v>5.6546000000000003</v>
      </c>
      <c r="E1118" s="35">
        <v>5.7138</v>
      </c>
      <c r="F1118">
        <v>259910</v>
      </c>
    </row>
    <row r="1119" spans="1:6">
      <c r="A1119" s="14">
        <v>37447</v>
      </c>
      <c r="B1119">
        <v>5.7561</v>
      </c>
      <c r="C1119">
        <v>5.7561</v>
      </c>
      <c r="D1119">
        <v>5.5997000000000003</v>
      </c>
      <c r="E1119" s="35">
        <v>5.5997000000000003</v>
      </c>
      <c r="F1119">
        <v>133336</v>
      </c>
    </row>
    <row r="1120" spans="1:6">
      <c r="A1120" s="14">
        <v>37448</v>
      </c>
      <c r="B1120">
        <v>5.5574000000000003</v>
      </c>
      <c r="C1120">
        <v>5.5574000000000003</v>
      </c>
      <c r="D1120">
        <v>5.4222000000000001</v>
      </c>
      <c r="E1120" s="35">
        <v>5.4939999999999998</v>
      </c>
      <c r="F1120">
        <v>380988</v>
      </c>
    </row>
    <row r="1121" spans="1:6">
      <c r="A1121" s="14">
        <v>37449</v>
      </c>
      <c r="B1121">
        <v>5.5785</v>
      </c>
      <c r="C1121">
        <v>5.5997000000000003</v>
      </c>
      <c r="D1121">
        <v>5.5362999999999998</v>
      </c>
      <c r="E1121" s="35">
        <v>5.5574000000000003</v>
      </c>
      <c r="F1121">
        <v>227579</v>
      </c>
    </row>
    <row r="1122" spans="1:6">
      <c r="A1122" s="14">
        <v>37452</v>
      </c>
      <c r="B1122">
        <v>5.5448000000000004</v>
      </c>
      <c r="C1122">
        <v>5.7096</v>
      </c>
      <c r="D1122">
        <v>5.2404999999999999</v>
      </c>
      <c r="E1122" s="35">
        <v>5.7096</v>
      </c>
      <c r="F1122">
        <v>797273</v>
      </c>
    </row>
    <row r="1123" spans="1:6">
      <c r="A1123" s="14">
        <v>37453</v>
      </c>
      <c r="B1123">
        <v>5.6673</v>
      </c>
      <c r="C1123">
        <v>5.6673</v>
      </c>
      <c r="D1123">
        <v>5.4306000000000001</v>
      </c>
      <c r="E1123" s="35">
        <v>5.5362999999999998</v>
      </c>
      <c r="F1123">
        <v>350985</v>
      </c>
    </row>
    <row r="1124" spans="1:6">
      <c r="A1124" s="14">
        <v>37454</v>
      </c>
      <c r="B1124">
        <v>5.5151000000000003</v>
      </c>
      <c r="C1124">
        <v>5.5574000000000003</v>
      </c>
      <c r="D1124">
        <v>5.3672000000000004</v>
      </c>
      <c r="E1124" s="35">
        <v>5.4939999999999998</v>
      </c>
      <c r="F1124">
        <v>316116</v>
      </c>
    </row>
    <row r="1125" spans="1:6">
      <c r="A1125" s="14">
        <v>37455</v>
      </c>
      <c r="B1125">
        <v>5.4941000000000004</v>
      </c>
      <c r="C1125">
        <v>5.5362999999999998</v>
      </c>
      <c r="D1125">
        <v>5.3715000000000002</v>
      </c>
      <c r="E1125" s="35">
        <v>5.3883999999999999</v>
      </c>
      <c r="F1125">
        <v>427691</v>
      </c>
    </row>
    <row r="1126" spans="1:6">
      <c r="A1126" s="14">
        <v>37456</v>
      </c>
      <c r="B1126">
        <v>5.3460999999999999</v>
      </c>
      <c r="C1126">
        <v>5.6208</v>
      </c>
      <c r="D1126">
        <v>5.2869000000000002</v>
      </c>
      <c r="E1126" s="35">
        <v>5.6208</v>
      </c>
      <c r="F1126">
        <v>722886</v>
      </c>
    </row>
    <row r="1127" spans="1:6">
      <c r="A1127" s="14">
        <v>37459</v>
      </c>
      <c r="B1127">
        <v>5.5152000000000001</v>
      </c>
      <c r="C1127">
        <v>5.5152000000000001</v>
      </c>
      <c r="D1127">
        <v>5.2785000000000002</v>
      </c>
      <c r="E1127" s="35">
        <v>5.2911999999999999</v>
      </c>
      <c r="F1127">
        <v>184685</v>
      </c>
    </row>
    <row r="1128" spans="1:6">
      <c r="A1128" s="14">
        <v>37460</v>
      </c>
      <c r="B1128">
        <v>5.2911000000000001</v>
      </c>
      <c r="C1128">
        <v>5.3883000000000001</v>
      </c>
      <c r="D1128">
        <v>5.1813000000000002</v>
      </c>
      <c r="E1128" s="35">
        <v>5.2362000000000002</v>
      </c>
      <c r="F1128">
        <v>280828</v>
      </c>
    </row>
    <row r="1129" spans="1:6">
      <c r="A1129" s="14">
        <v>37461</v>
      </c>
      <c r="B1129">
        <v>5.0713999999999997</v>
      </c>
      <c r="C1129">
        <v>5.4729000000000001</v>
      </c>
      <c r="D1129">
        <v>4.9234999999999998</v>
      </c>
      <c r="E1129" s="35">
        <v>5.4306000000000001</v>
      </c>
      <c r="F1129">
        <v>925526</v>
      </c>
    </row>
    <row r="1130" spans="1:6">
      <c r="A1130" s="14">
        <v>37462</v>
      </c>
      <c r="B1130">
        <v>5.3967999999999998</v>
      </c>
      <c r="C1130">
        <v>5.4897999999999998</v>
      </c>
      <c r="D1130">
        <v>5.1981999999999999</v>
      </c>
      <c r="E1130" s="35">
        <v>5.3587999999999996</v>
      </c>
      <c r="F1130">
        <v>305342</v>
      </c>
    </row>
    <row r="1131" spans="1:6">
      <c r="A1131" s="14">
        <v>37463</v>
      </c>
      <c r="B1131">
        <v>5.3587999999999996</v>
      </c>
      <c r="C1131">
        <v>5.4096000000000002</v>
      </c>
      <c r="D1131">
        <v>5.2827999999999999</v>
      </c>
      <c r="E1131" s="35">
        <v>5.3038999999999996</v>
      </c>
      <c r="F1131">
        <v>155313</v>
      </c>
    </row>
    <row r="1132" spans="1:6">
      <c r="A1132" s="14">
        <v>37466</v>
      </c>
      <c r="B1132">
        <v>5.3250000000000002</v>
      </c>
      <c r="C1132">
        <v>5.7686999999999999</v>
      </c>
      <c r="D1132">
        <v>5.3250000000000002</v>
      </c>
      <c r="E1132" s="35">
        <v>5.7686999999999999</v>
      </c>
      <c r="F1132">
        <v>337036</v>
      </c>
    </row>
    <row r="1133" spans="1:6">
      <c r="A1133" s="14">
        <v>37467</v>
      </c>
      <c r="B1133">
        <v>5.7476000000000003</v>
      </c>
      <c r="C1133">
        <v>5.8109999999999999</v>
      </c>
      <c r="D1133">
        <v>5.4516999999999998</v>
      </c>
      <c r="E1133" s="35">
        <v>5.6883999999999997</v>
      </c>
      <c r="F1133">
        <v>257373</v>
      </c>
    </row>
    <row r="1134" spans="1:6">
      <c r="A1134" s="14">
        <v>37468</v>
      </c>
      <c r="B1134">
        <v>5.6631</v>
      </c>
      <c r="C1134">
        <v>5.7011000000000003</v>
      </c>
      <c r="D1134">
        <v>5.5446999999999997</v>
      </c>
      <c r="E1134" s="35">
        <v>5.7011000000000003</v>
      </c>
      <c r="F1134">
        <v>195672</v>
      </c>
    </row>
    <row r="1135" spans="1:6">
      <c r="A1135" s="14">
        <v>37469</v>
      </c>
      <c r="B1135">
        <v>5.7011000000000003</v>
      </c>
      <c r="C1135">
        <v>5.7897999999999996</v>
      </c>
      <c r="D1135">
        <v>5.4981999999999998</v>
      </c>
      <c r="E1135" s="35">
        <v>5.5404999999999998</v>
      </c>
      <c r="F1135">
        <v>204546</v>
      </c>
    </row>
    <row r="1136" spans="1:6">
      <c r="A1136" s="14">
        <v>37470</v>
      </c>
      <c r="B1136">
        <v>5.5404999999999998</v>
      </c>
      <c r="C1136">
        <v>5.6631</v>
      </c>
      <c r="D1136">
        <v>5.3883999999999999</v>
      </c>
      <c r="E1136" s="35">
        <v>5.4432999999999998</v>
      </c>
      <c r="F1136">
        <v>373382</v>
      </c>
    </row>
    <row r="1137" spans="1:6">
      <c r="A1137" s="14">
        <v>37473</v>
      </c>
      <c r="B1137">
        <v>5.4432999999999998</v>
      </c>
      <c r="C1137">
        <v>5.5278</v>
      </c>
      <c r="D1137">
        <v>5.2404999999999999</v>
      </c>
      <c r="E1137" s="35">
        <v>5.2615999999999996</v>
      </c>
      <c r="F1137">
        <v>126997</v>
      </c>
    </row>
    <row r="1138" spans="1:6">
      <c r="A1138" s="14">
        <v>37474</v>
      </c>
      <c r="B1138">
        <v>5.2827000000000002</v>
      </c>
      <c r="C1138">
        <v>5.4474999999999998</v>
      </c>
      <c r="D1138">
        <v>5.2404000000000002</v>
      </c>
      <c r="E1138" s="35">
        <v>5.3334000000000001</v>
      </c>
      <c r="F1138">
        <v>211307</v>
      </c>
    </row>
    <row r="1139" spans="1:6">
      <c r="A1139" s="14">
        <v>37475</v>
      </c>
      <c r="B1139">
        <v>5.3757000000000001</v>
      </c>
      <c r="C1139">
        <v>5.4729000000000001</v>
      </c>
      <c r="D1139">
        <v>5.3672000000000004</v>
      </c>
      <c r="E1139" s="35">
        <v>5.4137000000000004</v>
      </c>
      <c r="F1139">
        <v>105865</v>
      </c>
    </row>
    <row r="1140" spans="1:6">
      <c r="A1140" s="14">
        <v>37476</v>
      </c>
      <c r="B1140">
        <v>5.4474999999999998</v>
      </c>
      <c r="C1140">
        <v>5.6883999999999997</v>
      </c>
      <c r="D1140">
        <v>5.4474999999999998</v>
      </c>
      <c r="E1140" s="35">
        <v>5.5869999999999997</v>
      </c>
      <c r="F1140">
        <v>386483</v>
      </c>
    </row>
    <row r="1141" spans="1:6">
      <c r="A1141" s="14">
        <v>37477</v>
      </c>
      <c r="B1141">
        <v>5.5997000000000003</v>
      </c>
      <c r="C1141">
        <v>5.6631</v>
      </c>
      <c r="D1141">
        <v>5.4095000000000004</v>
      </c>
      <c r="E1141" s="35">
        <v>5.5701000000000001</v>
      </c>
      <c r="F1141">
        <v>125729</v>
      </c>
    </row>
    <row r="1142" spans="1:6">
      <c r="A1142" s="14">
        <v>37480</v>
      </c>
      <c r="B1142">
        <v>5.5701000000000001</v>
      </c>
      <c r="C1142">
        <v>5.6376999999999997</v>
      </c>
      <c r="D1142">
        <v>5.5701000000000001</v>
      </c>
      <c r="E1142" s="35">
        <v>5.5911999999999997</v>
      </c>
      <c r="F1142">
        <v>122136</v>
      </c>
    </row>
    <row r="1143" spans="1:6">
      <c r="A1143" s="14">
        <v>37481</v>
      </c>
      <c r="B1143">
        <v>5.5785</v>
      </c>
      <c r="C1143">
        <v>5.6334999999999997</v>
      </c>
      <c r="D1143">
        <v>5.3672000000000004</v>
      </c>
      <c r="E1143" s="35">
        <v>5.4095000000000004</v>
      </c>
      <c r="F1143">
        <v>284633</v>
      </c>
    </row>
    <row r="1144" spans="1:6">
      <c r="A1144" s="14">
        <v>37482</v>
      </c>
      <c r="B1144">
        <v>5.4137000000000004</v>
      </c>
      <c r="C1144">
        <v>5.5404999999999998</v>
      </c>
      <c r="D1144">
        <v>5.3672000000000004</v>
      </c>
      <c r="E1144" s="35">
        <v>5.4939999999999998</v>
      </c>
      <c r="F1144">
        <v>271108</v>
      </c>
    </row>
    <row r="1145" spans="1:6">
      <c r="A1145" s="14">
        <v>37483</v>
      </c>
      <c r="B1145">
        <v>5.5362999999999998</v>
      </c>
      <c r="C1145">
        <v>5.5955000000000004</v>
      </c>
      <c r="D1145">
        <v>5.4941000000000004</v>
      </c>
      <c r="E1145" s="35">
        <v>5.5490000000000004</v>
      </c>
      <c r="F1145">
        <v>128476</v>
      </c>
    </row>
    <row r="1146" spans="1:6">
      <c r="A1146" s="14">
        <v>37484</v>
      </c>
      <c r="B1146">
        <v>5.5404999999999998</v>
      </c>
      <c r="C1146">
        <v>5.7348999999999997</v>
      </c>
      <c r="D1146">
        <v>5.4729000000000001</v>
      </c>
      <c r="E1146" s="35">
        <v>5.7053000000000003</v>
      </c>
      <c r="F1146">
        <v>320131</v>
      </c>
    </row>
    <row r="1147" spans="1:6">
      <c r="A1147" s="14">
        <v>37487</v>
      </c>
      <c r="B1147">
        <v>5.7264999999999997</v>
      </c>
      <c r="C1147">
        <v>5.7687999999999997</v>
      </c>
      <c r="D1147">
        <v>5.6462000000000003</v>
      </c>
      <c r="E1147" s="35">
        <v>5.6462000000000003</v>
      </c>
      <c r="F1147">
        <v>102274</v>
      </c>
    </row>
    <row r="1148" spans="1:6">
      <c r="A1148" s="14">
        <v>37488</v>
      </c>
      <c r="B1148">
        <v>5.5575000000000001</v>
      </c>
      <c r="C1148">
        <v>5.8068</v>
      </c>
      <c r="D1148">
        <v>5.5575000000000001</v>
      </c>
      <c r="E1148" s="35">
        <v>5.7392000000000003</v>
      </c>
      <c r="F1148">
        <v>101007</v>
      </c>
    </row>
    <row r="1149" spans="1:6">
      <c r="A1149" s="14">
        <v>37489</v>
      </c>
      <c r="B1149">
        <v>5.7306999999999997</v>
      </c>
      <c r="C1149">
        <v>5.7306999999999997</v>
      </c>
      <c r="D1149">
        <v>5.4516999999999998</v>
      </c>
      <c r="E1149" s="35">
        <v>5.5574000000000003</v>
      </c>
      <c r="F1149">
        <v>274912</v>
      </c>
    </row>
    <row r="1150" spans="1:6">
      <c r="A1150" s="14">
        <v>37490</v>
      </c>
      <c r="B1150">
        <v>5.5997000000000003</v>
      </c>
      <c r="C1150">
        <v>5.6843000000000004</v>
      </c>
      <c r="D1150">
        <v>5.5827999999999998</v>
      </c>
      <c r="E1150" s="35">
        <v>5.5955000000000004</v>
      </c>
      <c r="F1150">
        <v>224623</v>
      </c>
    </row>
    <row r="1151" spans="1:6">
      <c r="A1151" s="14">
        <v>37491</v>
      </c>
      <c r="B1151">
        <v>5.5785999999999998</v>
      </c>
      <c r="C1151">
        <v>5.5785999999999998</v>
      </c>
      <c r="D1151">
        <v>5.4306999999999999</v>
      </c>
      <c r="E1151" s="35">
        <v>5.4645000000000001</v>
      </c>
      <c r="F1151">
        <v>84524</v>
      </c>
    </row>
    <row r="1152" spans="1:6">
      <c r="A1152" s="14">
        <v>37494</v>
      </c>
      <c r="B1152">
        <v>5.4518000000000004</v>
      </c>
      <c r="C1152">
        <v>5.4941000000000004</v>
      </c>
      <c r="D1152">
        <v>5.3757000000000001</v>
      </c>
      <c r="E1152" s="35">
        <v>5.4053000000000004</v>
      </c>
      <c r="F1152">
        <v>135661</v>
      </c>
    </row>
    <row r="1153" spans="1:6">
      <c r="A1153" s="14">
        <v>37495</v>
      </c>
      <c r="B1153">
        <v>5.4474999999999998</v>
      </c>
      <c r="C1153">
        <v>5.7434000000000003</v>
      </c>
      <c r="D1153">
        <v>5.4474999999999998</v>
      </c>
      <c r="E1153" s="35">
        <v>5.6673</v>
      </c>
      <c r="F1153">
        <v>226523</v>
      </c>
    </row>
    <row r="1154" spans="1:6">
      <c r="A1154" s="14">
        <v>37496</v>
      </c>
      <c r="B1154">
        <v>5.6420000000000003</v>
      </c>
      <c r="C1154">
        <v>5.6589</v>
      </c>
      <c r="D1154">
        <v>5.5362999999999998</v>
      </c>
      <c r="E1154" s="35">
        <v>5.5997000000000003</v>
      </c>
      <c r="F1154">
        <v>129955</v>
      </c>
    </row>
    <row r="1155" spans="1:6">
      <c r="A1155" s="14">
        <v>37497</v>
      </c>
      <c r="B1155">
        <v>5.5997000000000003</v>
      </c>
      <c r="C1155">
        <v>5.5997000000000003</v>
      </c>
      <c r="D1155">
        <v>5.3037999999999998</v>
      </c>
      <c r="E1155" s="35">
        <v>5.3122999999999996</v>
      </c>
      <c r="F1155">
        <v>291183</v>
      </c>
    </row>
    <row r="1156" spans="1:6">
      <c r="A1156" s="14">
        <v>37498</v>
      </c>
      <c r="B1156">
        <v>5.2827000000000002</v>
      </c>
      <c r="C1156">
        <v>5.3841000000000001</v>
      </c>
      <c r="D1156">
        <v>5.2657999999999996</v>
      </c>
      <c r="E1156" s="35">
        <v>5.2657999999999996</v>
      </c>
      <c r="F1156">
        <v>239412</v>
      </c>
    </row>
    <row r="1157" spans="1:6">
      <c r="A1157" s="14">
        <v>37502</v>
      </c>
      <c r="B1157">
        <v>5.2404999999999999</v>
      </c>
      <c r="C1157">
        <v>5.2827999999999999</v>
      </c>
      <c r="D1157">
        <v>5.0968</v>
      </c>
      <c r="E1157" s="35">
        <v>5.1771000000000003</v>
      </c>
      <c r="F1157">
        <v>230328</v>
      </c>
    </row>
    <row r="1158" spans="1:6">
      <c r="A1158" s="14">
        <v>37503</v>
      </c>
      <c r="B1158">
        <v>5.1855000000000002</v>
      </c>
      <c r="C1158">
        <v>5.3376000000000001</v>
      </c>
      <c r="D1158">
        <v>5.1052</v>
      </c>
      <c r="E1158" s="35">
        <v>5.2827000000000002</v>
      </c>
      <c r="F1158">
        <v>334923</v>
      </c>
    </row>
    <row r="1159" spans="1:6">
      <c r="A1159" s="14">
        <v>37504</v>
      </c>
      <c r="B1159">
        <v>5.2404000000000002</v>
      </c>
      <c r="C1159">
        <v>5.7053000000000003</v>
      </c>
      <c r="D1159">
        <v>5.2404000000000002</v>
      </c>
      <c r="E1159" s="35">
        <v>5.4264000000000001</v>
      </c>
      <c r="F1159">
        <v>582155</v>
      </c>
    </row>
    <row r="1160" spans="1:6">
      <c r="A1160" s="14">
        <v>37505</v>
      </c>
      <c r="B1160">
        <v>5.4264000000000001</v>
      </c>
      <c r="C1160">
        <v>5.6208</v>
      </c>
      <c r="D1160">
        <v>5.4264000000000001</v>
      </c>
      <c r="E1160" s="35">
        <v>5.5574000000000003</v>
      </c>
      <c r="F1160">
        <v>251457</v>
      </c>
    </row>
    <row r="1161" spans="1:6">
      <c r="A1161" s="14">
        <v>37508</v>
      </c>
      <c r="B1161">
        <v>5.5490000000000004</v>
      </c>
      <c r="C1161">
        <v>5.6841999999999997</v>
      </c>
      <c r="D1161">
        <v>5.5236000000000001</v>
      </c>
      <c r="E1161" s="35">
        <v>5.6631</v>
      </c>
      <c r="F1161">
        <v>262024</v>
      </c>
    </row>
    <row r="1162" spans="1:6">
      <c r="A1162" s="14">
        <v>37509</v>
      </c>
      <c r="B1162">
        <v>5.6715</v>
      </c>
      <c r="C1162">
        <v>5.8448000000000002</v>
      </c>
      <c r="D1162">
        <v>5.6208</v>
      </c>
      <c r="E1162" s="35">
        <v>5.8320999999999996</v>
      </c>
      <c r="F1162">
        <v>256528</v>
      </c>
    </row>
    <row r="1163" spans="1:6">
      <c r="A1163" s="14">
        <v>37510</v>
      </c>
      <c r="B1163">
        <v>5.7899000000000003</v>
      </c>
      <c r="C1163">
        <v>5.9462000000000002</v>
      </c>
      <c r="D1163">
        <v>5.7264999999999997</v>
      </c>
      <c r="E1163" s="35">
        <v>5.7306999999999997</v>
      </c>
      <c r="F1163">
        <v>262234</v>
      </c>
    </row>
    <row r="1164" spans="1:6">
      <c r="A1164" s="14">
        <v>37511</v>
      </c>
      <c r="B1164">
        <v>5.6883999999999997</v>
      </c>
      <c r="C1164">
        <v>5.6883999999999997</v>
      </c>
      <c r="D1164">
        <v>5.4729000000000001</v>
      </c>
      <c r="E1164" s="35">
        <v>5.4939999999999998</v>
      </c>
      <c r="F1164">
        <v>318652</v>
      </c>
    </row>
    <row r="1165" spans="1:6">
      <c r="A1165" s="14">
        <v>37512</v>
      </c>
      <c r="B1165">
        <v>5.4939999999999998</v>
      </c>
      <c r="C1165">
        <v>5.5446999999999997</v>
      </c>
      <c r="D1165">
        <v>5.4474999999999998</v>
      </c>
      <c r="E1165" s="35">
        <v>5.4729000000000001</v>
      </c>
      <c r="F1165">
        <v>131223</v>
      </c>
    </row>
    <row r="1166" spans="1:6">
      <c r="A1166" s="14">
        <v>37515</v>
      </c>
      <c r="B1166">
        <v>5.4518000000000004</v>
      </c>
      <c r="C1166">
        <v>5.4897999999999998</v>
      </c>
      <c r="D1166">
        <v>5.4306999999999999</v>
      </c>
      <c r="E1166" s="35">
        <v>5.4687000000000001</v>
      </c>
      <c r="F1166">
        <v>37191</v>
      </c>
    </row>
    <row r="1167" spans="1:6">
      <c r="A1167" s="14">
        <v>37516</v>
      </c>
      <c r="B1167">
        <v>5.4941000000000004</v>
      </c>
      <c r="C1167">
        <v>5.4941000000000004</v>
      </c>
      <c r="D1167">
        <v>5.3883999999999999</v>
      </c>
      <c r="E1167" s="35">
        <v>5.4687000000000001</v>
      </c>
      <c r="F1167">
        <v>112628</v>
      </c>
    </row>
    <row r="1168" spans="1:6">
      <c r="A1168" s="14">
        <v>37517</v>
      </c>
      <c r="B1168">
        <v>5.4813000000000001</v>
      </c>
      <c r="C1168">
        <v>5.4813000000000001</v>
      </c>
      <c r="D1168">
        <v>5.2615999999999996</v>
      </c>
      <c r="E1168" s="35">
        <v>5.3334000000000001</v>
      </c>
      <c r="F1168">
        <v>211730</v>
      </c>
    </row>
    <row r="1169" spans="1:6">
      <c r="A1169" s="14">
        <v>37518</v>
      </c>
      <c r="B1169">
        <v>5.3250000000000002</v>
      </c>
      <c r="C1169">
        <v>5.8827999999999996</v>
      </c>
      <c r="D1169">
        <v>5.3250000000000002</v>
      </c>
      <c r="E1169" s="35">
        <v>5.6841999999999997</v>
      </c>
      <c r="F1169">
        <v>371058</v>
      </c>
    </row>
    <row r="1170" spans="1:6">
      <c r="A1170" s="14">
        <v>37519</v>
      </c>
      <c r="B1170">
        <v>5.6843000000000004</v>
      </c>
      <c r="C1170">
        <v>5.7477</v>
      </c>
      <c r="D1170">
        <v>5.4180000000000001</v>
      </c>
      <c r="E1170" s="35">
        <v>5.4813999999999998</v>
      </c>
      <c r="F1170">
        <v>240260</v>
      </c>
    </row>
    <row r="1171" spans="1:6">
      <c r="A1171" s="14">
        <v>37522</v>
      </c>
      <c r="B1171">
        <v>5.4516999999999998</v>
      </c>
      <c r="C1171">
        <v>5.4560000000000004</v>
      </c>
      <c r="D1171">
        <v>5.2192999999999996</v>
      </c>
      <c r="E1171" s="35">
        <v>5.2192999999999996</v>
      </c>
      <c r="F1171">
        <v>270896</v>
      </c>
    </row>
    <row r="1172" spans="1:6">
      <c r="A1172" s="14">
        <v>37523</v>
      </c>
      <c r="B1172">
        <v>5.0715000000000003</v>
      </c>
      <c r="C1172">
        <v>5.0715000000000003</v>
      </c>
      <c r="D1172">
        <v>4.6868999999999996</v>
      </c>
      <c r="E1172" s="35">
        <v>4.6910999999999996</v>
      </c>
      <c r="F1172">
        <v>1243142</v>
      </c>
    </row>
    <row r="1173" spans="1:6">
      <c r="A1173" s="14">
        <v>37524</v>
      </c>
      <c r="B1173">
        <v>4.7038000000000002</v>
      </c>
      <c r="C1173">
        <v>4.7460000000000004</v>
      </c>
      <c r="D1173">
        <v>4.5050999999999997</v>
      </c>
      <c r="E1173" s="35">
        <v>4.6276999999999999</v>
      </c>
      <c r="F1173">
        <v>795373</v>
      </c>
    </row>
    <row r="1174" spans="1:6">
      <c r="A1174" s="14">
        <v>37525</v>
      </c>
      <c r="B1174">
        <v>4.6487999999999996</v>
      </c>
      <c r="C1174">
        <v>4.7333999999999996</v>
      </c>
      <c r="D1174">
        <v>4.5853999999999999</v>
      </c>
      <c r="E1174" s="35">
        <v>4.6276999999999999</v>
      </c>
      <c r="F1174">
        <v>488339</v>
      </c>
    </row>
    <row r="1175" spans="1:6">
      <c r="A1175" s="14">
        <v>37526</v>
      </c>
      <c r="B1175">
        <v>4.6106999999999996</v>
      </c>
      <c r="C1175">
        <v>4.6744000000000003</v>
      </c>
      <c r="D1175">
        <v>4.5597000000000003</v>
      </c>
      <c r="E1175" s="35">
        <v>4.6106999999999996</v>
      </c>
      <c r="F1175">
        <v>581543</v>
      </c>
    </row>
    <row r="1176" spans="1:6">
      <c r="A1176" s="14">
        <v>37529</v>
      </c>
      <c r="B1176">
        <v>4.5894000000000004</v>
      </c>
      <c r="C1176">
        <v>4.5894000000000004</v>
      </c>
      <c r="D1176">
        <v>4.3982000000000001</v>
      </c>
      <c r="E1176" s="35">
        <v>4.4492000000000003</v>
      </c>
      <c r="F1176">
        <v>305325</v>
      </c>
    </row>
    <row r="1177" spans="1:6">
      <c r="A1177" s="14">
        <v>37530</v>
      </c>
      <c r="B1177">
        <v>4.4492000000000003</v>
      </c>
      <c r="C1177">
        <v>4.4831000000000003</v>
      </c>
      <c r="D1177">
        <v>4.1643999999999997</v>
      </c>
      <c r="E1177" s="35">
        <v>4.4789000000000003</v>
      </c>
      <c r="F1177">
        <v>624029</v>
      </c>
    </row>
    <row r="1178" spans="1:6">
      <c r="A1178" s="14">
        <v>37531</v>
      </c>
      <c r="B1178">
        <v>4.5214999999999996</v>
      </c>
      <c r="C1178">
        <v>4.5214999999999996</v>
      </c>
      <c r="D1178">
        <v>4.1093000000000002</v>
      </c>
      <c r="E1178" s="35">
        <v>4.1985000000000001</v>
      </c>
      <c r="F1178">
        <v>373318</v>
      </c>
    </row>
    <row r="1179" spans="1:6">
      <c r="A1179" s="14">
        <v>37532</v>
      </c>
      <c r="B1179">
        <v>4.1858000000000004</v>
      </c>
      <c r="C1179">
        <v>4.2961999999999998</v>
      </c>
      <c r="D1179">
        <v>4.1219999999999999</v>
      </c>
      <c r="E1179" s="35">
        <v>4.2919999999999998</v>
      </c>
      <c r="F1179">
        <v>349097</v>
      </c>
    </row>
    <row r="1180" spans="1:6">
      <c r="A1180" s="14">
        <v>37533</v>
      </c>
      <c r="B1180">
        <v>4.2834000000000003</v>
      </c>
      <c r="C1180">
        <v>4.2834000000000003</v>
      </c>
      <c r="D1180">
        <v>3.952</v>
      </c>
      <c r="E1180" s="35">
        <v>4.1856999999999998</v>
      </c>
      <c r="F1180">
        <v>363115</v>
      </c>
    </row>
    <row r="1181" spans="1:6">
      <c r="A1181" s="14">
        <v>37536</v>
      </c>
      <c r="B1181">
        <v>4.1772</v>
      </c>
      <c r="C1181">
        <v>4.1772</v>
      </c>
      <c r="D1181">
        <v>3.5057999999999998</v>
      </c>
      <c r="E1181" s="35">
        <v>3.7054999999999998</v>
      </c>
      <c r="F1181">
        <v>682458</v>
      </c>
    </row>
    <row r="1182" spans="1:6">
      <c r="A1182" s="14">
        <v>37537</v>
      </c>
      <c r="B1182">
        <v>3.7054999999999998</v>
      </c>
      <c r="C1182">
        <v>3.7054999999999998</v>
      </c>
      <c r="D1182">
        <v>3.3782999999999999</v>
      </c>
      <c r="E1182" s="35">
        <v>3.6333000000000002</v>
      </c>
      <c r="F1182">
        <v>853082</v>
      </c>
    </row>
    <row r="1183" spans="1:6">
      <c r="A1183" s="14">
        <v>37538</v>
      </c>
      <c r="B1183">
        <v>3.6204999999999998</v>
      </c>
      <c r="C1183">
        <v>3.7905000000000002</v>
      </c>
      <c r="D1183">
        <v>3.4504999999999999</v>
      </c>
      <c r="E1183" s="35">
        <v>3.7395</v>
      </c>
      <c r="F1183">
        <v>358865</v>
      </c>
    </row>
    <row r="1184" spans="1:6">
      <c r="A1184" s="14">
        <v>37539</v>
      </c>
      <c r="B1184">
        <v>3.7353000000000001</v>
      </c>
      <c r="C1184">
        <v>3.8245</v>
      </c>
      <c r="D1184">
        <v>3.6120000000000001</v>
      </c>
      <c r="E1184" s="35">
        <v>3.8245</v>
      </c>
      <c r="F1184">
        <v>155955</v>
      </c>
    </row>
    <row r="1185" spans="1:6">
      <c r="A1185" s="14">
        <v>37540</v>
      </c>
      <c r="B1185">
        <v>3.9944999999999999</v>
      </c>
      <c r="C1185">
        <v>4.0667</v>
      </c>
      <c r="D1185">
        <v>3.9264999999999999</v>
      </c>
      <c r="E1185" s="35">
        <v>4.0369999999999999</v>
      </c>
      <c r="F1185">
        <v>295126</v>
      </c>
    </row>
    <row r="1186" spans="1:6">
      <c r="A1186" s="14">
        <v>37543</v>
      </c>
      <c r="B1186">
        <v>4.0369999999999999</v>
      </c>
      <c r="C1186">
        <v>4.0369999999999999</v>
      </c>
      <c r="D1186">
        <v>3.8584999999999998</v>
      </c>
      <c r="E1186" s="35">
        <v>3.9944999999999999</v>
      </c>
      <c r="F1186">
        <v>244982</v>
      </c>
    </row>
    <row r="1187" spans="1:6">
      <c r="A1187" s="14">
        <v>37544</v>
      </c>
      <c r="B1187">
        <v>4.1006999999999998</v>
      </c>
      <c r="C1187">
        <v>4.1856999999999998</v>
      </c>
      <c r="D1187">
        <v>3.9944999999999999</v>
      </c>
      <c r="E1187" s="35">
        <v>4.0795000000000003</v>
      </c>
      <c r="F1187">
        <v>315524</v>
      </c>
    </row>
    <row r="1188" spans="1:6">
      <c r="A1188" s="14">
        <v>37545</v>
      </c>
      <c r="B1188">
        <v>4.0369999999999999</v>
      </c>
      <c r="C1188">
        <v>4.1007999999999996</v>
      </c>
      <c r="D1188">
        <v>3.9521000000000002</v>
      </c>
      <c r="E1188" s="35">
        <v>3.9563000000000001</v>
      </c>
      <c r="F1188">
        <v>118137</v>
      </c>
    </row>
    <row r="1189" spans="1:6">
      <c r="A1189" s="14">
        <v>37546</v>
      </c>
      <c r="B1189">
        <v>3.9689999999999999</v>
      </c>
      <c r="C1189">
        <v>4.1304999999999996</v>
      </c>
      <c r="D1189">
        <v>3.9689999999999999</v>
      </c>
      <c r="E1189" s="35">
        <v>4.0369999999999999</v>
      </c>
      <c r="F1189">
        <v>107299</v>
      </c>
    </row>
    <row r="1190" spans="1:6">
      <c r="A1190" s="14">
        <v>37547</v>
      </c>
      <c r="B1190">
        <v>4.0583</v>
      </c>
      <c r="C1190">
        <v>4.1390000000000002</v>
      </c>
      <c r="D1190">
        <v>3.9308000000000001</v>
      </c>
      <c r="E1190" s="35">
        <v>3.9308000000000001</v>
      </c>
      <c r="F1190">
        <v>94552</v>
      </c>
    </row>
    <row r="1191" spans="1:6">
      <c r="A1191" s="14">
        <v>37550</v>
      </c>
      <c r="B1191">
        <v>3.9308000000000001</v>
      </c>
      <c r="C1191">
        <v>4.2409999999999997</v>
      </c>
      <c r="D1191">
        <v>3.9138000000000002</v>
      </c>
      <c r="E1191" s="35">
        <v>4.1559999999999997</v>
      </c>
      <c r="F1191">
        <v>280466</v>
      </c>
    </row>
    <row r="1192" spans="1:6">
      <c r="A1192" s="14">
        <v>37551</v>
      </c>
      <c r="B1192">
        <v>4.1134000000000004</v>
      </c>
      <c r="C1192">
        <v>4.1134000000000004</v>
      </c>
      <c r="D1192">
        <v>3.8839999999999999</v>
      </c>
      <c r="E1192" s="35">
        <v>3.9817</v>
      </c>
      <c r="F1192">
        <v>219907</v>
      </c>
    </row>
    <row r="1193" spans="1:6">
      <c r="A1193" s="14">
        <v>37552</v>
      </c>
      <c r="B1193">
        <v>3.9689999999999999</v>
      </c>
      <c r="C1193">
        <v>4.1432000000000002</v>
      </c>
      <c r="D1193">
        <v>3.9689999999999999</v>
      </c>
      <c r="E1193" s="35">
        <v>4.1432000000000002</v>
      </c>
      <c r="F1193">
        <v>111973</v>
      </c>
    </row>
    <row r="1194" spans="1:6">
      <c r="A1194" s="14">
        <v>37553</v>
      </c>
      <c r="B1194">
        <v>4.1856999999999998</v>
      </c>
      <c r="C1194">
        <v>4.1856999999999998</v>
      </c>
      <c r="D1194">
        <v>3.9095</v>
      </c>
      <c r="E1194" s="35">
        <v>4.1006999999999998</v>
      </c>
      <c r="F1194">
        <v>262615</v>
      </c>
    </row>
    <row r="1195" spans="1:6">
      <c r="A1195" s="14">
        <v>37554</v>
      </c>
      <c r="B1195">
        <v>4.1006999999999998</v>
      </c>
      <c r="C1195">
        <v>4.2451999999999996</v>
      </c>
      <c r="D1195">
        <v>4.0498000000000003</v>
      </c>
      <c r="E1195" s="35">
        <v>4.0625</v>
      </c>
      <c r="F1195">
        <v>229472</v>
      </c>
    </row>
    <row r="1196" spans="1:6">
      <c r="A1196" s="14">
        <v>37557</v>
      </c>
      <c r="B1196">
        <v>4.0795000000000003</v>
      </c>
      <c r="C1196">
        <v>4.0880000000000001</v>
      </c>
      <c r="D1196">
        <v>3.9605000000000001</v>
      </c>
      <c r="E1196" s="35">
        <v>3.9689999999999999</v>
      </c>
      <c r="F1196">
        <v>114948</v>
      </c>
    </row>
    <row r="1197" spans="1:6">
      <c r="A1197" s="14">
        <v>37558</v>
      </c>
      <c r="B1197">
        <v>3.9689999999999999</v>
      </c>
      <c r="C1197">
        <v>3.9689999999999999</v>
      </c>
      <c r="D1197">
        <v>3.7054999999999998</v>
      </c>
      <c r="E1197" s="35">
        <v>3.8245</v>
      </c>
      <c r="F1197">
        <v>394136</v>
      </c>
    </row>
    <row r="1198" spans="1:6">
      <c r="A1198" s="14">
        <v>37559</v>
      </c>
      <c r="B1198">
        <v>3.867</v>
      </c>
      <c r="C1198">
        <v>3.9817</v>
      </c>
      <c r="D1198">
        <v>3.867</v>
      </c>
      <c r="E1198" s="35">
        <v>3.8839999999999999</v>
      </c>
      <c r="F1198">
        <v>122597</v>
      </c>
    </row>
    <row r="1199" spans="1:6">
      <c r="A1199" s="14">
        <v>37560</v>
      </c>
      <c r="B1199">
        <v>3.8416000000000001</v>
      </c>
      <c r="C1199">
        <v>3.9264999999999999</v>
      </c>
      <c r="D1199">
        <v>3.8246000000000002</v>
      </c>
      <c r="E1199" s="35">
        <v>3.8713000000000002</v>
      </c>
      <c r="F1199">
        <v>173380</v>
      </c>
    </row>
    <row r="1200" spans="1:6">
      <c r="A1200" s="14">
        <v>37561</v>
      </c>
      <c r="B1200">
        <v>3.8713000000000002</v>
      </c>
      <c r="C1200">
        <v>3.8713000000000002</v>
      </c>
      <c r="D1200">
        <v>3.7311000000000001</v>
      </c>
      <c r="E1200" s="35">
        <v>3.7523</v>
      </c>
      <c r="F1200">
        <v>212262</v>
      </c>
    </row>
    <row r="1201" spans="1:6">
      <c r="A1201" s="14">
        <v>37564</v>
      </c>
      <c r="B1201">
        <v>3.7948</v>
      </c>
      <c r="C1201">
        <v>3.8881999999999999</v>
      </c>
      <c r="D1201">
        <v>3.7650000000000001</v>
      </c>
      <c r="E1201" s="35">
        <v>3.85</v>
      </c>
      <c r="F1201">
        <v>258366</v>
      </c>
    </row>
    <row r="1202" spans="1:6">
      <c r="A1202" s="14">
        <v>37565</v>
      </c>
      <c r="B1202">
        <v>3.8883000000000001</v>
      </c>
      <c r="C1202">
        <v>4.0369999999999999</v>
      </c>
      <c r="D1202">
        <v>3.8117999999999999</v>
      </c>
      <c r="E1202" s="35">
        <v>4.0369999999999999</v>
      </c>
      <c r="F1202">
        <v>176353</v>
      </c>
    </row>
    <row r="1203" spans="1:6">
      <c r="A1203" s="14">
        <v>37566</v>
      </c>
      <c r="B1203">
        <v>4.0583</v>
      </c>
      <c r="C1203">
        <v>4.1814999999999998</v>
      </c>
      <c r="D1203">
        <v>3.9138000000000002</v>
      </c>
      <c r="E1203" s="35">
        <v>4.1814999999999998</v>
      </c>
      <c r="F1203">
        <v>254545</v>
      </c>
    </row>
    <row r="1204" spans="1:6">
      <c r="A1204" s="14">
        <v>37567</v>
      </c>
      <c r="B1204">
        <v>4.1814</v>
      </c>
      <c r="C1204">
        <v>4.1814</v>
      </c>
      <c r="D1204">
        <v>4.0285000000000002</v>
      </c>
      <c r="E1204" s="35">
        <v>4.0582000000000003</v>
      </c>
      <c r="F1204">
        <v>276850</v>
      </c>
    </row>
    <row r="1205" spans="1:6">
      <c r="A1205" s="14">
        <v>37568</v>
      </c>
      <c r="B1205">
        <v>4.0582000000000003</v>
      </c>
      <c r="C1205">
        <v>4.0964999999999998</v>
      </c>
      <c r="D1205">
        <v>3.8414999999999999</v>
      </c>
      <c r="E1205" s="35">
        <v>3.952</v>
      </c>
      <c r="F1205">
        <v>127484</v>
      </c>
    </row>
    <row r="1206" spans="1:6">
      <c r="A1206" s="14">
        <v>37571</v>
      </c>
      <c r="B1206">
        <v>3.9478</v>
      </c>
      <c r="C1206">
        <v>3.952</v>
      </c>
      <c r="D1206">
        <v>3.7820999999999998</v>
      </c>
      <c r="E1206" s="35">
        <v>3.8033000000000001</v>
      </c>
      <c r="F1206">
        <v>180604</v>
      </c>
    </row>
    <row r="1207" spans="1:6">
      <c r="A1207" s="14">
        <v>37572</v>
      </c>
      <c r="B1207">
        <v>3.8246000000000002</v>
      </c>
      <c r="C1207">
        <v>3.8925000000000001</v>
      </c>
      <c r="D1207">
        <v>3.6503000000000001</v>
      </c>
      <c r="E1207" s="35">
        <v>3.8628</v>
      </c>
      <c r="F1207">
        <v>225224</v>
      </c>
    </row>
    <row r="1208" spans="1:6">
      <c r="A1208" s="14">
        <v>37573</v>
      </c>
      <c r="B1208">
        <v>3.9009999999999998</v>
      </c>
      <c r="C1208">
        <v>3.9095</v>
      </c>
      <c r="D1208">
        <v>3.6970999999999998</v>
      </c>
      <c r="E1208" s="35">
        <v>3.8628</v>
      </c>
      <c r="F1208">
        <v>114524</v>
      </c>
    </row>
    <row r="1209" spans="1:6">
      <c r="A1209" s="14">
        <v>37574</v>
      </c>
      <c r="B1209">
        <v>4.0327000000000002</v>
      </c>
      <c r="C1209">
        <v>4.0327000000000002</v>
      </c>
      <c r="D1209">
        <v>3.782</v>
      </c>
      <c r="E1209" s="35">
        <v>3.8245</v>
      </c>
      <c r="F1209">
        <v>130883</v>
      </c>
    </row>
    <row r="1210" spans="1:6">
      <c r="A1210" s="14">
        <v>37575</v>
      </c>
      <c r="B1210">
        <v>3.8033000000000001</v>
      </c>
      <c r="C1210">
        <v>3.9095</v>
      </c>
      <c r="D1210">
        <v>3.8033000000000001</v>
      </c>
      <c r="E1210" s="35">
        <v>3.8967999999999998</v>
      </c>
      <c r="F1210">
        <v>105388</v>
      </c>
    </row>
    <row r="1211" spans="1:6">
      <c r="A1211" s="14">
        <v>37578</v>
      </c>
      <c r="B1211">
        <v>3.9392</v>
      </c>
      <c r="C1211">
        <v>3.9731999999999998</v>
      </c>
      <c r="D1211">
        <v>3.8245</v>
      </c>
      <c r="E1211" s="35">
        <v>3.8755000000000002</v>
      </c>
      <c r="F1211">
        <v>121747</v>
      </c>
    </row>
    <row r="1212" spans="1:6">
      <c r="A1212" s="14">
        <v>37579</v>
      </c>
      <c r="B1212">
        <v>3.867</v>
      </c>
      <c r="C1212">
        <v>4.0030000000000001</v>
      </c>
      <c r="D1212">
        <v>3.8245</v>
      </c>
      <c r="E1212" s="35">
        <v>3.9350000000000001</v>
      </c>
      <c r="F1212">
        <v>158505</v>
      </c>
    </row>
    <row r="1213" spans="1:6">
      <c r="A1213" s="14">
        <v>37580</v>
      </c>
      <c r="B1213">
        <v>3.9733000000000001</v>
      </c>
      <c r="C1213">
        <v>4.1050000000000004</v>
      </c>
      <c r="D1213">
        <v>3.8797999999999999</v>
      </c>
      <c r="E1213" s="35">
        <v>4.0369999999999999</v>
      </c>
      <c r="F1213">
        <v>321473</v>
      </c>
    </row>
    <row r="1214" spans="1:6">
      <c r="A1214" s="14">
        <v>37581</v>
      </c>
      <c r="B1214">
        <v>4.0583</v>
      </c>
      <c r="C1214">
        <v>4.173</v>
      </c>
      <c r="D1214">
        <v>4.0157999999999996</v>
      </c>
      <c r="E1214" s="35">
        <v>4.1645000000000003</v>
      </c>
      <c r="F1214">
        <v>186128</v>
      </c>
    </row>
    <row r="1215" spans="1:6">
      <c r="A1215" s="14">
        <v>37582</v>
      </c>
      <c r="B1215">
        <v>4.2069999999999999</v>
      </c>
      <c r="C1215">
        <v>4.2451999999999996</v>
      </c>
      <c r="D1215">
        <v>4.1645000000000003</v>
      </c>
      <c r="E1215" s="35">
        <v>4.2366999999999999</v>
      </c>
      <c r="F1215">
        <v>314034</v>
      </c>
    </row>
    <row r="1216" spans="1:6">
      <c r="A1216" s="14">
        <v>37585</v>
      </c>
      <c r="B1216">
        <v>4.2409999999999997</v>
      </c>
      <c r="C1216">
        <v>4.5256999999999996</v>
      </c>
      <c r="D1216">
        <v>4.2409999999999997</v>
      </c>
      <c r="E1216" s="35">
        <v>4.4916999999999998</v>
      </c>
      <c r="F1216">
        <v>598964</v>
      </c>
    </row>
    <row r="1217" spans="1:6">
      <c r="A1217" s="14">
        <v>37586</v>
      </c>
      <c r="B1217">
        <v>4.5255999999999998</v>
      </c>
      <c r="C1217">
        <v>4.5255999999999998</v>
      </c>
      <c r="D1217">
        <v>4.3387000000000002</v>
      </c>
      <c r="E1217" s="35">
        <v>4.3769</v>
      </c>
      <c r="F1217">
        <v>219057</v>
      </c>
    </row>
    <row r="1218" spans="1:6">
      <c r="A1218" s="14">
        <v>37587</v>
      </c>
      <c r="B1218">
        <v>4.3855000000000004</v>
      </c>
      <c r="C1218">
        <v>4.6106999999999996</v>
      </c>
      <c r="D1218">
        <v>4.3855000000000004</v>
      </c>
      <c r="E1218" s="35">
        <v>4.4406999999999996</v>
      </c>
      <c r="F1218">
        <v>128759</v>
      </c>
    </row>
    <row r="1219" spans="1:6">
      <c r="A1219" s="14">
        <v>37589</v>
      </c>
      <c r="B1219">
        <v>4.4619999999999997</v>
      </c>
      <c r="C1219">
        <v>4.5894000000000004</v>
      </c>
      <c r="D1219">
        <v>4.4619999999999997</v>
      </c>
      <c r="E1219" s="35">
        <v>4.5511999999999997</v>
      </c>
      <c r="F1219">
        <v>75216</v>
      </c>
    </row>
    <row r="1220" spans="1:6">
      <c r="A1220" s="14">
        <v>37592</v>
      </c>
      <c r="B1220">
        <v>4.6148999999999996</v>
      </c>
      <c r="C1220">
        <v>4.6276000000000002</v>
      </c>
      <c r="D1220">
        <v>4.3429000000000002</v>
      </c>
      <c r="E1220" s="35">
        <v>4.4874000000000001</v>
      </c>
      <c r="F1220">
        <v>221608</v>
      </c>
    </row>
    <row r="1221" spans="1:6">
      <c r="A1221" s="14">
        <v>37593</v>
      </c>
      <c r="B1221">
        <v>4.4747000000000003</v>
      </c>
      <c r="C1221">
        <v>4.6744000000000003</v>
      </c>
      <c r="D1221">
        <v>4.4195000000000002</v>
      </c>
      <c r="E1221" s="35">
        <v>4.6276999999999999</v>
      </c>
      <c r="F1221">
        <v>267081</v>
      </c>
    </row>
    <row r="1222" spans="1:6">
      <c r="A1222" s="14">
        <v>37594</v>
      </c>
      <c r="B1222">
        <v>4.6148999999999996</v>
      </c>
      <c r="C1222">
        <v>4.6191000000000004</v>
      </c>
      <c r="D1222">
        <v>4.4661999999999997</v>
      </c>
      <c r="E1222" s="35">
        <v>4.5468999999999999</v>
      </c>
      <c r="F1222">
        <v>156804</v>
      </c>
    </row>
    <row r="1223" spans="1:6">
      <c r="A1223" s="14">
        <v>37595</v>
      </c>
      <c r="B1223">
        <v>4.5045000000000002</v>
      </c>
      <c r="C1223">
        <v>4.6318999999999999</v>
      </c>
      <c r="D1223">
        <v>4.4705000000000004</v>
      </c>
      <c r="E1223" s="35">
        <v>4.5342000000000002</v>
      </c>
      <c r="F1223">
        <v>133646</v>
      </c>
    </row>
    <row r="1224" spans="1:6">
      <c r="A1224" s="14">
        <v>37596</v>
      </c>
      <c r="B1224">
        <v>4.5044000000000004</v>
      </c>
      <c r="C1224">
        <v>4.5468999999999999</v>
      </c>
      <c r="D1224">
        <v>4.4448999999999996</v>
      </c>
      <c r="E1224" s="35">
        <v>4.5129000000000001</v>
      </c>
      <c r="F1224">
        <v>70753</v>
      </c>
    </row>
    <row r="1225" spans="1:6">
      <c r="A1225" s="14">
        <v>37599</v>
      </c>
      <c r="B1225">
        <v>4.4703999999999997</v>
      </c>
      <c r="C1225">
        <v>4.4703999999999997</v>
      </c>
      <c r="D1225">
        <v>4.4237000000000002</v>
      </c>
      <c r="E1225" s="35">
        <v>4.4279000000000002</v>
      </c>
      <c r="F1225">
        <v>223520</v>
      </c>
    </row>
    <row r="1226" spans="1:6">
      <c r="A1226" s="14">
        <v>37600</v>
      </c>
      <c r="B1226">
        <v>4.4237000000000002</v>
      </c>
      <c r="C1226">
        <v>4.4619</v>
      </c>
      <c r="D1226">
        <v>4.3769999999999998</v>
      </c>
      <c r="E1226" s="35">
        <v>4.4406999999999996</v>
      </c>
      <c r="F1226">
        <v>225222</v>
      </c>
    </row>
    <row r="1227" spans="1:6">
      <c r="A1227" s="14">
        <v>37601</v>
      </c>
      <c r="B1227">
        <v>4.4321999999999999</v>
      </c>
      <c r="C1227">
        <v>4.4619</v>
      </c>
      <c r="D1227">
        <v>4.4024000000000001</v>
      </c>
      <c r="E1227" s="35">
        <v>4.4534000000000002</v>
      </c>
      <c r="F1227">
        <v>252204</v>
      </c>
    </row>
    <row r="1228" spans="1:6">
      <c r="A1228" s="14">
        <v>37602</v>
      </c>
      <c r="B1228">
        <v>4.4194000000000004</v>
      </c>
      <c r="C1228">
        <v>4.5510999999999999</v>
      </c>
      <c r="D1228">
        <v>4.4024000000000001</v>
      </c>
      <c r="E1228" s="35">
        <v>4.4958999999999998</v>
      </c>
      <c r="F1228">
        <v>219058</v>
      </c>
    </row>
    <row r="1229" spans="1:6">
      <c r="A1229" s="14">
        <v>37603</v>
      </c>
      <c r="B1229">
        <v>4.4958999999999998</v>
      </c>
      <c r="C1229">
        <v>4.5044000000000004</v>
      </c>
      <c r="D1229">
        <v>4.4151999999999996</v>
      </c>
      <c r="E1229" s="35">
        <v>4.5044000000000004</v>
      </c>
      <c r="F1229">
        <v>258791</v>
      </c>
    </row>
    <row r="1230" spans="1:6">
      <c r="A1230" s="14">
        <v>37606</v>
      </c>
      <c r="B1230">
        <v>4.5469999999999997</v>
      </c>
      <c r="C1230">
        <v>4.6318999999999999</v>
      </c>
      <c r="D1230">
        <v>4.5087000000000002</v>
      </c>
      <c r="E1230" s="35">
        <v>4.5682</v>
      </c>
      <c r="F1230">
        <v>235422</v>
      </c>
    </row>
    <row r="1231" spans="1:6">
      <c r="A1231" s="14">
        <v>37607</v>
      </c>
      <c r="B1231">
        <v>4.5682</v>
      </c>
      <c r="C1231">
        <v>4.6955999999999998</v>
      </c>
      <c r="D1231">
        <v>4.5682</v>
      </c>
      <c r="E1231" s="35">
        <v>4.6744000000000003</v>
      </c>
      <c r="F1231">
        <v>256242</v>
      </c>
    </row>
    <row r="1232" spans="1:6">
      <c r="A1232" s="14">
        <v>37608</v>
      </c>
      <c r="B1232">
        <v>4.6744000000000003</v>
      </c>
      <c r="C1232">
        <v>4.6787000000000001</v>
      </c>
      <c r="D1232">
        <v>4.5682</v>
      </c>
      <c r="E1232" s="35">
        <v>4.6447000000000003</v>
      </c>
      <c r="F1232">
        <v>143845</v>
      </c>
    </row>
    <row r="1233" spans="1:6">
      <c r="A1233" s="14">
        <v>37609</v>
      </c>
      <c r="B1233">
        <v>4.4406999999999996</v>
      </c>
      <c r="C1233">
        <v>4.5553999999999997</v>
      </c>
      <c r="D1233">
        <v>4.3343999999999996</v>
      </c>
      <c r="E1233" s="35">
        <v>4.5553999999999997</v>
      </c>
      <c r="F1233">
        <v>631679</v>
      </c>
    </row>
    <row r="1234" spans="1:6">
      <c r="A1234" s="14">
        <v>37610</v>
      </c>
      <c r="B1234">
        <v>4.5129000000000001</v>
      </c>
      <c r="C1234">
        <v>4.5171999999999999</v>
      </c>
      <c r="D1234">
        <v>4.3174999999999999</v>
      </c>
      <c r="E1234" s="35">
        <v>4.4577</v>
      </c>
      <c r="F1234">
        <v>276641</v>
      </c>
    </row>
    <row r="1235" spans="1:6">
      <c r="A1235" s="14">
        <v>37613</v>
      </c>
      <c r="B1235">
        <v>4.4194000000000004</v>
      </c>
      <c r="C1235">
        <v>4.4321000000000002</v>
      </c>
      <c r="D1235">
        <v>4.2493999999999996</v>
      </c>
      <c r="E1235" s="35">
        <v>4.4279000000000002</v>
      </c>
      <c r="F1235">
        <v>253053</v>
      </c>
    </row>
    <row r="1236" spans="1:6">
      <c r="A1236" s="14">
        <v>37614</v>
      </c>
      <c r="B1236">
        <v>4.4194000000000004</v>
      </c>
      <c r="C1236">
        <v>4.4194000000000004</v>
      </c>
      <c r="D1236">
        <v>4.3429000000000002</v>
      </c>
      <c r="E1236" s="35">
        <v>4.3939000000000004</v>
      </c>
      <c r="F1236">
        <v>38670</v>
      </c>
    </row>
    <row r="1237" spans="1:6">
      <c r="A1237" s="14">
        <v>37616</v>
      </c>
      <c r="B1237">
        <v>4.3939000000000004</v>
      </c>
      <c r="C1237">
        <v>4.6360999999999999</v>
      </c>
      <c r="D1237">
        <v>4.3727</v>
      </c>
      <c r="E1237" s="35">
        <v>4.5044000000000004</v>
      </c>
      <c r="F1237">
        <v>153192</v>
      </c>
    </row>
    <row r="1238" spans="1:6">
      <c r="A1238" s="14">
        <v>37617</v>
      </c>
      <c r="B1238">
        <v>4.5129999999999999</v>
      </c>
      <c r="C1238">
        <v>4.5258000000000003</v>
      </c>
      <c r="D1238">
        <v>4.3377999999999997</v>
      </c>
      <c r="E1238" s="35">
        <v>4.5258000000000003</v>
      </c>
      <c r="F1238">
        <v>231846</v>
      </c>
    </row>
    <row r="1239" spans="1:6">
      <c r="A1239" s="14">
        <v>37620</v>
      </c>
      <c r="B1239">
        <v>4.5214999999999996</v>
      </c>
      <c r="C1239">
        <v>4.5770999999999997</v>
      </c>
      <c r="D1239">
        <v>4.4359999999999999</v>
      </c>
      <c r="E1239" s="35">
        <v>4.5556999999999999</v>
      </c>
      <c r="F1239">
        <v>244452</v>
      </c>
    </row>
    <row r="1240" spans="1:6">
      <c r="A1240" s="14">
        <v>37621</v>
      </c>
      <c r="B1240">
        <v>4.5983999999999998</v>
      </c>
      <c r="C1240">
        <v>4.6966999999999999</v>
      </c>
      <c r="D1240">
        <v>4.4916</v>
      </c>
      <c r="E1240" s="35">
        <v>4.6839000000000004</v>
      </c>
      <c r="F1240">
        <v>323941</v>
      </c>
    </row>
    <row r="1241" spans="1:6">
      <c r="A1241" s="14">
        <v>37623</v>
      </c>
      <c r="B1241">
        <v>4.6882000000000001</v>
      </c>
      <c r="C1241">
        <v>4.7394999999999996</v>
      </c>
      <c r="D1241">
        <v>4.5770999999999997</v>
      </c>
      <c r="E1241" s="35">
        <v>4.7009999999999996</v>
      </c>
      <c r="F1241">
        <v>182484</v>
      </c>
    </row>
    <row r="1242" spans="1:6">
      <c r="A1242" s="14">
        <v>37624</v>
      </c>
      <c r="B1242">
        <v>4.7009999999999996</v>
      </c>
      <c r="C1242">
        <v>4.7009999999999996</v>
      </c>
      <c r="D1242">
        <v>4.6497000000000002</v>
      </c>
      <c r="E1242" s="35">
        <v>4.6668000000000003</v>
      </c>
      <c r="F1242">
        <v>260478</v>
      </c>
    </row>
    <row r="1243" spans="1:6">
      <c r="A1243" s="14">
        <v>37627</v>
      </c>
      <c r="B1243">
        <v>4.6582999999999997</v>
      </c>
      <c r="C1243">
        <v>4.7309000000000001</v>
      </c>
      <c r="D1243">
        <v>4.6326000000000001</v>
      </c>
      <c r="E1243" s="35">
        <v>4.7009999999999996</v>
      </c>
      <c r="F1243">
        <v>283342</v>
      </c>
    </row>
    <row r="1244" spans="1:6">
      <c r="A1244" s="14">
        <v>37628</v>
      </c>
      <c r="B1244">
        <v>4.7009999999999996</v>
      </c>
      <c r="C1244">
        <v>4.8034999999999997</v>
      </c>
      <c r="D1244">
        <v>4.6497000000000002</v>
      </c>
      <c r="E1244" s="35">
        <v>4.6966999999999999</v>
      </c>
      <c r="F1244">
        <v>737198</v>
      </c>
    </row>
    <row r="1245" spans="1:6">
      <c r="A1245" s="14">
        <v>37629</v>
      </c>
      <c r="B1245">
        <v>4.6882000000000001</v>
      </c>
      <c r="C1245">
        <v>4.7267000000000001</v>
      </c>
      <c r="D1245">
        <v>4.6582999999999997</v>
      </c>
      <c r="E1245" s="35">
        <v>4.6882000000000001</v>
      </c>
      <c r="F1245">
        <v>224153</v>
      </c>
    </row>
    <row r="1246" spans="1:6">
      <c r="A1246" s="14">
        <v>37630</v>
      </c>
      <c r="B1246">
        <v>4.6882000000000001</v>
      </c>
      <c r="C1246">
        <v>4.7180999999999997</v>
      </c>
      <c r="D1246">
        <v>4.6154999999999999</v>
      </c>
      <c r="E1246" s="35">
        <v>4.6839000000000004</v>
      </c>
      <c r="F1246">
        <v>194450</v>
      </c>
    </row>
    <row r="1247" spans="1:6">
      <c r="A1247" s="14">
        <v>37631</v>
      </c>
      <c r="B1247">
        <v>4.6582999999999997</v>
      </c>
      <c r="C1247">
        <v>4.7009999999999996</v>
      </c>
      <c r="D1247">
        <v>4.5941999999999998</v>
      </c>
      <c r="E1247" s="35">
        <v>4.6582999999999997</v>
      </c>
      <c r="F1247">
        <v>133125</v>
      </c>
    </row>
    <row r="1248" spans="1:6">
      <c r="A1248" s="14">
        <v>37634</v>
      </c>
      <c r="B1248">
        <v>4.6668000000000003</v>
      </c>
      <c r="C1248">
        <v>4.7778999999999998</v>
      </c>
      <c r="D1248">
        <v>4.6668000000000003</v>
      </c>
      <c r="E1248" s="35">
        <v>4.7694000000000001</v>
      </c>
      <c r="F1248">
        <v>260266</v>
      </c>
    </row>
    <row r="1249" spans="1:6">
      <c r="A1249" s="14">
        <v>37635</v>
      </c>
      <c r="B1249">
        <v>4.7694000000000001</v>
      </c>
      <c r="C1249">
        <v>4.8292000000000002</v>
      </c>
      <c r="D1249">
        <v>4.7651000000000003</v>
      </c>
      <c r="E1249" s="35">
        <v>4.8163999999999998</v>
      </c>
      <c r="F1249">
        <v>441468</v>
      </c>
    </row>
    <row r="1250" spans="1:6">
      <c r="A1250" s="14">
        <v>37636</v>
      </c>
      <c r="B1250">
        <v>4.7865000000000002</v>
      </c>
      <c r="C1250">
        <v>4.8036000000000003</v>
      </c>
      <c r="D1250">
        <v>4.7267000000000001</v>
      </c>
      <c r="E1250" s="35">
        <v>4.8036000000000003</v>
      </c>
      <c r="F1250">
        <v>232915</v>
      </c>
    </row>
    <row r="1251" spans="1:6">
      <c r="A1251" s="14">
        <v>37637</v>
      </c>
      <c r="B1251">
        <v>4.8036000000000003</v>
      </c>
      <c r="C1251">
        <v>4.8249000000000004</v>
      </c>
      <c r="D1251">
        <v>4.6966999999999999</v>
      </c>
      <c r="E1251" s="35">
        <v>4.7180999999999997</v>
      </c>
      <c r="F1251">
        <v>274795</v>
      </c>
    </row>
    <row r="1252" spans="1:6">
      <c r="A1252" s="14">
        <v>37638</v>
      </c>
      <c r="B1252">
        <v>4.6966999999999999</v>
      </c>
      <c r="C1252">
        <v>4.7009999999999996</v>
      </c>
      <c r="D1252">
        <v>4.6668000000000003</v>
      </c>
      <c r="E1252" s="35">
        <v>4.6966999999999999</v>
      </c>
      <c r="F1252">
        <v>145089</v>
      </c>
    </row>
    <row r="1253" spans="1:6">
      <c r="A1253" s="14">
        <v>37642</v>
      </c>
      <c r="B1253">
        <v>4.6582999999999997</v>
      </c>
      <c r="C1253">
        <v>4.6669</v>
      </c>
      <c r="D1253">
        <v>4.5343999999999998</v>
      </c>
      <c r="E1253" s="35">
        <v>4.5941999999999998</v>
      </c>
      <c r="F1253">
        <v>518183</v>
      </c>
    </row>
    <row r="1254" spans="1:6">
      <c r="A1254" s="14">
        <v>37643</v>
      </c>
      <c r="B1254">
        <v>4.5728</v>
      </c>
      <c r="C1254">
        <v>4.6624999999999996</v>
      </c>
      <c r="D1254">
        <v>4.3463000000000003</v>
      </c>
      <c r="E1254" s="35">
        <v>4.5685000000000002</v>
      </c>
      <c r="F1254">
        <v>228425</v>
      </c>
    </row>
    <row r="1255" spans="1:6">
      <c r="A1255" s="14">
        <v>37644</v>
      </c>
      <c r="B1255">
        <v>4.5685000000000002</v>
      </c>
      <c r="C1255">
        <v>4.6624999999999996</v>
      </c>
      <c r="D1255">
        <v>4.5641999999999996</v>
      </c>
      <c r="E1255" s="35">
        <v>4.6497000000000002</v>
      </c>
      <c r="F1255">
        <v>70728</v>
      </c>
    </row>
    <row r="1256" spans="1:6">
      <c r="A1256" s="14">
        <v>37645</v>
      </c>
      <c r="B1256">
        <v>4.6368999999999998</v>
      </c>
      <c r="C1256">
        <v>4.6368999999999998</v>
      </c>
      <c r="D1256">
        <v>4.4874000000000001</v>
      </c>
      <c r="E1256" s="35">
        <v>4.5301</v>
      </c>
      <c r="F1256">
        <v>151502</v>
      </c>
    </row>
    <row r="1257" spans="1:6">
      <c r="A1257" s="14">
        <v>37648</v>
      </c>
      <c r="B1257">
        <v>4.5301</v>
      </c>
      <c r="C1257">
        <v>4.5941999999999998</v>
      </c>
      <c r="D1257">
        <v>4.4787999999999997</v>
      </c>
      <c r="E1257" s="35">
        <v>4.5385999999999997</v>
      </c>
      <c r="F1257">
        <v>132483</v>
      </c>
    </row>
    <row r="1258" spans="1:6">
      <c r="A1258" s="14">
        <v>37649</v>
      </c>
      <c r="B1258">
        <v>4.5514000000000001</v>
      </c>
      <c r="C1258">
        <v>4.6241000000000003</v>
      </c>
      <c r="D1258">
        <v>4.4873000000000003</v>
      </c>
      <c r="E1258" s="35">
        <v>4.5514000000000001</v>
      </c>
      <c r="F1258">
        <v>197227</v>
      </c>
    </row>
    <row r="1259" spans="1:6">
      <c r="A1259" s="14">
        <v>37650</v>
      </c>
      <c r="B1259">
        <v>4.5472000000000001</v>
      </c>
      <c r="C1259">
        <v>4.6113</v>
      </c>
      <c r="D1259">
        <v>4.3804999999999996</v>
      </c>
      <c r="E1259" s="35">
        <v>4.6113</v>
      </c>
      <c r="F1259">
        <v>99363</v>
      </c>
    </row>
    <row r="1260" spans="1:6">
      <c r="A1260" s="14">
        <v>37651</v>
      </c>
      <c r="B1260">
        <v>4.6113</v>
      </c>
      <c r="C1260">
        <v>4.6113</v>
      </c>
      <c r="D1260">
        <v>4.3804999999999996</v>
      </c>
      <c r="E1260" s="35">
        <v>4.4019000000000004</v>
      </c>
      <c r="F1260">
        <v>141245</v>
      </c>
    </row>
    <row r="1261" spans="1:6">
      <c r="A1261" s="14">
        <v>37652</v>
      </c>
      <c r="B1261">
        <v>4.3804999999999996</v>
      </c>
      <c r="C1261">
        <v>4.5514999999999999</v>
      </c>
      <c r="D1261">
        <v>4.2992999999999997</v>
      </c>
      <c r="E1261" s="35">
        <v>4.5002000000000004</v>
      </c>
      <c r="F1261">
        <v>184837</v>
      </c>
    </row>
    <row r="1262" spans="1:6">
      <c r="A1262" s="14">
        <v>37655</v>
      </c>
      <c r="B1262">
        <v>4.5301</v>
      </c>
      <c r="C1262">
        <v>4.5301</v>
      </c>
      <c r="D1262">
        <v>4.3677000000000001</v>
      </c>
      <c r="E1262" s="35">
        <v>4.4744999999999999</v>
      </c>
      <c r="F1262">
        <v>118807</v>
      </c>
    </row>
    <row r="1263" spans="1:6">
      <c r="A1263" s="14">
        <v>37656</v>
      </c>
      <c r="B1263">
        <v>4.4318</v>
      </c>
      <c r="C1263">
        <v>4.4318</v>
      </c>
      <c r="D1263">
        <v>4.2736999999999998</v>
      </c>
      <c r="E1263" s="35">
        <v>4.3377999999999997</v>
      </c>
      <c r="F1263">
        <v>266037</v>
      </c>
    </row>
    <row r="1264" spans="1:6">
      <c r="A1264" s="14">
        <v>37657</v>
      </c>
      <c r="B1264">
        <v>4.3463000000000003</v>
      </c>
      <c r="C1264">
        <v>4.4446000000000003</v>
      </c>
      <c r="D1264">
        <v>4.2736999999999998</v>
      </c>
      <c r="E1264" s="35">
        <v>4.4446000000000003</v>
      </c>
      <c r="F1264">
        <v>128210</v>
      </c>
    </row>
    <row r="1265" spans="1:6">
      <c r="A1265" s="14">
        <v>37658</v>
      </c>
      <c r="B1265">
        <v>4.4019000000000004</v>
      </c>
      <c r="C1265">
        <v>4.4231999999999996</v>
      </c>
      <c r="D1265">
        <v>4.3163999999999998</v>
      </c>
      <c r="E1265" s="35">
        <v>4.3804999999999996</v>
      </c>
      <c r="F1265">
        <v>208982</v>
      </c>
    </row>
    <row r="1266" spans="1:6">
      <c r="A1266" s="14">
        <v>37659</v>
      </c>
      <c r="B1266">
        <v>4.4233000000000002</v>
      </c>
      <c r="C1266">
        <v>4.4233000000000002</v>
      </c>
      <c r="D1266">
        <v>4.2651000000000003</v>
      </c>
      <c r="E1266" s="35">
        <v>4.2694000000000001</v>
      </c>
      <c r="F1266">
        <v>79063</v>
      </c>
    </row>
    <row r="1267" spans="1:6">
      <c r="A1267" s="14">
        <v>37662</v>
      </c>
      <c r="B1267">
        <v>4.2736000000000001</v>
      </c>
      <c r="C1267">
        <v>4.3419999999999996</v>
      </c>
      <c r="D1267">
        <v>4.1795999999999998</v>
      </c>
      <c r="E1267" s="35">
        <v>4.3419999999999996</v>
      </c>
      <c r="F1267">
        <v>186757</v>
      </c>
    </row>
    <row r="1268" spans="1:6">
      <c r="A1268" s="14">
        <v>37663</v>
      </c>
      <c r="B1268">
        <v>4.3634000000000004</v>
      </c>
      <c r="C1268">
        <v>4.3676000000000004</v>
      </c>
      <c r="D1268">
        <v>4.2095000000000002</v>
      </c>
      <c r="E1268" s="35">
        <v>4.2266000000000004</v>
      </c>
      <c r="F1268">
        <v>411762</v>
      </c>
    </row>
    <row r="1269" spans="1:6">
      <c r="A1269" s="14">
        <v>37664</v>
      </c>
      <c r="B1269">
        <v>4.2266000000000004</v>
      </c>
      <c r="C1269">
        <v>4.2266000000000004</v>
      </c>
      <c r="D1269">
        <v>4.0385999999999997</v>
      </c>
      <c r="E1269" s="35">
        <v>4.0556999999999999</v>
      </c>
      <c r="F1269">
        <v>111970</v>
      </c>
    </row>
    <row r="1270" spans="1:6">
      <c r="A1270" s="14">
        <v>37665</v>
      </c>
      <c r="B1270">
        <v>4.0983999999999998</v>
      </c>
      <c r="C1270">
        <v>4.1026999999999996</v>
      </c>
      <c r="D1270">
        <v>3.9403000000000001</v>
      </c>
      <c r="E1270" s="35">
        <v>4.1026999999999996</v>
      </c>
      <c r="F1270">
        <v>193382</v>
      </c>
    </row>
    <row r="1271" spans="1:6">
      <c r="A1271" s="14">
        <v>37666</v>
      </c>
      <c r="B1271">
        <v>4.1026999999999996</v>
      </c>
      <c r="C1271">
        <v>4.1197999999999997</v>
      </c>
      <c r="D1271">
        <v>3.9104000000000001</v>
      </c>
      <c r="E1271" s="35">
        <v>3.9958999999999998</v>
      </c>
      <c r="F1271">
        <v>120091</v>
      </c>
    </row>
    <row r="1272" spans="1:6">
      <c r="A1272" s="14">
        <v>37670</v>
      </c>
      <c r="B1272">
        <v>4.0171999999999999</v>
      </c>
      <c r="C1272">
        <v>4.0983999999999998</v>
      </c>
      <c r="D1272">
        <v>3.9403000000000001</v>
      </c>
      <c r="E1272" s="35">
        <v>3.9403000000000001</v>
      </c>
      <c r="F1272">
        <v>179066</v>
      </c>
    </row>
    <row r="1273" spans="1:6">
      <c r="A1273" s="14">
        <v>37671</v>
      </c>
      <c r="B1273">
        <v>3.9531000000000001</v>
      </c>
      <c r="C1273">
        <v>3.9531000000000001</v>
      </c>
      <c r="D1273">
        <v>3.8805000000000001</v>
      </c>
      <c r="E1273" s="35">
        <v>3.9060999999999999</v>
      </c>
      <c r="F1273">
        <v>89960</v>
      </c>
    </row>
    <row r="1274" spans="1:6">
      <c r="A1274" s="14">
        <v>37672</v>
      </c>
      <c r="B1274">
        <v>3.9104000000000001</v>
      </c>
      <c r="C1274">
        <v>3.9275000000000002</v>
      </c>
      <c r="D1274">
        <v>3.8462999999999998</v>
      </c>
      <c r="E1274" s="35">
        <v>3.8847999999999998</v>
      </c>
      <c r="F1274">
        <v>290185</v>
      </c>
    </row>
    <row r="1275" spans="1:6">
      <c r="A1275" s="14">
        <v>37673</v>
      </c>
      <c r="B1275">
        <v>3.8847</v>
      </c>
      <c r="C1275">
        <v>3.8889999999999998</v>
      </c>
      <c r="D1275">
        <v>3.8462999999999998</v>
      </c>
      <c r="E1275" s="35">
        <v>3.8889999999999998</v>
      </c>
      <c r="F1275">
        <v>351506</v>
      </c>
    </row>
    <row r="1276" spans="1:6">
      <c r="A1276" s="14">
        <v>37676</v>
      </c>
      <c r="B1276">
        <v>3.8847999999999998</v>
      </c>
      <c r="C1276">
        <v>3.8847999999999998</v>
      </c>
      <c r="D1276">
        <v>3.7822</v>
      </c>
      <c r="E1276" s="35">
        <v>3.8462999999999998</v>
      </c>
      <c r="F1276">
        <v>236761</v>
      </c>
    </row>
    <row r="1277" spans="1:6">
      <c r="A1277" s="14">
        <v>37677</v>
      </c>
      <c r="B1277">
        <v>3.8250000000000002</v>
      </c>
      <c r="C1277">
        <v>3.9445999999999999</v>
      </c>
      <c r="D1277">
        <v>3.8079000000000001</v>
      </c>
      <c r="E1277" s="35">
        <v>3.8677000000000001</v>
      </c>
      <c r="F1277">
        <v>166461</v>
      </c>
    </row>
    <row r="1278" spans="1:6">
      <c r="A1278" s="14">
        <v>37678</v>
      </c>
      <c r="B1278">
        <v>3.8677000000000001</v>
      </c>
      <c r="C1278">
        <v>3.8889999999999998</v>
      </c>
      <c r="D1278">
        <v>3.8035999999999999</v>
      </c>
      <c r="E1278" s="35">
        <v>3.8292000000000002</v>
      </c>
      <c r="F1278">
        <v>74789</v>
      </c>
    </row>
    <row r="1279" spans="1:6">
      <c r="A1279" s="14">
        <v>37679</v>
      </c>
      <c r="B1279">
        <v>3.8249</v>
      </c>
      <c r="C1279">
        <v>3.9445999999999999</v>
      </c>
      <c r="D1279">
        <v>3.8035000000000001</v>
      </c>
      <c r="E1279" s="35">
        <v>3.9232</v>
      </c>
      <c r="F1279">
        <v>276291</v>
      </c>
    </row>
    <row r="1280" spans="1:6">
      <c r="A1280" s="14">
        <v>37680</v>
      </c>
      <c r="B1280">
        <v>3.9104000000000001</v>
      </c>
      <c r="C1280">
        <v>4.0514000000000001</v>
      </c>
      <c r="D1280">
        <v>3.9018000000000002</v>
      </c>
      <c r="E1280" s="35">
        <v>3.9359999999999999</v>
      </c>
      <c r="F1280">
        <v>116883</v>
      </c>
    </row>
    <row r="1281" spans="1:6">
      <c r="A1281" s="14">
        <v>37683</v>
      </c>
      <c r="B1281">
        <v>3.9489000000000001</v>
      </c>
      <c r="C1281">
        <v>4.2523</v>
      </c>
      <c r="D1281">
        <v>3.9489000000000001</v>
      </c>
      <c r="E1281" s="35">
        <v>4.1582999999999997</v>
      </c>
      <c r="F1281">
        <v>213684</v>
      </c>
    </row>
    <row r="1282" spans="1:6">
      <c r="A1282" s="14">
        <v>37684</v>
      </c>
      <c r="B1282">
        <v>4.1241000000000003</v>
      </c>
      <c r="C1282">
        <v>4.2394999999999996</v>
      </c>
      <c r="D1282">
        <v>4.0556999999999999</v>
      </c>
      <c r="E1282" s="35">
        <v>4.0599999999999996</v>
      </c>
      <c r="F1282">
        <v>223941</v>
      </c>
    </row>
    <row r="1283" spans="1:6">
      <c r="A1283" s="14">
        <v>37685</v>
      </c>
      <c r="B1283">
        <v>4.0171999999999999</v>
      </c>
      <c r="C1283">
        <v>4.0514000000000001</v>
      </c>
      <c r="D1283">
        <v>3.8376999999999999</v>
      </c>
      <c r="E1283" s="35">
        <v>3.9744999999999999</v>
      </c>
      <c r="F1283">
        <v>308772</v>
      </c>
    </row>
    <row r="1284" spans="1:6">
      <c r="A1284" s="14">
        <v>37686</v>
      </c>
      <c r="B1284">
        <v>3.9958</v>
      </c>
      <c r="C1284">
        <v>4.1154999999999999</v>
      </c>
      <c r="D1284">
        <v>3.9403000000000001</v>
      </c>
      <c r="E1284" s="35">
        <v>4.0171999999999999</v>
      </c>
      <c r="F1284">
        <v>510911</v>
      </c>
    </row>
    <row r="1285" spans="1:6">
      <c r="A1285" s="14">
        <v>37687</v>
      </c>
      <c r="B1285">
        <v>4.0385999999999997</v>
      </c>
      <c r="C1285">
        <v>4.0641999999999996</v>
      </c>
      <c r="D1285">
        <v>3.9788000000000001</v>
      </c>
      <c r="E1285" s="35">
        <v>4.0385999999999997</v>
      </c>
      <c r="F1285">
        <v>61113</v>
      </c>
    </row>
    <row r="1286" spans="1:6">
      <c r="A1286" s="14">
        <v>37690</v>
      </c>
      <c r="B1286">
        <v>4.0814000000000004</v>
      </c>
      <c r="C1286">
        <v>4.0941999999999998</v>
      </c>
      <c r="D1286">
        <v>3.9830999999999999</v>
      </c>
      <c r="E1286" s="35">
        <v>4.0301</v>
      </c>
      <c r="F1286">
        <v>773540</v>
      </c>
    </row>
    <row r="1287" spans="1:6">
      <c r="A1287" s="14">
        <v>37691</v>
      </c>
      <c r="B1287">
        <v>3.9958999999999998</v>
      </c>
      <c r="C1287">
        <v>4.0002000000000004</v>
      </c>
      <c r="D1287">
        <v>3.8506</v>
      </c>
      <c r="E1287" s="35">
        <v>3.9788000000000001</v>
      </c>
      <c r="F1287">
        <v>429292</v>
      </c>
    </row>
    <row r="1288" spans="1:6">
      <c r="A1288" s="14">
        <v>37692</v>
      </c>
      <c r="B1288">
        <v>3.9359999999999999</v>
      </c>
      <c r="C1288">
        <v>3.9531000000000001</v>
      </c>
      <c r="D1288">
        <v>3.8675999999999999</v>
      </c>
      <c r="E1288" s="35">
        <v>3.9359999999999999</v>
      </c>
      <c r="F1288">
        <v>400438</v>
      </c>
    </row>
    <row r="1289" spans="1:6">
      <c r="A1289" s="14">
        <v>37693</v>
      </c>
      <c r="B1289">
        <v>3.9744999999999999</v>
      </c>
      <c r="C1289">
        <v>4.1368</v>
      </c>
      <c r="D1289">
        <v>3.9188999999999998</v>
      </c>
      <c r="E1289" s="35">
        <v>3.9830000000000001</v>
      </c>
      <c r="F1289">
        <v>259408</v>
      </c>
    </row>
    <row r="1290" spans="1:6">
      <c r="A1290" s="14">
        <v>37694</v>
      </c>
      <c r="B1290">
        <v>3.9830000000000001</v>
      </c>
      <c r="C1290">
        <v>3.9872999999999998</v>
      </c>
      <c r="D1290">
        <v>3.9060999999999999</v>
      </c>
      <c r="E1290" s="35">
        <v>3.9232</v>
      </c>
      <c r="F1290">
        <v>415184</v>
      </c>
    </row>
    <row r="1291" spans="1:6">
      <c r="A1291" s="14">
        <v>37697</v>
      </c>
      <c r="B1291">
        <v>3.8803999999999998</v>
      </c>
      <c r="C1291">
        <v>3.9060999999999999</v>
      </c>
      <c r="D1291">
        <v>3.8206000000000002</v>
      </c>
      <c r="E1291" s="35">
        <v>3.8719000000000001</v>
      </c>
      <c r="F1291">
        <v>392746</v>
      </c>
    </row>
    <row r="1292" spans="1:6">
      <c r="A1292" s="14">
        <v>37698</v>
      </c>
      <c r="B1292">
        <v>3.9146999999999998</v>
      </c>
      <c r="C1292">
        <v>4.1197999999999997</v>
      </c>
      <c r="D1292">
        <v>3.8462999999999998</v>
      </c>
      <c r="E1292" s="35">
        <v>4.1197999999999997</v>
      </c>
      <c r="F1292">
        <v>538480</v>
      </c>
    </row>
    <row r="1293" spans="1:6">
      <c r="A1293" s="14">
        <v>37699</v>
      </c>
      <c r="B1293">
        <v>4.1154999999999999</v>
      </c>
      <c r="C1293">
        <v>4.1154999999999999</v>
      </c>
      <c r="D1293">
        <v>3.8633999999999999</v>
      </c>
      <c r="E1293" s="35">
        <v>3.9104000000000001</v>
      </c>
      <c r="F1293">
        <v>358988</v>
      </c>
    </row>
    <row r="1294" spans="1:6">
      <c r="A1294" s="14">
        <v>37700</v>
      </c>
      <c r="B1294">
        <v>3.8891</v>
      </c>
      <c r="C1294">
        <v>3.9872999999999998</v>
      </c>
      <c r="D1294">
        <v>3.8891</v>
      </c>
      <c r="E1294" s="35">
        <v>3.8976000000000002</v>
      </c>
      <c r="F1294">
        <v>376298</v>
      </c>
    </row>
    <row r="1295" spans="1:6">
      <c r="A1295" s="14">
        <v>37701</v>
      </c>
      <c r="B1295">
        <v>3.9018000000000002</v>
      </c>
      <c r="C1295">
        <v>3.9958</v>
      </c>
      <c r="D1295">
        <v>3.8933</v>
      </c>
      <c r="E1295" s="35">
        <v>3.9531000000000001</v>
      </c>
      <c r="F1295">
        <v>264110</v>
      </c>
    </row>
    <row r="1296" spans="1:6">
      <c r="A1296" s="14">
        <v>37704</v>
      </c>
      <c r="B1296">
        <v>3.9318</v>
      </c>
      <c r="C1296">
        <v>3.9361000000000002</v>
      </c>
      <c r="D1296">
        <v>3.7395</v>
      </c>
      <c r="E1296" s="35">
        <v>3.8677000000000001</v>
      </c>
      <c r="F1296">
        <v>212403</v>
      </c>
    </row>
    <row r="1297" spans="1:6">
      <c r="A1297" s="14">
        <v>37705</v>
      </c>
      <c r="B1297">
        <v>3.8891</v>
      </c>
      <c r="C1297">
        <v>4.0814000000000004</v>
      </c>
      <c r="D1297">
        <v>3.8891</v>
      </c>
      <c r="E1297" s="35">
        <v>4.0599999999999996</v>
      </c>
      <c r="F1297">
        <v>389119</v>
      </c>
    </row>
    <row r="1298" spans="1:6">
      <c r="A1298" s="14">
        <v>37706</v>
      </c>
      <c r="B1298">
        <v>4.0643000000000002</v>
      </c>
      <c r="C1298">
        <v>4.0983999999999998</v>
      </c>
      <c r="D1298">
        <v>4.0385999999999997</v>
      </c>
      <c r="E1298" s="35">
        <v>4.0899000000000001</v>
      </c>
      <c r="F1298">
        <v>336338</v>
      </c>
    </row>
    <row r="1299" spans="1:6">
      <c r="A1299" s="14">
        <v>37707</v>
      </c>
      <c r="B1299">
        <v>4.0899000000000001</v>
      </c>
      <c r="C1299">
        <v>4.1497000000000002</v>
      </c>
      <c r="D1299">
        <v>4.0599999999999996</v>
      </c>
      <c r="E1299" s="35">
        <v>4.1241000000000003</v>
      </c>
      <c r="F1299">
        <v>190179</v>
      </c>
    </row>
    <row r="1300" spans="1:6">
      <c r="A1300" s="14">
        <v>37708</v>
      </c>
      <c r="B1300">
        <v>4.1239999999999997</v>
      </c>
      <c r="C1300">
        <v>4.1881000000000004</v>
      </c>
      <c r="D1300">
        <v>4.0086000000000004</v>
      </c>
      <c r="E1300" s="35">
        <v>4.1624999999999996</v>
      </c>
      <c r="F1300">
        <v>198723</v>
      </c>
    </row>
    <row r="1301" spans="1:6">
      <c r="A1301" s="14">
        <v>37711</v>
      </c>
      <c r="B1301">
        <v>4.1454000000000004</v>
      </c>
      <c r="C1301">
        <v>4.1454000000000004</v>
      </c>
      <c r="D1301">
        <v>3.9958</v>
      </c>
      <c r="E1301" s="35">
        <v>4.0812999999999997</v>
      </c>
      <c r="F1301">
        <v>249152</v>
      </c>
    </row>
    <row r="1302" spans="1:6">
      <c r="A1302" s="14">
        <v>37712</v>
      </c>
      <c r="B1302">
        <v>4.1889000000000003</v>
      </c>
      <c r="C1302">
        <v>4.2748999999999997</v>
      </c>
      <c r="D1302">
        <v>4.0641999999999996</v>
      </c>
      <c r="E1302" s="35">
        <v>4.2491000000000003</v>
      </c>
      <c r="F1302">
        <v>372871</v>
      </c>
    </row>
    <row r="1303" spans="1:6">
      <c r="A1303" s="14">
        <v>37713</v>
      </c>
      <c r="B1303">
        <v>4.2489999999999997</v>
      </c>
      <c r="C1303">
        <v>4.3006000000000002</v>
      </c>
      <c r="D1303">
        <v>3.9781</v>
      </c>
      <c r="E1303" s="35">
        <v>4.0210999999999997</v>
      </c>
      <c r="F1303">
        <v>561019</v>
      </c>
    </row>
    <row r="1304" spans="1:6">
      <c r="A1304" s="14">
        <v>37714</v>
      </c>
      <c r="B1304">
        <v>4.0254000000000003</v>
      </c>
      <c r="C1304">
        <v>4.0984999999999996</v>
      </c>
      <c r="D1304">
        <v>3.9996</v>
      </c>
      <c r="E1304" s="35">
        <v>4.0038999999999998</v>
      </c>
      <c r="F1304">
        <v>387488</v>
      </c>
    </row>
    <row r="1305" spans="1:6">
      <c r="A1305" s="14">
        <v>37715</v>
      </c>
      <c r="B1305">
        <v>4.0038999999999998</v>
      </c>
      <c r="C1305">
        <v>4.0125000000000002</v>
      </c>
      <c r="D1305">
        <v>3.8706</v>
      </c>
      <c r="E1305" s="35">
        <v>3.8921000000000001</v>
      </c>
      <c r="F1305">
        <v>365126</v>
      </c>
    </row>
    <row r="1306" spans="1:6">
      <c r="A1306" s="14">
        <v>37718</v>
      </c>
      <c r="B1306">
        <v>3.9007000000000001</v>
      </c>
      <c r="C1306">
        <v>3.9264999999999999</v>
      </c>
      <c r="D1306">
        <v>3.8706</v>
      </c>
      <c r="E1306" s="35">
        <v>3.9049999999999998</v>
      </c>
      <c r="F1306">
        <v>300186</v>
      </c>
    </row>
    <row r="1307" spans="1:6">
      <c r="A1307" s="14">
        <v>37719</v>
      </c>
      <c r="B1307">
        <v>3.9049999999999998</v>
      </c>
      <c r="C1307">
        <v>3.9350999999999998</v>
      </c>
      <c r="D1307">
        <v>3.8104</v>
      </c>
      <c r="E1307" s="35">
        <v>3.8147000000000002</v>
      </c>
      <c r="F1307">
        <v>177618</v>
      </c>
    </row>
    <row r="1308" spans="1:6">
      <c r="A1308" s="14">
        <v>37720</v>
      </c>
      <c r="B1308">
        <v>3.7846000000000002</v>
      </c>
      <c r="C1308">
        <v>3.7888999999999999</v>
      </c>
      <c r="D1308">
        <v>3.6728000000000001</v>
      </c>
      <c r="E1308" s="35">
        <v>3.7372999999999998</v>
      </c>
      <c r="F1308">
        <v>253311</v>
      </c>
    </row>
    <row r="1309" spans="1:6">
      <c r="A1309" s="14">
        <v>37721</v>
      </c>
      <c r="B1309">
        <v>3.7416</v>
      </c>
      <c r="C1309">
        <v>3.7846000000000002</v>
      </c>
      <c r="D1309">
        <v>3.6985999999999999</v>
      </c>
      <c r="E1309" s="35">
        <v>3.7158000000000002</v>
      </c>
      <c r="F1309">
        <v>182564</v>
      </c>
    </row>
    <row r="1310" spans="1:6">
      <c r="A1310" s="14">
        <v>37722</v>
      </c>
      <c r="B1310">
        <v>3.7416</v>
      </c>
      <c r="C1310">
        <v>3.7631000000000001</v>
      </c>
      <c r="D1310">
        <v>3.6814</v>
      </c>
      <c r="E1310" s="35">
        <v>3.7201</v>
      </c>
      <c r="F1310">
        <v>110528</v>
      </c>
    </row>
    <row r="1311" spans="1:6">
      <c r="A1311" s="14">
        <v>37725</v>
      </c>
      <c r="B1311">
        <v>3.7416</v>
      </c>
      <c r="C1311">
        <v>3.8060999999999998</v>
      </c>
      <c r="D1311">
        <v>3.7416</v>
      </c>
      <c r="E1311" s="35">
        <v>3.7545000000000002</v>
      </c>
      <c r="F1311">
        <v>361043</v>
      </c>
    </row>
    <row r="1312" spans="1:6">
      <c r="A1312" s="14">
        <v>37726</v>
      </c>
      <c r="B1312">
        <v>3.7545000000000002</v>
      </c>
      <c r="C1312">
        <v>3.8104</v>
      </c>
      <c r="D1312">
        <v>3.7416</v>
      </c>
      <c r="E1312" s="35">
        <v>3.7932000000000001</v>
      </c>
      <c r="F1312">
        <v>449636</v>
      </c>
    </row>
    <row r="1313" spans="1:6">
      <c r="A1313" s="14">
        <v>37727</v>
      </c>
      <c r="B1313">
        <v>3.8233000000000001</v>
      </c>
      <c r="C1313">
        <v>3.8576999999999999</v>
      </c>
      <c r="D1313">
        <v>3.7631000000000001</v>
      </c>
      <c r="E1313" s="35">
        <v>3.7974999999999999</v>
      </c>
      <c r="F1313">
        <v>153749</v>
      </c>
    </row>
    <row r="1314" spans="1:6">
      <c r="A1314" s="14">
        <v>37728</v>
      </c>
      <c r="B1314">
        <v>3.7846000000000002</v>
      </c>
      <c r="C1314">
        <v>3.8921000000000001</v>
      </c>
      <c r="D1314">
        <v>3.7717000000000001</v>
      </c>
      <c r="E1314" s="35">
        <v>3.8275999999999999</v>
      </c>
      <c r="F1314">
        <v>213313</v>
      </c>
    </row>
    <row r="1315" spans="1:6">
      <c r="A1315" s="14">
        <v>37732</v>
      </c>
      <c r="B1315">
        <v>3.8275999999999999</v>
      </c>
      <c r="C1315">
        <v>3.9350999999999998</v>
      </c>
      <c r="D1315">
        <v>3.8233000000000001</v>
      </c>
      <c r="E1315" s="35">
        <v>3.8835000000000002</v>
      </c>
      <c r="F1315">
        <v>365987</v>
      </c>
    </row>
    <row r="1316" spans="1:6">
      <c r="A1316" s="14">
        <v>37733</v>
      </c>
      <c r="B1316">
        <v>3.9264999999999999</v>
      </c>
      <c r="C1316">
        <v>3.9651999999999998</v>
      </c>
      <c r="D1316">
        <v>3.8448000000000002</v>
      </c>
      <c r="E1316" s="35">
        <v>3.9609000000000001</v>
      </c>
      <c r="F1316">
        <v>266855</v>
      </c>
    </row>
    <row r="1317" spans="1:6">
      <c r="A1317" s="14">
        <v>37734</v>
      </c>
      <c r="B1317">
        <v>3.9565999999999999</v>
      </c>
      <c r="C1317">
        <v>4.0812999999999997</v>
      </c>
      <c r="D1317">
        <v>3.8921000000000001</v>
      </c>
      <c r="E1317" s="35">
        <v>4.0511999999999997</v>
      </c>
      <c r="F1317">
        <v>159124</v>
      </c>
    </row>
    <row r="1318" spans="1:6">
      <c r="A1318" s="14">
        <v>37735</v>
      </c>
      <c r="B1318">
        <v>4.0082000000000004</v>
      </c>
      <c r="C1318">
        <v>4.0382999999999996</v>
      </c>
      <c r="D1318">
        <v>3.9565999999999999</v>
      </c>
      <c r="E1318" s="35">
        <v>3.9910000000000001</v>
      </c>
      <c r="F1318">
        <v>178262</v>
      </c>
    </row>
    <row r="1319" spans="1:6">
      <c r="A1319" s="14">
        <v>37736</v>
      </c>
      <c r="B1319">
        <v>3.9651999999999998</v>
      </c>
      <c r="C1319">
        <v>3.9781</v>
      </c>
      <c r="D1319">
        <v>3.8921000000000001</v>
      </c>
      <c r="E1319" s="35">
        <v>3.9222000000000001</v>
      </c>
      <c r="F1319">
        <v>143427</v>
      </c>
    </row>
    <row r="1320" spans="1:6">
      <c r="A1320" s="14">
        <v>37739</v>
      </c>
      <c r="B1320">
        <v>3.9565999999999999</v>
      </c>
      <c r="C1320">
        <v>4.0125000000000002</v>
      </c>
      <c r="D1320">
        <v>3.9222000000000001</v>
      </c>
      <c r="E1320" s="35">
        <v>3.9996</v>
      </c>
      <c r="F1320">
        <v>310077</v>
      </c>
    </row>
    <row r="1321" spans="1:6">
      <c r="A1321" s="14">
        <v>37740</v>
      </c>
      <c r="B1321">
        <v>3.9996999999999998</v>
      </c>
      <c r="C1321">
        <v>4.1932</v>
      </c>
      <c r="D1321">
        <v>3.9996999999999998</v>
      </c>
      <c r="E1321" s="35">
        <v>4.1932</v>
      </c>
      <c r="F1321">
        <v>267075</v>
      </c>
    </row>
    <row r="1322" spans="1:6">
      <c r="A1322" s="14">
        <v>37741</v>
      </c>
      <c r="B1322">
        <v>4.1887999999999996</v>
      </c>
      <c r="C1322">
        <v>4.1931000000000003</v>
      </c>
      <c r="D1322">
        <v>4.0640999999999998</v>
      </c>
      <c r="E1322" s="35">
        <v>4.1242999999999999</v>
      </c>
      <c r="F1322">
        <v>850019</v>
      </c>
    </row>
    <row r="1323" spans="1:6">
      <c r="A1323" s="14">
        <v>37742</v>
      </c>
      <c r="B1323">
        <v>4.1071</v>
      </c>
      <c r="C1323">
        <v>4.1071</v>
      </c>
      <c r="D1323">
        <v>3.9651999999999998</v>
      </c>
      <c r="E1323" s="35">
        <v>4.0082000000000004</v>
      </c>
      <c r="F1323">
        <v>150308</v>
      </c>
    </row>
    <row r="1324" spans="1:6">
      <c r="A1324" s="14">
        <v>37743</v>
      </c>
      <c r="B1324">
        <v>4.0513000000000003</v>
      </c>
      <c r="C1324">
        <v>4.3007</v>
      </c>
      <c r="D1324">
        <v>4.0513000000000003</v>
      </c>
      <c r="E1324" s="35">
        <v>4.2792000000000003</v>
      </c>
      <c r="F1324">
        <v>300189</v>
      </c>
    </row>
    <row r="1325" spans="1:6">
      <c r="A1325" s="14">
        <v>37746</v>
      </c>
      <c r="B1325">
        <v>4.2835000000000001</v>
      </c>
      <c r="C1325">
        <v>4.4297000000000004</v>
      </c>
      <c r="D1325">
        <v>4.2706</v>
      </c>
      <c r="E1325" s="35">
        <v>4.4124999999999996</v>
      </c>
      <c r="F1325">
        <v>206433</v>
      </c>
    </row>
    <row r="1326" spans="1:6">
      <c r="A1326" s="14">
        <v>37747</v>
      </c>
      <c r="B1326">
        <v>4.4124999999999996</v>
      </c>
      <c r="C1326">
        <v>4.5500999999999996</v>
      </c>
      <c r="D1326">
        <v>4.4124999999999996</v>
      </c>
      <c r="E1326" s="35">
        <v>4.5500999999999996</v>
      </c>
      <c r="F1326">
        <v>264921</v>
      </c>
    </row>
    <row r="1327" spans="1:6">
      <c r="A1327" s="14">
        <v>37748</v>
      </c>
      <c r="B1327">
        <v>4.5716000000000001</v>
      </c>
      <c r="C1327">
        <v>4.5716000000000001</v>
      </c>
      <c r="D1327">
        <v>4.3221999999999996</v>
      </c>
      <c r="E1327" s="35">
        <v>4.4554999999999998</v>
      </c>
      <c r="F1327">
        <v>279114</v>
      </c>
    </row>
    <row r="1328" spans="1:6">
      <c r="A1328" s="14">
        <v>37749</v>
      </c>
      <c r="B1328">
        <v>4.4855999999999998</v>
      </c>
      <c r="C1328">
        <v>4.4855999999999998</v>
      </c>
      <c r="D1328">
        <v>4.2319000000000004</v>
      </c>
      <c r="E1328" s="35">
        <v>4.2362000000000002</v>
      </c>
      <c r="F1328">
        <v>376097</v>
      </c>
    </row>
    <row r="1329" spans="1:6">
      <c r="A1329" s="14">
        <v>37750</v>
      </c>
      <c r="B1329">
        <v>4.2018000000000004</v>
      </c>
      <c r="C1329">
        <v>4.3522999999999996</v>
      </c>
      <c r="D1329">
        <v>4.1845999999999997</v>
      </c>
      <c r="E1329" s="35">
        <v>4.3007</v>
      </c>
      <c r="F1329">
        <v>61500</v>
      </c>
    </row>
    <row r="1330" spans="1:6">
      <c r="A1330" s="14">
        <v>37753</v>
      </c>
      <c r="B1330">
        <v>4.2663000000000002</v>
      </c>
      <c r="C1330">
        <v>4.3221999999999996</v>
      </c>
      <c r="D1330">
        <v>4.2146999999999997</v>
      </c>
      <c r="E1330" s="35">
        <v>4.2964000000000002</v>
      </c>
      <c r="F1330">
        <v>151815</v>
      </c>
    </row>
    <row r="1331" spans="1:6">
      <c r="A1331" s="14">
        <v>37754</v>
      </c>
      <c r="B1331">
        <v>4.2835000000000001</v>
      </c>
      <c r="C1331">
        <v>4.3221999999999996</v>
      </c>
      <c r="D1331">
        <v>4.2447999999999997</v>
      </c>
      <c r="E1331" s="35">
        <v>4.2964000000000002</v>
      </c>
      <c r="F1331">
        <v>541028</v>
      </c>
    </row>
    <row r="1332" spans="1:6">
      <c r="A1332" s="14">
        <v>37755</v>
      </c>
      <c r="B1332">
        <v>4.2748999999999997</v>
      </c>
      <c r="C1332">
        <v>4.3007</v>
      </c>
      <c r="D1332">
        <v>4.2319000000000004</v>
      </c>
      <c r="E1332" s="35">
        <v>4.2792000000000003</v>
      </c>
      <c r="F1332">
        <v>191166</v>
      </c>
    </row>
    <row r="1333" spans="1:6">
      <c r="A1333" s="14">
        <v>37756</v>
      </c>
      <c r="B1333">
        <v>4.2792000000000003</v>
      </c>
      <c r="C1333">
        <v>4.3221999999999996</v>
      </c>
      <c r="D1333">
        <v>4.2792000000000003</v>
      </c>
      <c r="E1333" s="35">
        <v>4.2877999999999998</v>
      </c>
      <c r="F1333">
        <v>387923</v>
      </c>
    </row>
    <row r="1334" spans="1:6">
      <c r="A1334" s="14">
        <v>37757</v>
      </c>
      <c r="B1334">
        <v>4.2877999999999998</v>
      </c>
      <c r="C1334">
        <v>4.3651999999999997</v>
      </c>
      <c r="D1334">
        <v>4.2319000000000004</v>
      </c>
      <c r="E1334" s="35">
        <v>4.3651999999999997</v>
      </c>
      <c r="F1334">
        <v>174608</v>
      </c>
    </row>
    <row r="1335" spans="1:6">
      <c r="A1335" s="14">
        <v>37760</v>
      </c>
      <c r="B1335">
        <v>4.3221999999999996</v>
      </c>
      <c r="C1335">
        <v>4.3221999999999996</v>
      </c>
      <c r="D1335">
        <v>4.0942999999999996</v>
      </c>
      <c r="E1335" s="35">
        <v>4.1845999999999997</v>
      </c>
      <c r="F1335">
        <v>202994</v>
      </c>
    </row>
    <row r="1336" spans="1:6">
      <c r="A1336" s="14">
        <v>37761</v>
      </c>
      <c r="B1336">
        <v>4.1845999999999997</v>
      </c>
      <c r="C1336">
        <v>4.2491000000000003</v>
      </c>
      <c r="D1336">
        <v>4.1544999999999996</v>
      </c>
      <c r="E1336" s="35">
        <v>4.1932</v>
      </c>
      <c r="F1336">
        <v>161062</v>
      </c>
    </row>
    <row r="1337" spans="1:6">
      <c r="A1337" s="14">
        <v>37762</v>
      </c>
      <c r="B1337">
        <v>4.2362000000000002</v>
      </c>
      <c r="C1337">
        <v>4.2748999999999997</v>
      </c>
      <c r="D1337">
        <v>4.1287000000000003</v>
      </c>
      <c r="E1337" s="35">
        <v>4.2319000000000004</v>
      </c>
      <c r="F1337">
        <v>136548</v>
      </c>
    </row>
    <row r="1338" spans="1:6">
      <c r="A1338" s="14">
        <v>37763</v>
      </c>
      <c r="B1338">
        <v>4.2576999999999998</v>
      </c>
      <c r="C1338">
        <v>4.2792000000000003</v>
      </c>
      <c r="D1338">
        <v>4.1717000000000004</v>
      </c>
      <c r="E1338" s="35">
        <v>4.2663000000000002</v>
      </c>
      <c r="F1338">
        <v>66876</v>
      </c>
    </row>
    <row r="1339" spans="1:6">
      <c r="A1339" s="14">
        <v>37764</v>
      </c>
      <c r="B1339">
        <v>4.2663000000000002</v>
      </c>
      <c r="C1339">
        <v>4.3007</v>
      </c>
      <c r="D1339">
        <v>4.2146999999999997</v>
      </c>
      <c r="E1339" s="35">
        <v>4.3007</v>
      </c>
      <c r="F1339">
        <v>976904</v>
      </c>
    </row>
    <row r="1340" spans="1:6">
      <c r="A1340" s="14">
        <v>37768</v>
      </c>
      <c r="B1340">
        <v>4.3049999999999997</v>
      </c>
      <c r="C1340">
        <v>4.3049999999999997</v>
      </c>
      <c r="D1340">
        <v>4.2491000000000003</v>
      </c>
      <c r="E1340" s="35">
        <v>4.3007</v>
      </c>
      <c r="F1340">
        <v>149019</v>
      </c>
    </row>
    <row r="1341" spans="1:6">
      <c r="A1341" s="14">
        <v>37769</v>
      </c>
      <c r="B1341">
        <v>4.2576999999999998</v>
      </c>
      <c r="C1341">
        <v>4.3007</v>
      </c>
      <c r="D1341">
        <v>4.2576999999999998</v>
      </c>
      <c r="E1341" s="35">
        <v>4.2964000000000002</v>
      </c>
      <c r="F1341">
        <v>79133</v>
      </c>
    </row>
    <row r="1342" spans="1:6">
      <c r="A1342" s="14">
        <v>37770</v>
      </c>
      <c r="B1342">
        <v>4.2920999999999996</v>
      </c>
      <c r="C1342">
        <v>4.3437000000000001</v>
      </c>
      <c r="D1342">
        <v>4.2920999999999996</v>
      </c>
      <c r="E1342" s="35">
        <v>4.3221999999999996</v>
      </c>
      <c r="F1342">
        <v>785522</v>
      </c>
    </row>
    <row r="1343" spans="1:6">
      <c r="A1343" s="14">
        <v>37771</v>
      </c>
      <c r="B1343">
        <v>4.3221999999999996</v>
      </c>
      <c r="C1343">
        <v>4.4726999999999997</v>
      </c>
      <c r="D1343">
        <v>4.3178999999999998</v>
      </c>
      <c r="E1343" s="35">
        <v>4.4554999999999998</v>
      </c>
      <c r="F1343">
        <v>594783</v>
      </c>
    </row>
    <row r="1344" spans="1:6">
      <c r="A1344" s="14">
        <v>37774</v>
      </c>
      <c r="B1344">
        <v>4.4554999999999998</v>
      </c>
      <c r="C1344">
        <v>4.5629999999999997</v>
      </c>
      <c r="D1344">
        <v>4.4425999999999997</v>
      </c>
      <c r="E1344" s="35">
        <v>4.5587</v>
      </c>
      <c r="F1344">
        <v>209442</v>
      </c>
    </row>
    <row r="1345" spans="1:6">
      <c r="A1345" s="14">
        <v>37775</v>
      </c>
      <c r="B1345">
        <v>4.5457999999999998</v>
      </c>
      <c r="C1345">
        <v>4.6447000000000003</v>
      </c>
      <c r="D1345">
        <v>4.4770000000000003</v>
      </c>
      <c r="E1345" s="35">
        <v>4.6231999999999998</v>
      </c>
      <c r="F1345">
        <v>273736</v>
      </c>
    </row>
    <row r="1346" spans="1:6">
      <c r="A1346" s="14">
        <v>37776</v>
      </c>
      <c r="B1346">
        <v>4.6318999999999999</v>
      </c>
      <c r="C1346">
        <v>4.7953000000000001</v>
      </c>
      <c r="D1346">
        <v>4.6318999999999999</v>
      </c>
      <c r="E1346" s="35">
        <v>4.7781000000000002</v>
      </c>
      <c r="F1346">
        <v>236540</v>
      </c>
    </row>
    <row r="1347" spans="1:6">
      <c r="A1347" s="14">
        <v>37777</v>
      </c>
      <c r="B1347">
        <v>4.7779999999999996</v>
      </c>
      <c r="C1347">
        <v>4.8468</v>
      </c>
      <c r="D1347">
        <v>4.6619000000000002</v>
      </c>
      <c r="E1347" s="35">
        <v>4.7306999999999997</v>
      </c>
      <c r="F1347">
        <v>269005</v>
      </c>
    </row>
    <row r="1348" spans="1:6">
      <c r="A1348" s="14">
        <v>37778</v>
      </c>
      <c r="B1348">
        <v>4.7092000000000001</v>
      </c>
      <c r="C1348">
        <v>4.8811999999999998</v>
      </c>
      <c r="D1348">
        <v>4.7049000000000003</v>
      </c>
      <c r="E1348" s="35">
        <v>4.7350000000000003</v>
      </c>
      <c r="F1348">
        <v>339750</v>
      </c>
    </row>
    <row r="1349" spans="1:6">
      <c r="A1349" s="14">
        <v>37781</v>
      </c>
      <c r="B1349">
        <v>4.7306999999999997</v>
      </c>
      <c r="C1349">
        <v>4.8167</v>
      </c>
      <c r="D1349">
        <v>4.7134999999999998</v>
      </c>
      <c r="E1349" s="35">
        <v>4.7522000000000002</v>
      </c>
      <c r="F1349">
        <v>118267</v>
      </c>
    </row>
    <row r="1350" spans="1:6">
      <c r="A1350" s="14">
        <v>37782</v>
      </c>
      <c r="B1350">
        <v>4.7522000000000002</v>
      </c>
      <c r="C1350">
        <v>4.7522000000000002</v>
      </c>
      <c r="D1350">
        <v>4.6877000000000004</v>
      </c>
      <c r="E1350" s="35">
        <v>4.7263999999999999</v>
      </c>
      <c r="F1350">
        <v>113537</v>
      </c>
    </row>
    <row r="1351" spans="1:6">
      <c r="A1351" s="14">
        <v>37783</v>
      </c>
      <c r="B1351">
        <v>4.7393999999999998</v>
      </c>
      <c r="C1351">
        <v>5.0490000000000004</v>
      </c>
      <c r="D1351">
        <v>4.7264999999999997</v>
      </c>
      <c r="E1351" s="35">
        <v>5.0103</v>
      </c>
      <c r="F1351">
        <v>285351</v>
      </c>
    </row>
    <row r="1352" spans="1:6">
      <c r="A1352" s="14">
        <v>37784</v>
      </c>
      <c r="B1352">
        <v>5.0533000000000001</v>
      </c>
      <c r="C1352">
        <v>5.1565000000000003</v>
      </c>
      <c r="D1352">
        <v>5.0533000000000001</v>
      </c>
      <c r="E1352" s="35">
        <v>5.1565000000000003</v>
      </c>
      <c r="F1352">
        <v>697568</v>
      </c>
    </row>
    <row r="1353" spans="1:6">
      <c r="A1353" s="14">
        <v>37785</v>
      </c>
      <c r="B1353">
        <v>5.1565000000000003</v>
      </c>
      <c r="C1353">
        <v>5.1608000000000001</v>
      </c>
      <c r="D1353">
        <v>5.0747999999999998</v>
      </c>
      <c r="E1353" s="35">
        <v>5.0876999999999999</v>
      </c>
      <c r="F1353">
        <v>1404816</v>
      </c>
    </row>
    <row r="1354" spans="1:6">
      <c r="A1354" s="14">
        <v>37788</v>
      </c>
      <c r="B1354">
        <v>5.0876999999999999</v>
      </c>
      <c r="C1354">
        <v>5.2167000000000003</v>
      </c>
      <c r="D1354">
        <v>5.0662000000000003</v>
      </c>
      <c r="E1354" s="35">
        <v>5.1478999999999999</v>
      </c>
      <c r="F1354">
        <v>305562</v>
      </c>
    </row>
    <row r="1355" spans="1:6">
      <c r="A1355" s="14">
        <v>37789</v>
      </c>
      <c r="B1355">
        <v>5.1307</v>
      </c>
      <c r="C1355">
        <v>5.1393000000000004</v>
      </c>
      <c r="D1355">
        <v>5.0705</v>
      </c>
      <c r="E1355" s="35">
        <v>5.1048999999999998</v>
      </c>
      <c r="F1355">
        <v>159555</v>
      </c>
    </row>
    <row r="1356" spans="1:6">
      <c r="A1356" s="14">
        <v>37790</v>
      </c>
      <c r="B1356">
        <v>5.0834000000000001</v>
      </c>
      <c r="C1356">
        <v>5.1521999999999997</v>
      </c>
      <c r="D1356">
        <v>5.0533000000000001</v>
      </c>
      <c r="E1356" s="35">
        <v>5.1521999999999997</v>
      </c>
      <c r="F1356">
        <v>77627</v>
      </c>
    </row>
    <row r="1357" spans="1:6">
      <c r="A1357" s="14">
        <v>37791</v>
      </c>
      <c r="B1357">
        <v>5.1307</v>
      </c>
      <c r="C1357">
        <v>5.1608000000000001</v>
      </c>
      <c r="D1357">
        <v>5.1177999999999999</v>
      </c>
      <c r="E1357" s="35">
        <v>5.1436000000000002</v>
      </c>
      <c r="F1357">
        <v>73326</v>
      </c>
    </row>
    <row r="1358" spans="1:6">
      <c r="A1358" s="14">
        <v>37792</v>
      </c>
      <c r="B1358">
        <v>5.1478999999999999</v>
      </c>
      <c r="C1358">
        <v>5.2854999999999999</v>
      </c>
      <c r="D1358">
        <v>5.1478999999999999</v>
      </c>
      <c r="E1358" s="35">
        <v>5.2468000000000004</v>
      </c>
      <c r="F1358">
        <v>237181</v>
      </c>
    </row>
    <row r="1359" spans="1:6">
      <c r="A1359" s="14">
        <v>37795</v>
      </c>
      <c r="B1359">
        <v>5.2683</v>
      </c>
      <c r="C1359">
        <v>5.3672000000000004</v>
      </c>
      <c r="D1359">
        <v>5.2252999999999998</v>
      </c>
      <c r="E1359" s="35">
        <v>5.3456999999999999</v>
      </c>
      <c r="F1359">
        <v>287713</v>
      </c>
    </row>
    <row r="1360" spans="1:6">
      <c r="A1360" s="14">
        <v>37796</v>
      </c>
      <c r="B1360">
        <v>5.1608000000000001</v>
      </c>
      <c r="C1360">
        <v>5.1650999999999998</v>
      </c>
      <c r="D1360">
        <v>4.7007000000000003</v>
      </c>
      <c r="E1360" s="35">
        <v>4.8684000000000003</v>
      </c>
      <c r="F1360">
        <v>975400</v>
      </c>
    </row>
    <row r="1361" spans="1:6">
      <c r="A1361" s="14">
        <v>37797</v>
      </c>
      <c r="B1361">
        <v>4.9112999999999998</v>
      </c>
      <c r="C1361">
        <v>4.9112999999999998</v>
      </c>
      <c r="D1361">
        <v>4.7134999999999998</v>
      </c>
      <c r="E1361" s="35">
        <v>4.7522000000000002</v>
      </c>
      <c r="F1361">
        <v>254598</v>
      </c>
    </row>
    <row r="1362" spans="1:6">
      <c r="A1362" s="14">
        <v>37798</v>
      </c>
      <c r="B1362">
        <v>4.7953000000000001</v>
      </c>
      <c r="C1362">
        <v>5.1694000000000004</v>
      </c>
      <c r="D1362">
        <v>4.7092999999999998</v>
      </c>
      <c r="E1362" s="35">
        <v>4.9672999999999998</v>
      </c>
      <c r="F1362">
        <v>305994</v>
      </c>
    </row>
    <row r="1363" spans="1:6">
      <c r="A1363" s="14">
        <v>37799</v>
      </c>
      <c r="B1363">
        <v>4.9458000000000002</v>
      </c>
      <c r="C1363">
        <v>4.9844999999999997</v>
      </c>
      <c r="D1363">
        <v>4.7523</v>
      </c>
      <c r="E1363" s="35">
        <v>4.8339999999999996</v>
      </c>
      <c r="F1363">
        <v>263419</v>
      </c>
    </row>
    <row r="1364" spans="1:6">
      <c r="A1364" s="14">
        <v>37802</v>
      </c>
      <c r="B1364">
        <v>4.8383000000000003</v>
      </c>
      <c r="C1364">
        <v>5.1521999999999997</v>
      </c>
      <c r="D1364">
        <v>4.8383000000000003</v>
      </c>
      <c r="E1364" s="35">
        <v>5.0575999999999999</v>
      </c>
      <c r="F1364">
        <v>587473</v>
      </c>
    </row>
    <row r="1365" spans="1:6">
      <c r="A1365" s="14">
        <v>37803</v>
      </c>
      <c r="B1365">
        <v>5.0705</v>
      </c>
      <c r="C1365">
        <v>5.1521999999999997</v>
      </c>
      <c r="D1365">
        <v>4.9888000000000003</v>
      </c>
      <c r="E1365" s="35">
        <v>5.1478999999999999</v>
      </c>
      <c r="F1365">
        <v>222990</v>
      </c>
    </row>
    <row r="1366" spans="1:6">
      <c r="A1366" s="14">
        <v>37804</v>
      </c>
      <c r="B1366">
        <v>5.1176000000000004</v>
      </c>
      <c r="C1366">
        <v>5.2948000000000004</v>
      </c>
      <c r="D1366">
        <v>5.1176000000000004</v>
      </c>
      <c r="E1366" s="35">
        <v>5.2515999999999998</v>
      </c>
      <c r="F1366">
        <v>271441</v>
      </c>
    </row>
    <row r="1367" spans="1:6">
      <c r="A1367" s="14">
        <v>37805</v>
      </c>
      <c r="B1367">
        <v>5.2084999999999999</v>
      </c>
      <c r="C1367">
        <v>5.2301000000000002</v>
      </c>
      <c r="D1367">
        <v>5.1436000000000002</v>
      </c>
      <c r="E1367" s="35">
        <v>5.1782000000000004</v>
      </c>
      <c r="F1367">
        <v>117136</v>
      </c>
    </row>
    <row r="1368" spans="1:6">
      <c r="A1368" s="14">
        <v>37809</v>
      </c>
      <c r="B1368">
        <v>5.1825000000000001</v>
      </c>
      <c r="C1368">
        <v>5.2732999999999999</v>
      </c>
      <c r="D1368">
        <v>5.0788000000000002</v>
      </c>
      <c r="E1368" s="35">
        <v>5.1782000000000004</v>
      </c>
      <c r="F1368">
        <v>346654</v>
      </c>
    </row>
    <row r="1369" spans="1:6">
      <c r="A1369" s="14">
        <v>37810</v>
      </c>
      <c r="B1369">
        <v>5.1780999999999997</v>
      </c>
      <c r="C1369">
        <v>5.3078000000000003</v>
      </c>
      <c r="D1369">
        <v>5.1780999999999997</v>
      </c>
      <c r="E1369" s="35">
        <v>5.2515999999999998</v>
      </c>
      <c r="F1369">
        <v>191910</v>
      </c>
    </row>
    <row r="1370" spans="1:6">
      <c r="A1370" s="14">
        <v>37811</v>
      </c>
      <c r="B1370">
        <v>5.2732999999999999</v>
      </c>
      <c r="C1370">
        <v>5.3251999999999997</v>
      </c>
      <c r="D1370">
        <v>5.1997999999999998</v>
      </c>
      <c r="E1370" s="35">
        <v>5.2949000000000002</v>
      </c>
      <c r="F1370">
        <v>249617</v>
      </c>
    </row>
    <row r="1371" spans="1:6">
      <c r="A1371" s="14">
        <v>37812</v>
      </c>
      <c r="B1371">
        <v>5.2515999999999998</v>
      </c>
      <c r="C1371">
        <v>5.3121</v>
      </c>
      <c r="D1371">
        <v>5.1219999999999999</v>
      </c>
      <c r="E1371" s="35">
        <v>5.2084000000000001</v>
      </c>
      <c r="F1371">
        <v>227786</v>
      </c>
    </row>
    <row r="1372" spans="1:6">
      <c r="A1372" s="14">
        <v>37813</v>
      </c>
      <c r="B1372">
        <v>5.2516999999999996</v>
      </c>
      <c r="C1372">
        <v>5.3814000000000002</v>
      </c>
      <c r="D1372">
        <v>5.2084999999999999</v>
      </c>
      <c r="E1372" s="35">
        <v>5.2732999999999999</v>
      </c>
      <c r="F1372">
        <v>246375</v>
      </c>
    </row>
    <row r="1373" spans="1:6">
      <c r="A1373" s="14">
        <v>37816</v>
      </c>
      <c r="B1373">
        <v>5.2516999999999996</v>
      </c>
      <c r="C1373">
        <v>5.3164999999999996</v>
      </c>
      <c r="D1373">
        <v>5.2516999999999996</v>
      </c>
      <c r="E1373" s="35">
        <v>5.2991999999999999</v>
      </c>
      <c r="F1373">
        <v>216982</v>
      </c>
    </row>
    <row r="1374" spans="1:6">
      <c r="A1374" s="14">
        <v>37817</v>
      </c>
      <c r="B1374">
        <v>5.2991999999999999</v>
      </c>
      <c r="C1374">
        <v>5.3121</v>
      </c>
      <c r="D1374">
        <v>5.2084000000000001</v>
      </c>
      <c r="E1374" s="35">
        <v>5.2473000000000001</v>
      </c>
      <c r="F1374">
        <v>275548</v>
      </c>
    </row>
    <row r="1375" spans="1:6">
      <c r="A1375" s="14">
        <v>37818</v>
      </c>
      <c r="B1375">
        <v>5.2645999999999997</v>
      </c>
      <c r="C1375">
        <v>5.3597000000000001</v>
      </c>
      <c r="D1375">
        <v>5.1436000000000002</v>
      </c>
      <c r="E1375" s="35">
        <v>5.2949000000000002</v>
      </c>
      <c r="F1375">
        <v>482592</v>
      </c>
    </row>
    <row r="1376" spans="1:6">
      <c r="A1376" s="14">
        <v>37819</v>
      </c>
      <c r="B1376">
        <v>5.2645999999999997</v>
      </c>
      <c r="C1376">
        <v>5.2862</v>
      </c>
      <c r="D1376">
        <v>5.1867999999999999</v>
      </c>
      <c r="E1376" s="35">
        <v>5.1997999999999998</v>
      </c>
      <c r="F1376">
        <v>128806</v>
      </c>
    </row>
    <row r="1377" spans="1:6">
      <c r="A1377" s="14">
        <v>37820</v>
      </c>
      <c r="B1377">
        <v>5.1868999999999996</v>
      </c>
      <c r="C1377">
        <v>5.2386999999999997</v>
      </c>
      <c r="D1377">
        <v>5.1307</v>
      </c>
      <c r="E1377" s="35">
        <v>5.1955</v>
      </c>
      <c r="F1377">
        <v>73480</v>
      </c>
    </row>
    <row r="1378" spans="1:6">
      <c r="A1378" s="14">
        <v>37823</v>
      </c>
      <c r="B1378">
        <v>5.1868999999999996</v>
      </c>
      <c r="C1378">
        <v>5.1868999999999996</v>
      </c>
      <c r="D1378">
        <v>5.0571999999999999</v>
      </c>
      <c r="E1378" s="35">
        <v>5.1566000000000001</v>
      </c>
      <c r="F1378">
        <v>77803</v>
      </c>
    </row>
    <row r="1379" spans="1:6">
      <c r="A1379" s="14">
        <v>37824</v>
      </c>
      <c r="B1379">
        <v>5.1867999999999999</v>
      </c>
      <c r="C1379">
        <v>5.1867999999999999</v>
      </c>
      <c r="D1379">
        <v>5.0225999999999997</v>
      </c>
      <c r="E1379" s="35">
        <v>5.1608999999999998</v>
      </c>
      <c r="F1379">
        <v>196451</v>
      </c>
    </row>
    <row r="1380" spans="1:6">
      <c r="A1380" s="14">
        <v>37825</v>
      </c>
      <c r="B1380">
        <v>5.1436000000000002</v>
      </c>
      <c r="C1380">
        <v>5.2949000000000002</v>
      </c>
      <c r="D1380">
        <v>5.1393000000000004</v>
      </c>
      <c r="E1380" s="35">
        <v>5.1955</v>
      </c>
      <c r="F1380">
        <v>206826</v>
      </c>
    </row>
    <row r="1381" spans="1:6">
      <c r="A1381" s="14">
        <v>37826</v>
      </c>
      <c r="B1381">
        <v>5.2171000000000003</v>
      </c>
      <c r="C1381">
        <v>5.2732999999999999</v>
      </c>
      <c r="D1381">
        <v>5.1566000000000001</v>
      </c>
      <c r="E1381" s="35">
        <v>5.1608999999999998</v>
      </c>
      <c r="F1381">
        <v>172462</v>
      </c>
    </row>
    <row r="1382" spans="1:6">
      <c r="A1382" s="14">
        <v>37827</v>
      </c>
      <c r="B1382">
        <v>5.1651999999999996</v>
      </c>
      <c r="C1382">
        <v>5.1780999999999997</v>
      </c>
      <c r="D1382">
        <v>5.0138999999999996</v>
      </c>
      <c r="E1382" s="35">
        <v>5.0917000000000003</v>
      </c>
      <c r="F1382">
        <v>273819</v>
      </c>
    </row>
    <row r="1383" spans="1:6">
      <c r="A1383" s="14">
        <v>37830</v>
      </c>
      <c r="B1383">
        <v>5.0701000000000001</v>
      </c>
      <c r="C1383">
        <v>5.2473000000000001</v>
      </c>
      <c r="D1383">
        <v>5.0312000000000001</v>
      </c>
      <c r="E1383" s="35">
        <v>5.0960000000000001</v>
      </c>
      <c r="F1383">
        <v>110435</v>
      </c>
    </row>
    <row r="1384" spans="1:6">
      <c r="A1384" s="14">
        <v>37831</v>
      </c>
      <c r="B1384">
        <v>5.0656999999999996</v>
      </c>
      <c r="C1384">
        <v>5.0960000000000001</v>
      </c>
      <c r="D1384">
        <v>5.0571000000000002</v>
      </c>
      <c r="E1384" s="35">
        <v>5.0571000000000002</v>
      </c>
      <c r="F1384">
        <v>70886</v>
      </c>
    </row>
    <row r="1385" spans="1:6">
      <c r="A1385" s="14">
        <v>37832</v>
      </c>
      <c r="B1385">
        <v>5.0571000000000002</v>
      </c>
      <c r="C1385">
        <v>5.0831</v>
      </c>
      <c r="D1385">
        <v>4.9749999999999996</v>
      </c>
      <c r="E1385" s="35">
        <v>5.0701000000000001</v>
      </c>
      <c r="F1385">
        <v>132696</v>
      </c>
    </row>
    <row r="1386" spans="1:6">
      <c r="A1386" s="14">
        <v>37833</v>
      </c>
      <c r="B1386">
        <v>5.1134000000000004</v>
      </c>
      <c r="C1386">
        <v>5.1219999999999999</v>
      </c>
      <c r="D1386">
        <v>5.0484999999999998</v>
      </c>
      <c r="E1386" s="35">
        <v>5.1219999999999999</v>
      </c>
      <c r="F1386">
        <v>153444</v>
      </c>
    </row>
    <row r="1387" spans="1:6">
      <c r="A1387" s="14">
        <v>37834</v>
      </c>
      <c r="B1387">
        <v>5.109</v>
      </c>
      <c r="C1387">
        <v>5.109</v>
      </c>
      <c r="D1387">
        <v>4.9923000000000002</v>
      </c>
      <c r="E1387" s="35">
        <v>5.0225999999999997</v>
      </c>
      <c r="F1387">
        <v>223467</v>
      </c>
    </row>
    <row r="1388" spans="1:6">
      <c r="A1388" s="14">
        <v>37837</v>
      </c>
      <c r="B1388">
        <v>5.0095999999999998</v>
      </c>
      <c r="C1388">
        <v>5.0571000000000002</v>
      </c>
      <c r="D1388">
        <v>4.8841999999999999</v>
      </c>
      <c r="E1388" s="35">
        <v>4.9188000000000001</v>
      </c>
      <c r="F1388">
        <v>82340</v>
      </c>
    </row>
    <row r="1389" spans="1:6">
      <c r="A1389" s="14">
        <v>37838</v>
      </c>
      <c r="B1389">
        <v>4.9273999999999996</v>
      </c>
      <c r="C1389">
        <v>4.9489999999999998</v>
      </c>
      <c r="D1389">
        <v>4.8323</v>
      </c>
      <c r="E1389" s="35">
        <v>4.8452999999999999</v>
      </c>
      <c r="F1389">
        <v>149336</v>
      </c>
    </row>
    <row r="1390" spans="1:6">
      <c r="A1390" s="14">
        <v>37839</v>
      </c>
      <c r="B1390">
        <v>4.8452999999999999</v>
      </c>
      <c r="C1390">
        <v>4.9404000000000003</v>
      </c>
      <c r="D1390">
        <v>4.7977999999999996</v>
      </c>
      <c r="E1390" s="35">
        <v>4.9015000000000004</v>
      </c>
      <c r="F1390">
        <v>146742</v>
      </c>
    </row>
    <row r="1391" spans="1:6">
      <c r="A1391" s="14">
        <v>37840</v>
      </c>
      <c r="B1391">
        <v>4.8582999999999998</v>
      </c>
      <c r="C1391">
        <v>4.8756000000000004</v>
      </c>
      <c r="D1391">
        <v>4.7069999999999999</v>
      </c>
      <c r="E1391" s="35">
        <v>4.8410000000000002</v>
      </c>
      <c r="F1391">
        <v>159710</v>
      </c>
    </row>
    <row r="1392" spans="1:6">
      <c r="A1392" s="14">
        <v>37841</v>
      </c>
      <c r="B1392">
        <v>4.8193999999999999</v>
      </c>
      <c r="C1392">
        <v>4.8452999999999999</v>
      </c>
      <c r="D1392">
        <v>4.72</v>
      </c>
      <c r="E1392" s="35">
        <v>4.8452999999999999</v>
      </c>
      <c r="F1392">
        <v>121241</v>
      </c>
    </row>
    <row r="1393" spans="1:6">
      <c r="A1393" s="14">
        <v>37844</v>
      </c>
      <c r="B1393">
        <v>4.8452999999999999</v>
      </c>
      <c r="C1393">
        <v>4.8452999999999999</v>
      </c>
      <c r="D1393">
        <v>4.6680999999999999</v>
      </c>
      <c r="E1393" s="35">
        <v>4.8193999999999999</v>
      </c>
      <c r="F1393">
        <v>97469</v>
      </c>
    </row>
    <row r="1394" spans="1:6">
      <c r="A1394" s="14">
        <v>37845</v>
      </c>
      <c r="B1394">
        <v>4.7762000000000002</v>
      </c>
      <c r="C1394">
        <v>4.8540000000000001</v>
      </c>
      <c r="D1394">
        <v>4.6853999999999996</v>
      </c>
      <c r="E1394" s="35">
        <v>4.8540000000000001</v>
      </c>
      <c r="F1394">
        <v>106762</v>
      </c>
    </row>
    <row r="1395" spans="1:6">
      <c r="A1395" s="14">
        <v>37846</v>
      </c>
      <c r="B1395">
        <v>4.8540000000000001</v>
      </c>
      <c r="C1395">
        <v>5.0571000000000002</v>
      </c>
      <c r="D1395">
        <v>4.8064</v>
      </c>
      <c r="E1395" s="35">
        <v>5.0354999999999999</v>
      </c>
      <c r="F1395">
        <v>144798</v>
      </c>
    </row>
    <row r="1396" spans="1:6">
      <c r="A1396" s="14">
        <v>37847</v>
      </c>
      <c r="B1396">
        <v>5.0312999999999999</v>
      </c>
      <c r="C1396">
        <v>5.1436000000000002</v>
      </c>
      <c r="D1396">
        <v>5.0312999999999999</v>
      </c>
      <c r="E1396" s="35">
        <v>5.0788000000000002</v>
      </c>
      <c r="F1396">
        <v>214174</v>
      </c>
    </row>
    <row r="1397" spans="1:6">
      <c r="A1397" s="14">
        <v>37848</v>
      </c>
      <c r="B1397">
        <v>5.0788000000000002</v>
      </c>
      <c r="C1397">
        <v>5.0917000000000003</v>
      </c>
      <c r="D1397">
        <v>5.0183</v>
      </c>
      <c r="E1397" s="35">
        <v>5.0442</v>
      </c>
      <c r="F1397">
        <v>332174</v>
      </c>
    </row>
    <row r="1398" spans="1:6">
      <c r="A1398" s="14">
        <v>37851</v>
      </c>
      <c r="B1398">
        <v>5.0441000000000003</v>
      </c>
      <c r="C1398">
        <v>5.0571000000000002</v>
      </c>
      <c r="D1398">
        <v>4.9706999999999999</v>
      </c>
      <c r="E1398" s="35">
        <v>4.9793000000000003</v>
      </c>
      <c r="F1398">
        <v>115622</v>
      </c>
    </row>
    <row r="1399" spans="1:6">
      <c r="A1399" s="14">
        <v>37852</v>
      </c>
      <c r="B1399">
        <v>4.9836999999999998</v>
      </c>
      <c r="C1399">
        <v>4.9880000000000004</v>
      </c>
      <c r="D1399">
        <v>4.8842999999999996</v>
      </c>
      <c r="E1399" s="35">
        <v>4.9490999999999996</v>
      </c>
      <c r="F1399">
        <v>225411</v>
      </c>
    </row>
    <row r="1400" spans="1:6">
      <c r="A1400" s="14">
        <v>37853</v>
      </c>
      <c r="B1400">
        <v>4.9273999999999996</v>
      </c>
      <c r="C1400">
        <v>5.0571000000000002</v>
      </c>
      <c r="D1400">
        <v>4.9058000000000002</v>
      </c>
      <c r="E1400" s="35">
        <v>5.0571000000000002</v>
      </c>
      <c r="F1400">
        <v>159925</v>
      </c>
    </row>
    <row r="1401" spans="1:6">
      <c r="A1401" s="14">
        <v>37854</v>
      </c>
      <c r="B1401">
        <v>5.0571999999999999</v>
      </c>
      <c r="C1401">
        <v>5.0788000000000002</v>
      </c>
      <c r="D1401">
        <v>5.0140000000000002</v>
      </c>
      <c r="E1401" s="35">
        <v>5.0614999999999997</v>
      </c>
      <c r="F1401">
        <v>241621</v>
      </c>
    </row>
    <row r="1402" spans="1:6">
      <c r="A1402" s="14">
        <v>37855</v>
      </c>
      <c r="B1402">
        <v>5.0354999999999999</v>
      </c>
      <c r="C1402">
        <v>5.1003999999999996</v>
      </c>
      <c r="D1402">
        <v>5.0354999999999999</v>
      </c>
      <c r="E1402" s="35">
        <v>5.0873999999999997</v>
      </c>
      <c r="F1402">
        <v>150201</v>
      </c>
    </row>
    <row r="1403" spans="1:6">
      <c r="A1403" s="14">
        <v>37858</v>
      </c>
      <c r="B1403">
        <v>5.0873999999999997</v>
      </c>
      <c r="C1403">
        <v>5.0873999999999997</v>
      </c>
      <c r="D1403">
        <v>5.0269000000000004</v>
      </c>
      <c r="E1403" s="35">
        <v>5.0658000000000003</v>
      </c>
      <c r="F1403">
        <v>156253</v>
      </c>
    </row>
    <row r="1404" spans="1:6">
      <c r="A1404" s="14">
        <v>37859</v>
      </c>
      <c r="B1404">
        <v>5.0658000000000003</v>
      </c>
      <c r="C1404">
        <v>5.0788000000000002</v>
      </c>
      <c r="D1404">
        <v>4.9923000000000002</v>
      </c>
      <c r="E1404" s="35">
        <v>5.0225999999999997</v>
      </c>
      <c r="F1404">
        <v>175921</v>
      </c>
    </row>
    <row r="1405" spans="1:6">
      <c r="A1405" s="14">
        <v>37860</v>
      </c>
      <c r="B1405">
        <v>5.0138999999999996</v>
      </c>
      <c r="C1405">
        <v>5.0354999999999999</v>
      </c>
      <c r="D1405">
        <v>5.0138999999999996</v>
      </c>
      <c r="E1405" s="35">
        <v>5.0312000000000001</v>
      </c>
      <c r="F1405">
        <v>72399</v>
      </c>
    </row>
    <row r="1406" spans="1:6">
      <c r="A1406" s="14">
        <v>37861</v>
      </c>
      <c r="B1406">
        <v>5.1003999999999996</v>
      </c>
      <c r="C1406">
        <v>5.1134000000000004</v>
      </c>
      <c r="D1406">
        <v>5.0658000000000003</v>
      </c>
      <c r="E1406" s="35">
        <v>5.0831</v>
      </c>
      <c r="F1406">
        <v>140045</v>
      </c>
    </row>
    <row r="1407" spans="1:6">
      <c r="A1407" s="14">
        <v>37862</v>
      </c>
      <c r="B1407">
        <v>5.0831</v>
      </c>
      <c r="C1407">
        <v>5.1219999999999999</v>
      </c>
      <c r="D1407">
        <v>5.0788000000000002</v>
      </c>
      <c r="E1407" s="35">
        <v>5.1177000000000001</v>
      </c>
      <c r="F1407">
        <v>198613</v>
      </c>
    </row>
    <row r="1408" spans="1:6">
      <c r="A1408" s="14">
        <v>37866</v>
      </c>
      <c r="B1408">
        <v>5.1003999999999996</v>
      </c>
      <c r="C1408">
        <v>5.1177000000000001</v>
      </c>
      <c r="D1408">
        <v>5.0355999999999996</v>
      </c>
      <c r="E1408" s="35">
        <v>5.1003999999999996</v>
      </c>
      <c r="F1408">
        <v>239459</v>
      </c>
    </row>
    <row r="1409" spans="1:6">
      <c r="A1409" s="14">
        <v>37867</v>
      </c>
      <c r="B1409">
        <v>5.1435000000000004</v>
      </c>
      <c r="C1409">
        <v>5.2126999999999999</v>
      </c>
      <c r="D1409">
        <v>5.109</v>
      </c>
      <c r="E1409" s="35">
        <v>5.2126999999999999</v>
      </c>
      <c r="F1409">
        <v>352052</v>
      </c>
    </row>
    <row r="1410" spans="1:6">
      <c r="A1410" s="14">
        <v>37868</v>
      </c>
      <c r="B1410">
        <v>5.23</v>
      </c>
      <c r="C1410">
        <v>5.2689000000000004</v>
      </c>
      <c r="D1410">
        <v>5.1867999999999999</v>
      </c>
      <c r="E1410" s="35">
        <v>5.2645999999999997</v>
      </c>
      <c r="F1410">
        <v>274252</v>
      </c>
    </row>
    <row r="1411" spans="1:6">
      <c r="A1411" s="14">
        <v>37869</v>
      </c>
      <c r="B1411">
        <v>5.2732000000000001</v>
      </c>
      <c r="C1411">
        <v>5.3941999999999997</v>
      </c>
      <c r="D1411">
        <v>5.23</v>
      </c>
      <c r="E1411" s="35">
        <v>5.2689000000000004</v>
      </c>
      <c r="F1411">
        <v>131831</v>
      </c>
    </row>
    <row r="1412" spans="1:6">
      <c r="A1412" s="14">
        <v>37872</v>
      </c>
      <c r="B1412">
        <v>5.2343999999999999</v>
      </c>
      <c r="C1412">
        <v>5.2430000000000003</v>
      </c>
      <c r="D1412">
        <v>5.1867999999999999</v>
      </c>
      <c r="E1412" s="35">
        <v>5.2214</v>
      </c>
      <c r="F1412">
        <v>152795</v>
      </c>
    </row>
    <row r="1413" spans="1:6">
      <c r="A1413" s="14">
        <v>37873</v>
      </c>
      <c r="B1413">
        <v>5.2084999999999999</v>
      </c>
      <c r="C1413">
        <v>5.2516999999999996</v>
      </c>
      <c r="D1413">
        <v>5.1867999999999999</v>
      </c>
      <c r="E1413" s="35">
        <v>5.2171000000000003</v>
      </c>
      <c r="F1413">
        <v>93363</v>
      </c>
    </row>
    <row r="1414" spans="1:6">
      <c r="A1414" s="14">
        <v>37874</v>
      </c>
      <c r="B1414">
        <v>5.1867999999999999</v>
      </c>
      <c r="C1414">
        <v>5.2213000000000003</v>
      </c>
      <c r="D1414">
        <v>5.1651999999999996</v>
      </c>
      <c r="E1414" s="35">
        <v>5.2126999999999999</v>
      </c>
      <c r="F1414">
        <v>184346</v>
      </c>
    </row>
    <row r="1415" spans="1:6">
      <c r="A1415" s="14">
        <v>37875</v>
      </c>
      <c r="B1415">
        <v>5.1954000000000002</v>
      </c>
      <c r="C1415">
        <v>5.2214</v>
      </c>
      <c r="D1415">
        <v>5.1780999999999997</v>
      </c>
      <c r="E1415" s="35">
        <v>5.2084000000000001</v>
      </c>
      <c r="F1415">
        <v>199043</v>
      </c>
    </row>
    <row r="1416" spans="1:6">
      <c r="A1416" s="14">
        <v>37876</v>
      </c>
      <c r="B1416">
        <v>5.2171000000000003</v>
      </c>
      <c r="C1416">
        <v>5.2256999999999998</v>
      </c>
      <c r="D1416">
        <v>5.1867999999999999</v>
      </c>
      <c r="E1416" s="35">
        <v>5.2214</v>
      </c>
      <c r="F1416">
        <v>1010998</v>
      </c>
    </row>
    <row r="1417" spans="1:6">
      <c r="A1417" s="14">
        <v>37879</v>
      </c>
      <c r="B1417">
        <v>5.2214</v>
      </c>
      <c r="C1417">
        <v>5.2645999999999997</v>
      </c>
      <c r="D1417">
        <v>5.1436000000000002</v>
      </c>
      <c r="E1417" s="35">
        <v>5.2084000000000001</v>
      </c>
      <c r="F1417">
        <v>120593</v>
      </c>
    </row>
    <row r="1418" spans="1:6">
      <c r="A1418" s="14">
        <v>37880</v>
      </c>
      <c r="B1418">
        <v>5.2126999999999999</v>
      </c>
      <c r="C1418">
        <v>5.5282</v>
      </c>
      <c r="D1418">
        <v>5.2126999999999999</v>
      </c>
      <c r="E1418" s="35">
        <v>5.5195999999999996</v>
      </c>
      <c r="F1418">
        <v>333251</v>
      </c>
    </row>
    <row r="1419" spans="1:6">
      <c r="A1419" s="14">
        <v>37881</v>
      </c>
      <c r="B1419">
        <v>5.4893999999999998</v>
      </c>
      <c r="C1419">
        <v>6.0167000000000002</v>
      </c>
      <c r="D1419">
        <v>5.4893999999999998</v>
      </c>
      <c r="E1419" s="35">
        <v>5.8567999999999998</v>
      </c>
      <c r="F1419">
        <v>716215</v>
      </c>
    </row>
    <row r="1420" spans="1:6">
      <c r="A1420" s="14">
        <v>37882</v>
      </c>
      <c r="B1420">
        <v>5.8135000000000003</v>
      </c>
      <c r="C1420">
        <v>5.8135000000000003</v>
      </c>
      <c r="D1420">
        <v>5.6622000000000003</v>
      </c>
      <c r="E1420" s="35">
        <v>5.6924999999999999</v>
      </c>
      <c r="F1420">
        <v>425533</v>
      </c>
    </row>
    <row r="1421" spans="1:6">
      <c r="A1421" s="14">
        <v>37883</v>
      </c>
      <c r="B1421">
        <v>5.7141000000000002</v>
      </c>
      <c r="C1421">
        <v>5.7141000000000002</v>
      </c>
      <c r="D1421">
        <v>5.5845000000000002</v>
      </c>
      <c r="E1421" s="35">
        <v>5.6882000000000001</v>
      </c>
      <c r="F1421">
        <v>359403</v>
      </c>
    </row>
    <row r="1422" spans="1:6">
      <c r="A1422" s="14">
        <v>37886</v>
      </c>
      <c r="B1422">
        <v>5.6623000000000001</v>
      </c>
      <c r="C1422">
        <v>5.7054999999999998</v>
      </c>
      <c r="D1422">
        <v>5.5888</v>
      </c>
      <c r="E1422" s="35">
        <v>5.6882000000000001</v>
      </c>
      <c r="F1422">
        <v>146960</v>
      </c>
    </row>
    <row r="1423" spans="1:6">
      <c r="A1423" s="14">
        <v>37887</v>
      </c>
      <c r="B1423">
        <v>5.6882000000000001</v>
      </c>
      <c r="C1423">
        <v>5.6882000000000001</v>
      </c>
      <c r="D1423">
        <v>5.4893000000000001</v>
      </c>
      <c r="E1423" s="35">
        <v>5.5800999999999998</v>
      </c>
      <c r="F1423">
        <v>314880</v>
      </c>
    </row>
    <row r="1424" spans="1:6">
      <c r="A1424" s="14">
        <v>37888</v>
      </c>
      <c r="B1424">
        <v>5.5800999999999998</v>
      </c>
      <c r="C1424">
        <v>5.5800999999999998</v>
      </c>
      <c r="D1424">
        <v>5.3467000000000002</v>
      </c>
      <c r="E1424" s="35">
        <v>5.3597000000000001</v>
      </c>
      <c r="F1424">
        <v>288516</v>
      </c>
    </row>
    <row r="1425" spans="1:6">
      <c r="A1425" s="14">
        <v>37889</v>
      </c>
      <c r="B1425">
        <v>5.3597000000000001</v>
      </c>
      <c r="C1425">
        <v>5.3597000000000001</v>
      </c>
      <c r="D1425">
        <v>5.0960999999999999</v>
      </c>
      <c r="E1425" s="35">
        <v>5.1782000000000004</v>
      </c>
      <c r="F1425">
        <v>411057</v>
      </c>
    </row>
    <row r="1426" spans="1:6">
      <c r="A1426" s="14">
        <v>37890</v>
      </c>
      <c r="B1426">
        <v>5.1695000000000002</v>
      </c>
      <c r="C1426">
        <v>5.1738999999999997</v>
      </c>
      <c r="D1426">
        <v>5.1306000000000003</v>
      </c>
      <c r="E1426" s="35">
        <v>5.1436000000000002</v>
      </c>
      <c r="F1426">
        <v>389228</v>
      </c>
    </row>
    <row r="1427" spans="1:6">
      <c r="A1427" s="14">
        <v>37893</v>
      </c>
      <c r="B1427">
        <v>5.1478999999999999</v>
      </c>
      <c r="C1427">
        <v>5.1521999999999997</v>
      </c>
      <c r="D1427">
        <v>5.0743999999999998</v>
      </c>
      <c r="E1427" s="35">
        <v>5.0960000000000001</v>
      </c>
      <c r="F1427">
        <v>320931</v>
      </c>
    </row>
    <row r="1428" spans="1:6">
      <c r="A1428" s="14">
        <v>37894</v>
      </c>
      <c r="B1428">
        <v>5.0917000000000003</v>
      </c>
      <c r="C1428">
        <v>5.1651999999999996</v>
      </c>
      <c r="D1428">
        <v>5.0138999999999996</v>
      </c>
      <c r="E1428" s="35">
        <v>5.0917000000000003</v>
      </c>
      <c r="F1428">
        <v>194072</v>
      </c>
    </row>
    <row r="1429" spans="1:6">
      <c r="A1429" s="14">
        <v>37895</v>
      </c>
      <c r="B1429">
        <v>5.0787000000000004</v>
      </c>
      <c r="C1429">
        <v>5.1002999999999998</v>
      </c>
      <c r="D1429">
        <v>5.0312000000000001</v>
      </c>
      <c r="E1429" s="35">
        <v>5.0743999999999998</v>
      </c>
      <c r="F1429">
        <v>424452</v>
      </c>
    </row>
    <row r="1430" spans="1:6">
      <c r="A1430" s="14">
        <v>37896</v>
      </c>
      <c r="B1430">
        <v>5.1003999999999996</v>
      </c>
      <c r="C1430">
        <v>5.1349999999999998</v>
      </c>
      <c r="D1430">
        <v>5.0658000000000003</v>
      </c>
      <c r="E1430" s="35">
        <v>5.1047000000000002</v>
      </c>
      <c r="F1430">
        <v>271876</v>
      </c>
    </row>
    <row r="1431" spans="1:6">
      <c r="A1431" s="14">
        <v>37897</v>
      </c>
      <c r="B1431">
        <v>5.1436000000000002</v>
      </c>
      <c r="C1431">
        <v>5.2256999999999998</v>
      </c>
      <c r="D1431">
        <v>5.1003999999999996</v>
      </c>
      <c r="E1431" s="35">
        <v>5.109</v>
      </c>
      <c r="F1431">
        <v>178512</v>
      </c>
    </row>
    <row r="1432" spans="1:6">
      <c r="A1432" s="14">
        <v>37900</v>
      </c>
      <c r="B1432">
        <v>5.1264000000000003</v>
      </c>
      <c r="C1432">
        <v>5.1699000000000002</v>
      </c>
      <c r="D1432">
        <v>5.1047000000000002</v>
      </c>
      <c r="E1432" s="35">
        <v>5.1351000000000004</v>
      </c>
      <c r="F1432">
        <v>115344</v>
      </c>
    </row>
    <row r="1433" spans="1:6">
      <c r="A1433" s="14">
        <v>37901</v>
      </c>
      <c r="B1433">
        <v>5.1045999999999996</v>
      </c>
      <c r="C1433">
        <v>5.1481000000000003</v>
      </c>
      <c r="D1433">
        <v>5.0915999999999997</v>
      </c>
      <c r="E1433" s="35">
        <v>5.1219999999999999</v>
      </c>
      <c r="F1433">
        <v>110998</v>
      </c>
    </row>
    <row r="1434" spans="1:6">
      <c r="A1434" s="14">
        <v>37902</v>
      </c>
      <c r="B1434">
        <v>5.0960000000000001</v>
      </c>
      <c r="C1434">
        <v>5.1264000000000003</v>
      </c>
      <c r="D1434">
        <v>5.0830000000000002</v>
      </c>
      <c r="E1434" s="35">
        <v>5.1047000000000002</v>
      </c>
      <c r="F1434">
        <v>206143</v>
      </c>
    </row>
    <row r="1435" spans="1:6">
      <c r="A1435" s="14">
        <v>37903</v>
      </c>
      <c r="B1435">
        <v>5.1047000000000002</v>
      </c>
      <c r="C1435">
        <v>5.1567999999999996</v>
      </c>
      <c r="D1435">
        <v>5.0830000000000002</v>
      </c>
      <c r="E1435" s="35">
        <v>5.1524999999999999</v>
      </c>
      <c r="F1435">
        <v>194848</v>
      </c>
    </row>
    <row r="1436" spans="1:6">
      <c r="A1436" s="14">
        <v>37904</v>
      </c>
      <c r="B1436">
        <v>5.1264000000000003</v>
      </c>
      <c r="C1436">
        <v>5.1307999999999998</v>
      </c>
      <c r="D1436">
        <v>5.0655999999999999</v>
      </c>
      <c r="E1436" s="35">
        <v>5.1047000000000002</v>
      </c>
      <c r="F1436">
        <v>177904</v>
      </c>
    </row>
    <row r="1437" spans="1:6">
      <c r="A1437" s="14">
        <v>37907</v>
      </c>
      <c r="B1437">
        <v>5.1177000000000001</v>
      </c>
      <c r="C1437">
        <v>5.1654999999999998</v>
      </c>
      <c r="D1437">
        <v>5.1047000000000002</v>
      </c>
      <c r="E1437" s="35">
        <v>5.1134000000000004</v>
      </c>
      <c r="F1437">
        <v>50178</v>
      </c>
    </row>
    <row r="1438" spans="1:6">
      <c r="A1438" s="14">
        <v>37908</v>
      </c>
      <c r="B1438">
        <v>5.0917000000000003</v>
      </c>
      <c r="C1438">
        <v>5.1264000000000003</v>
      </c>
      <c r="D1438">
        <v>5.0830000000000002</v>
      </c>
      <c r="E1438" s="35">
        <v>5.1134000000000004</v>
      </c>
      <c r="F1438">
        <v>94926</v>
      </c>
    </row>
    <row r="1439" spans="1:6">
      <c r="A1439" s="14">
        <v>37909</v>
      </c>
      <c r="B1439">
        <v>5.1047000000000002</v>
      </c>
      <c r="C1439">
        <v>5.1437999999999997</v>
      </c>
      <c r="D1439">
        <v>5.0785999999999998</v>
      </c>
      <c r="E1439" s="35">
        <v>5.109</v>
      </c>
      <c r="F1439">
        <v>125770</v>
      </c>
    </row>
    <row r="1440" spans="1:6">
      <c r="A1440" s="14">
        <v>37910</v>
      </c>
      <c r="B1440">
        <v>5.0829000000000004</v>
      </c>
      <c r="C1440">
        <v>5.1177000000000001</v>
      </c>
      <c r="D1440">
        <v>5.0829000000000004</v>
      </c>
      <c r="E1440" s="35">
        <v>5.109</v>
      </c>
      <c r="F1440">
        <v>106438</v>
      </c>
    </row>
    <row r="1441" spans="1:6">
      <c r="A1441" s="14">
        <v>37911</v>
      </c>
      <c r="B1441">
        <v>5.0829000000000004</v>
      </c>
      <c r="C1441">
        <v>5.1132999999999997</v>
      </c>
      <c r="D1441">
        <v>5.0829000000000004</v>
      </c>
      <c r="E1441" s="35">
        <v>5.109</v>
      </c>
      <c r="F1441">
        <v>132287</v>
      </c>
    </row>
    <row r="1442" spans="1:6">
      <c r="A1442" s="14">
        <v>37914</v>
      </c>
      <c r="B1442">
        <v>5.109</v>
      </c>
      <c r="C1442">
        <v>5.1437999999999997</v>
      </c>
      <c r="D1442">
        <v>5.1047000000000002</v>
      </c>
      <c r="E1442" s="35">
        <v>5.1264000000000003</v>
      </c>
      <c r="F1442">
        <v>198322</v>
      </c>
    </row>
    <row r="1443" spans="1:6">
      <c r="A1443" s="14">
        <v>37915</v>
      </c>
      <c r="B1443">
        <v>5.1351000000000004</v>
      </c>
      <c r="C1443">
        <v>5.1437999999999997</v>
      </c>
      <c r="D1443">
        <v>5.1177000000000001</v>
      </c>
      <c r="E1443" s="35">
        <v>5.1264000000000003</v>
      </c>
      <c r="F1443">
        <v>251541</v>
      </c>
    </row>
    <row r="1444" spans="1:6">
      <c r="A1444" s="14">
        <v>37916</v>
      </c>
      <c r="B1444">
        <v>5.1264000000000003</v>
      </c>
      <c r="C1444">
        <v>5.1264000000000003</v>
      </c>
      <c r="D1444">
        <v>5.0048000000000004</v>
      </c>
      <c r="E1444" s="35">
        <v>5.0568999999999997</v>
      </c>
      <c r="F1444">
        <v>179207</v>
      </c>
    </row>
    <row r="1445" spans="1:6">
      <c r="A1445" s="14">
        <v>37917</v>
      </c>
      <c r="B1445">
        <v>5.0395000000000003</v>
      </c>
      <c r="C1445">
        <v>5.0742000000000003</v>
      </c>
      <c r="D1445">
        <v>5.0004</v>
      </c>
      <c r="E1445" s="35">
        <v>5.0525000000000002</v>
      </c>
      <c r="F1445">
        <v>129897</v>
      </c>
    </row>
    <row r="1446" spans="1:6">
      <c r="A1446" s="14">
        <v>37918</v>
      </c>
      <c r="B1446">
        <v>5.0178000000000003</v>
      </c>
      <c r="C1446">
        <v>5.0265000000000004</v>
      </c>
      <c r="D1446">
        <v>4.9744000000000002</v>
      </c>
      <c r="E1446" s="35">
        <v>4.9786999999999999</v>
      </c>
      <c r="F1446">
        <v>217655</v>
      </c>
    </row>
    <row r="1447" spans="1:6">
      <c r="A1447" s="14">
        <v>37921</v>
      </c>
      <c r="B1447">
        <v>4.9352</v>
      </c>
      <c r="C1447">
        <v>5.0004</v>
      </c>
      <c r="D1447">
        <v>4.8917000000000002</v>
      </c>
      <c r="E1447" s="35">
        <v>4.9264999999999999</v>
      </c>
      <c r="F1447">
        <v>321265</v>
      </c>
    </row>
    <row r="1448" spans="1:6">
      <c r="A1448" s="14">
        <v>37922</v>
      </c>
      <c r="B1448">
        <v>4.9482999999999997</v>
      </c>
      <c r="C1448">
        <v>5.0134999999999996</v>
      </c>
      <c r="D1448">
        <v>4.8526999999999996</v>
      </c>
      <c r="E1448" s="35">
        <v>4.8788</v>
      </c>
      <c r="F1448">
        <v>304545</v>
      </c>
    </row>
    <row r="1449" spans="1:6">
      <c r="A1449" s="14">
        <v>37923</v>
      </c>
      <c r="B1449">
        <v>4.8570000000000002</v>
      </c>
      <c r="C1449">
        <v>4.9222000000000001</v>
      </c>
      <c r="D1449">
        <v>4.8266</v>
      </c>
      <c r="E1449" s="35">
        <v>4.8874000000000004</v>
      </c>
      <c r="F1449">
        <v>174426</v>
      </c>
    </row>
    <row r="1450" spans="1:6">
      <c r="A1450" s="14">
        <v>37924</v>
      </c>
      <c r="B1450">
        <v>4.8005000000000004</v>
      </c>
      <c r="C1450">
        <v>5.0742000000000003</v>
      </c>
      <c r="D1450">
        <v>4.7874999999999996</v>
      </c>
      <c r="E1450" s="35">
        <v>5.0046999999999997</v>
      </c>
      <c r="F1450">
        <v>479400</v>
      </c>
    </row>
    <row r="1451" spans="1:6">
      <c r="A1451" s="14">
        <v>37925</v>
      </c>
      <c r="B1451">
        <v>4.9744000000000002</v>
      </c>
      <c r="C1451">
        <v>5.1437999999999997</v>
      </c>
      <c r="D1451">
        <v>4.9179000000000004</v>
      </c>
      <c r="E1451" s="35">
        <v>5.1047000000000002</v>
      </c>
      <c r="F1451">
        <v>282822</v>
      </c>
    </row>
    <row r="1452" spans="1:6">
      <c r="A1452" s="14">
        <v>37928</v>
      </c>
      <c r="B1452">
        <v>5.1045999999999996</v>
      </c>
      <c r="C1452">
        <v>5.1045999999999996</v>
      </c>
      <c r="D1452">
        <v>5.0438000000000001</v>
      </c>
      <c r="E1452" s="35">
        <v>5.0829000000000004</v>
      </c>
      <c r="F1452">
        <v>188328</v>
      </c>
    </row>
    <row r="1453" spans="1:6">
      <c r="A1453" s="14">
        <v>37929</v>
      </c>
      <c r="B1453">
        <v>5.1002999999999998</v>
      </c>
      <c r="C1453">
        <v>5.1698000000000004</v>
      </c>
      <c r="D1453">
        <v>5.0612000000000004</v>
      </c>
      <c r="E1453" s="35">
        <v>5.1654999999999998</v>
      </c>
      <c r="F1453">
        <v>126639</v>
      </c>
    </row>
    <row r="1454" spans="1:6">
      <c r="A1454" s="14">
        <v>37930</v>
      </c>
      <c r="B1454">
        <v>5.1916000000000002</v>
      </c>
      <c r="C1454">
        <v>5.2567000000000004</v>
      </c>
      <c r="D1454">
        <v>5.1481000000000003</v>
      </c>
      <c r="E1454" s="35">
        <v>5.1741999999999999</v>
      </c>
      <c r="F1454">
        <v>238943</v>
      </c>
    </row>
    <row r="1455" spans="1:6">
      <c r="A1455" s="14">
        <v>37931</v>
      </c>
      <c r="B1455">
        <v>5.2046000000000001</v>
      </c>
      <c r="C1455">
        <v>5.2133000000000003</v>
      </c>
      <c r="D1455">
        <v>5.1481000000000003</v>
      </c>
      <c r="E1455" s="35">
        <v>5.1784999999999997</v>
      </c>
      <c r="F1455">
        <v>243068</v>
      </c>
    </row>
    <row r="1456" spans="1:6">
      <c r="A1456" s="14">
        <v>37932</v>
      </c>
      <c r="B1456">
        <v>5.1828000000000003</v>
      </c>
      <c r="C1456">
        <v>5.3217999999999996</v>
      </c>
      <c r="D1456">
        <v>5.1828000000000003</v>
      </c>
      <c r="E1456" s="35">
        <v>5.2784000000000004</v>
      </c>
      <c r="F1456">
        <v>184418</v>
      </c>
    </row>
    <row r="1457" spans="1:6">
      <c r="A1457" s="14">
        <v>37935</v>
      </c>
      <c r="B1457">
        <v>5.2481</v>
      </c>
      <c r="C1457">
        <v>5.2740999999999998</v>
      </c>
      <c r="D1457">
        <v>5.1090999999999998</v>
      </c>
      <c r="E1457" s="35">
        <v>5.1134000000000004</v>
      </c>
      <c r="F1457">
        <v>168130</v>
      </c>
    </row>
    <row r="1458" spans="1:6">
      <c r="A1458" s="14">
        <v>37936</v>
      </c>
      <c r="B1458">
        <v>5.1047000000000002</v>
      </c>
      <c r="C1458">
        <v>5.2220000000000004</v>
      </c>
      <c r="D1458">
        <v>5.1047000000000002</v>
      </c>
      <c r="E1458" s="35">
        <v>5.2220000000000004</v>
      </c>
      <c r="F1458">
        <v>128378</v>
      </c>
    </row>
    <row r="1459" spans="1:6">
      <c r="A1459" s="14">
        <v>37937</v>
      </c>
      <c r="B1459">
        <v>5.2567000000000004</v>
      </c>
      <c r="C1459">
        <v>5.2827000000000002</v>
      </c>
      <c r="D1459">
        <v>5.1698000000000004</v>
      </c>
      <c r="E1459" s="35">
        <v>5.2784000000000004</v>
      </c>
      <c r="F1459">
        <v>135979</v>
      </c>
    </row>
    <row r="1460" spans="1:6">
      <c r="A1460" s="14">
        <v>37938</v>
      </c>
      <c r="B1460">
        <v>5.2350000000000003</v>
      </c>
      <c r="C1460">
        <v>5.2697000000000003</v>
      </c>
      <c r="D1460">
        <v>5.1784999999999997</v>
      </c>
      <c r="E1460" s="35">
        <v>5.2263000000000002</v>
      </c>
      <c r="F1460">
        <v>106872</v>
      </c>
    </row>
    <row r="1461" spans="1:6">
      <c r="A1461" s="14">
        <v>37939</v>
      </c>
      <c r="B1461">
        <v>5.2263000000000002</v>
      </c>
      <c r="C1461">
        <v>5.2393000000000001</v>
      </c>
      <c r="D1461">
        <v>5.1177000000000001</v>
      </c>
      <c r="E1461" s="35">
        <v>5.1481000000000003</v>
      </c>
      <c r="F1461">
        <v>160525</v>
      </c>
    </row>
    <row r="1462" spans="1:6">
      <c r="A1462" s="14">
        <v>37942</v>
      </c>
      <c r="B1462">
        <v>5.1264000000000003</v>
      </c>
      <c r="C1462">
        <v>5.2046000000000001</v>
      </c>
      <c r="D1462">
        <v>5.1220999999999997</v>
      </c>
      <c r="E1462" s="35">
        <v>5.2046000000000001</v>
      </c>
      <c r="F1462">
        <v>145755</v>
      </c>
    </row>
    <row r="1463" spans="1:6">
      <c r="A1463" s="14">
        <v>37943</v>
      </c>
      <c r="B1463">
        <v>5.1784999999999997</v>
      </c>
      <c r="C1463">
        <v>5.2046000000000001</v>
      </c>
      <c r="D1463">
        <v>5.1349999999999998</v>
      </c>
      <c r="E1463" s="35">
        <v>5.1698000000000004</v>
      </c>
      <c r="F1463">
        <v>99052</v>
      </c>
    </row>
    <row r="1464" spans="1:6">
      <c r="A1464" s="14">
        <v>37944</v>
      </c>
      <c r="B1464">
        <v>5.1481000000000003</v>
      </c>
      <c r="C1464">
        <v>5.2046000000000001</v>
      </c>
      <c r="D1464">
        <v>5.1132999999999997</v>
      </c>
      <c r="E1464" s="35">
        <v>5.1307</v>
      </c>
      <c r="F1464">
        <v>144233</v>
      </c>
    </row>
    <row r="1465" spans="1:6">
      <c r="A1465" s="14">
        <v>37945</v>
      </c>
      <c r="B1465">
        <v>5.1611000000000002</v>
      </c>
      <c r="C1465">
        <v>5.1741000000000001</v>
      </c>
      <c r="D1465">
        <v>5.0915999999999997</v>
      </c>
      <c r="E1465" s="35">
        <v>5.1307</v>
      </c>
      <c r="F1465">
        <v>282818</v>
      </c>
    </row>
    <row r="1466" spans="1:6">
      <c r="A1466" s="14">
        <v>37946</v>
      </c>
      <c r="B1466">
        <v>5.1045999999999996</v>
      </c>
      <c r="C1466">
        <v>5.1436999999999999</v>
      </c>
      <c r="D1466">
        <v>5.0829000000000004</v>
      </c>
      <c r="E1466" s="35">
        <v>5.1219999999999999</v>
      </c>
      <c r="F1466">
        <v>531750</v>
      </c>
    </row>
    <row r="1467" spans="1:6">
      <c r="A1467" s="14">
        <v>37949</v>
      </c>
      <c r="B1467">
        <v>5.1654999999999998</v>
      </c>
      <c r="C1467">
        <v>5.3436000000000003</v>
      </c>
      <c r="D1467">
        <v>5.1307</v>
      </c>
      <c r="E1467" s="35">
        <v>5.2740999999999998</v>
      </c>
      <c r="F1467">
        <v>217437</v>
      </c>
    </row>
    <row r="1468" spans="1:6">
      <c r="A1468" s="14">
        <v>37950</v>
      </c>
      <c r="B1468">
        <v>5.2785000000000002</v>
      </c>
      <c r="C1468">
        <v>5.4305000000000003</v>
      </c>
      <c r="D1468">
        <v>5.2350000000000003</v>
      </c>
      <c r="E1468" s="35">
        <v>5.3002000000000002</v>
      </c>
      <c r="F1468">
        <v>134026</v>
      </c>
    </row>
    <row r="1469" spans="1:6">
      <c r="A1469" s="14">
        <v>37951</v>
      </c>
      <c r="B1469">
        <v>5.3436000000000003</v>
      </c>
      <c r="C1469">
        <v>5.4478999999999997</v>
      </c>
      <c r="D1469">
        <v>5.3219000000000003</v>
      </c>
      <c r="E1469" s="35">
        <v>5.4218000000000002</v>
      </c>
      <c r="F1469">
        <v>92101</v>
      </c>
    </row>
    <row r="1470" spans="1:6">
      <c r="A1470" s="14">
        <v>37953</v>
      </c>
      <c r="B1470">
        <v>5.3783000000000003</v>
      </c>
      <c r="C1470">
        <v>5.4173999999999998</v>
      </c>
      <c r="D1470">
        <v>5.2784000000000004</v>
      </c>
      <c r="E1470" s="35">
        <v>5.3869999999999996</v>
      </c>
      <c r="F1470">
        <v>73854</v>
      </c>
    </row>
    <row r="1471" spans="1:6">
      <c r="A1471" s="14">
        <v>37956</v>
      </c>
      <c r="B1471">
        <v>5.4305000000000003</v>
      </c>
      <c r="C1471">
        <v>6.1516999999999999</v>
      </c>
      <c r="D1471">
        <v>5.4001000000000001</v>
      </c>
      <c r="E1471" s="35">
        <v>6.0822000000000003</v>
      </c>
      <c r="F1471">
        <v>926232</v>
      </c>
    </row>
    <row r="1472" spans="1:6">
      <c r="A1472" s="14">
        <v>37957</v>
      </c>
      <c r="B1472">
        <v>6.0387000000000004</v>
      </c>
      <c r="C1472">
        <v>6.0387000000000004</v>
      </c>
      <c r="D1472">
        <v>5.7042000000000002</v>
      </c>
      <c r="E1472" s="35">
        <v>5.7649999999999997</v>
      </c>
      <c r="F1472">
        <v>430529</v>
      </c>
    </row>
    <row r="1473" spans="1:6">
      <c r="A1473" s="14">
        <v>37958</v>
      </c>
      <c r="B1473">
        <v>5.7606999999999999</v>
      </c>
      <c r="C1473">
        <v>5.8563000000000001</v>
      </c>
      <c r="D1473">
        <v>5.7129000000000003</v>
      </c>
      <c r="E1473" s="35">
        <v>5.7694000000000001</v>
      </c>
      <c r="F1473">
        <v>263272</v>
      </c>
    </row>
    <row r="1474" spans="1:6">
      <c r="A1474" s="14">
        <v>37959</v>
      </c>
      <c r="B1474">
        <v>5.8128000000000002</v>
      </c>
      <c r="C1474">
        <v>5.9736000000000002</v>
      </c>
      <c r="D1474">
        <v>5.7129000000000003</v>
      </c>
      <c r="E1474" s="35">
        <v>5.9561999999999999</v>
      </c>
      <c r="F1474">
        <v>247198</v>
      </c>
    </row>
    <row r="1475" spans="1:6">
      <c r="A1475" s="14">
        <v>37960</v>
      </c>
      <c r="B1475">
        <v>5.9301000000000004</v>
      </c>
      <c r="C1475">
        <v>5.9344000000000001</v>
      </c>
      <c r="D1475">
        <v>5.6738</v>
      </c>
      <c r="E1475" s="35">
        <v>5.7346000000000004</v>
      </c>
      <c r="F1475">
        <v>116213</v>
      </c>
    </row>
    <row r="1476" spans="1:6">
      <c r="A1476" s="14">
        <v>37963</v>
      </c>
      <c r="B1476">
        <v>5.7127999999999997</v>
      </c>
      <c r="C1476">
        <v>5.8300999999999998</v>
      </c>
      <c r="D1476">
        <v>5.6955</v>
      </c>
      <c r="E1476" s="35">
        <v>5.7476000000000003</v>
      </c>
      <c r="F1476">
        <v>157266</v>
      </c>
    </row>
    <row r="1477" spans="1:6">
      <c r="A1477" s="14">
        <v>37964</v>
      </c>
      <c r="B1477">
        <v>5.7910000000000004</v>
      </c>
      <c r="C1477">
        <v>5.8083999999999998</v>
      </c>
      <c r="D1477">
        <v>5.7041000000000004</v>
      </c>
      <c r="E1477" s="35">
        <v>5.7389000000000001</v>
      </c>
      <c r="F1477">
        <v>170733</v>
      </c>
    </row>
    <row r="1478" spans="1:6">
      <c r="A1478" s="14">
        <v>37965</v>
      </c>
      <c r="B1478">
        <v>5.7564000000000002</v>
      </c>
      <c r="C1478">
        <v>5.7564000000000002</v>
      </c>
      <c r="D1478">
        <v>5.6086999999999998</v>
      </c>
      <c r="E1478" s="35">
        <v>5.6912000000000003</v>
      </c>
      <c r="F1478">
        <v>132505</v>
      </c>
    </row>
    <row r="1479" spans="1:6">
      <c r="A1479" s="14">
        <v>37966</v>
      </c>
      <c r="B1479">
        <v>5.6694000000000004</v>
      </c>
      <c r="C1479">
        <v>5.6694000000000004</v>
      </c>
      <c r="D1479">
        <v>5.5651999999999999</v>
      </c>
      <c r="E1479" s="35">
        <v>5.5781999999999998</v>
      </c>
      <c r="F1479">
        <v>135111</v>
      </c>
    </row>
    <row r="1480" spans="1:6">
      <c r="A1480" s="14">
        <v>37967</v>
      </c>
      <c r="B1480">
        <v>5.5781999999999998</v>
      </c>
      <c r="C1480">
        <v>5.8345000000000002</v>
      </c>
      <c r="D1480">
        <v>5.5477999999999996</v>
      </c>
      <c r="E1480" s="35">
        <v>5.7346000000000004</v>
      </c>
      <c r="F1480">
        <v>233946</v>
      </c>
    </row>
    <row r="1481" spans="1:6">
      <c r="A1481" s="14">
        <v>37970</v>
      </c>
      <c r="B1481">
        <v>5.8648999999999996</v>
      </c>
      <c r="C1481">
        <v>5.9518000000000004</v>
      </c>
      <c r="D1481">
        <v>5.8215000000000003</v>
      </c>
      <c r="E1481" s="35">
        <v>5.8258000000000001</v>
      </c>
      <c r="F1481">
        <v>536964</v>
      </c>
    </row>
    <row r="1482" spans="1:6">
      <c r="A1482" s="14">
        <v>37971</v>
      </c>
      <c r="B1482">
        <v>5.8648999999999996</v>
      </c>
      <c r="C1482">
        <v>5.8865999999999996</v>
      </c>
      <c r="D1482">
        <v>5.7824</v>
      </c>
      <c r="E1482" s="35">
        <v>5.7953999999999999</v>
      </c>
      <c r="F1482">
        <v>292159</v>
      </c>
    </row>
    <row r="1483" spans="1:6">
      <c r="A1483" s="14">
        <v>37972</v>
      </c>
      <c r="B1483">
        <v>5.7953999999999999</v>
      </c>
      <c r="C1483">
        <v>5.9257</v>
      </c>
      <c r="D1483">
        <v>5.7824</v>
      </c>
      <c r="E1483" s="35">
        <v>5.8432000000000004</v>
      </c>
      <c r="F1483">
        <v>726816</v>
      </c>
    </row>
    <row r="1484" spans="1:6">
      <c r="A1484" s="14">
        <v>37973</v>
      </c>
      <c r="B1484">
        <v>5.8867000000000003</v>
      </c>
      <c r="C1484">
        <v>6.0692000000000004</v>
      </c>
      <c r="D1484">
        <v>5.8650000000000002</v>
      </c>
      <c r="E1484" s="35">
        <v>6.0039999999999996</v>
      </c>
      <c r="F1484">
        <v>343862</v>
      </c>
    </row>
    <row r="1485" spans="1:6">
      <c r="A1485" s="14">
        <v>37974</v>
      </c>
      <c r="B1485">
        <v>5.9301000000000004</v>
      </c>
      <c r="C1485">
        <v>6.2515999999999998</v>
      </c>
      <c r="D1485">
        <v>5.9214000000000002</v>
      </c>
      <c r="E1485" s="35">
        <v>6.1256000000000004</v>
      </c>
      <c r="F1485">
        <v>564554</v>
      </c>
    </row>
    <row r="1486" spans="1:6">
      <c r="A1486" s="14">
        <v>37977</v>
      </c>
      <c r="B1486">
        <v>6.0518000000000001</v>
      </c>
      <c r="C1486">
        <v>6.2211999999999996</v>
      </c>
      <c r="D1486">
        <v>5.9953000000000003</v>
      </c>
      <c r="E1486" s="35">
        <v>6.2211999999999996</v>
      </c>
      <c r="F1486">
        <v>394038</v>
      </c>
    </row>
    <row r="1487" spans="1:6">
      <c r="A1487" s="14">
        <v>37978</v>
      </c>
      <c r="B1487">
        <v>6.1386000000000003</v>
      </c>
      <c r="C1487">
        <v>6.1386000000000003</v>
      </c>
      <c r="D1487">
        <v>6.0170000000000003</v>
      </c>
      <c r="E1487" s="35">
        <v>6.0560999999999998</v>
      </c>
      <c r="F1487">
        <v>704880</v>
      </c>
    </row>
    <row r="1488" spans="1:6">
      <c r="A1488" s="14">
        <v>37979</v>
      </c>
      <c r="B1488">
        <v>6.0125999999999999</v>
      </c>
      <c r="C1488">
        <v>6.1386000000000003</v>
      </c>
      <c r="D1488">
        <v>6.0125999999999999</v>
      </c>
      <c r="E1488" s="35">
        <v>6.0517000000000003</v>
      </c>
      <c r="F1488">
        <v>84498</v>
      </c>
    </row>
    <row r="1489" spans="1:6">
      <c r="A1489" s="14">
        <v>37981</v>
      </c>
      <c r="B1489">
        <v>6.0822000000000003</v>
      </c>
      <c r="C1489">
        <v>6.1039000000000003</v>
      </c>
      <c r="D1489">
        <v>6.0388000000000002</v>
      </c>
      <c r="E1489" s="35">
        <v>6.0430999999999999</v>
      </c>
      <c r="F1489">
        <v>39752</v>
      </c>
    </row>
    <row r="1490" spans="1:6">
      <c r="A1490" s="14">
        <v>37984</v>
      </c>
      <c r="B1490">
        <v>6.0473999999999997</v>
      </c>
      <c r="C1490">
        <v>6.2992999999999997</v>
      </c>
      <c r="D1490">
        <v>6.0387000000000004</v>
      </c>
      <c r="E1490" s="35">
        <v>6.2949999999999999</v>
      </c>
      <c r="F1490">
        <v>478316</v>
      </c>
    </row>
    <row r="1491" spans="1:6">
      <c r="A1491" s="14">
        <v>37985</v>
      </c>
      <c r="B1491">
        <v>6.2602000000000002</v>
      </c>
      <c r="C1491">
        <v>6.3342999999999998</v>
      </c>
      <c r="D1491">
        <v>6.1337000000000002</v>
      </c>
      <c r="E1491" s="35">
        <v>6.3255999999999997</v>
      </c>
      <c r="F1491">
        <v>590026</v>
      </c>
    </row>
    <row r="1492" spans="1:6">
      <c r="A1492" s="14">
        <v>37986</v>
      </c>
      <c r="B1492">
        <v>6.3255999999999997</v>
      </c>
      <c r="C1492">
        <v>6.3560999999999996</v>
      </c>
      <c r="D1492">
        <v>6.1947000000000001</v>
      </c>
      <c r="E1492" s="35">
        <v>6.2645</v>
      </c>
      <c r="F1492">
        <v>205908</v>
      </c>
    </row>
    <row r="1493" spans="1:6">
      <c r="A1493" s="14">
        <v>37988</v>
      </c>
      <c r="B1493">
        <v>6.2819000000000003</v>
      </c>
      <c r="C1493">
        <v>6.3647999999999998</v>
      </c>
      <c r="D1493">
        <v>6.2295999999999996</v>
      </c>
      <c r="E1493" s="35">
        <v>6.2601000000000004</v>
      </c>
      <c r="F1493">
        <v>328274</v>
      </c>
    </row>
    <row r="1494" spans="1:6">
      <c r="A1494" s="14">
        <v>37991</v>
      </c>
      <c r="B1494">
        <v>6.2557999999999998</v>
      </c>
      <c r="C1494">
        <v>6.2557999999999998</v>
      </c>
      <c r="D1494">
        <v>6.0419999999999998</v>
      </c>
      <c r="E1494" s="35">
        <v>6.0682</v>
      </c>
      <c r="F1494">
        <v>310172</v>
      </c>
    </row>
    <row r="1495" spans="1:6">
      <c r="A1495" s="14">
        <v>37992</v>
      </c>
      <c r="B1495">
        <v>6.0681000000000003</v>
      </c>
      <c r="C1495">
        <v>6.1727999999999996</v>
      </c>
      <c r="D1495">
        <v>6.0202</v>
      </c>
      <c r="E1495" s="35">
        <v>6.1074000000000002</v>
      </c>
      <c r="F1495">
        <v>325219</v>
      </c>
    </row>
    <row r="1496" spans="1:6">
      <c r="A1496" s="14">
        <v>37993</v>
      </c>
      <c r="B1496">
        <v>6.1074999999999999</v>
      </c>
      <c r="C1496">
        <v>6.1074999999999999</v>
      </c>
      <c r="D1496">
        <v>6.0202</v>
      </c>
      <c r="E1496" s="35">
        <v>6.1031000000000004</v>
      </c>
      <c r="F1496">
        <v>737694</v>
      </c>
    </row>
    <row r="1497" spans="1:6">
      <c r="A1497" s="14">
        <v>37994</v>
      </c>
      <c r="B1497">
        <v>6.1029999999999998</v>
      </c>
      <c r="C1497">
        <v>6.1509999999999998</v>
      </c>
      <c r="D1497">
        <v>6.0289000000000001</v>
      </c>
      <c r="E1497" s="35">
        <v>6.1074000000000002</v>
      </c>
      <c r="F1497">
        <v>545304</v>
      </c>
    </row>
    <row r="1498" spans="1:6">
      <c r="A1498" s="14">
        <v>37995</v>
      </c>
      <c r="B1498">
        <v>6.1074000000000002</v>
      </c>
      <c r="C1498">
        <v>6.1074000000000002</v>
      </c>
      <c r="D1498">
        <v>5.9591000000000003</v>
      </c>
      <c r="E1498" s="35">
        <v>5.9722</v>
      </c>
      <c r="F1498">
        <v>607690</v>
      </c>
    </row>
    <row r="1499" spans="1:6">
      <c r="A1499" s="14">
        <v>37998</v>
      </c>
      <c r="B1499">
        <v>5.9941000000000004</v>
      </c>
      <c r="C1499">
        <v>6.0027999999999997</v>
      </c>
      <c r="D1499">
        <v>5.9374000000000002</v>
      </c>
      <c r="E1499" s="35">
        <v>5.9897</v>
      </c>
      <c r="F1499">
        <v>486200</v>
      </c>
    </row>
    <row r="1500" spans="1:6">
      <c r="A1500" s="14">
        <v>37999</v>
      </c>
      <c r="B1500">
        <v>5.9941000000000004</v>
      </c>
      <c r="C1500">
        <v>5.9984000000000002</v>
      </c>
      <c r="D1500">
        <v>5.8936999999999999</v>
      </c>
      <c r="E1500" s="35">
        <v>5.9547999999999996</v>
      </c>
      <c r="F1500">
        <v>367104</v>
      </c>
    </row>
    <row r="1501" spans="1:6">
      <c r="A1501" s="14">
        <v>38000</v>
      </c>
      <c r="B1501">
        <v>5.9111000000000002</v>
      </c>
      <c r="C1501">
        <v>5.9198000000000004</v>
      </c>
      <c r="D1501">
        <v>5.8194999999999997</v>
      </c>
      <c r="E1501" s="35">
        <v>5.8544</v>
      </c>
      <c r="F1501">
        <v>644769</v>
      </c>
    </row>
    <row r="1502" spans="1:6">
      <c r="A1502" s="14">
        <v>38001</v>
      </c>
      <c r="B1502">
        <v>5.8981000000000003</v>
      </c>
      <c r="C1502">
        <v>6.0027999999999997</v>
      </c>
      <c r="D1502">
        <v>5.8239000000000001</v>
      </c>
      <c r="E1502" s="35">
        <v>5.9897</v>
      </c>
      <c r="F1502">
        <v>575849</v>
      </c>
    </row>
    <row r="1503" spans="1:6">
      <c r="A1503" s="14">
        <v>38002</v>
      </c>
      <c r="B1503">
        <v>6.0201000000000002</v>
      </c>
      <c r="C1503">
        <v>6.0376000000000003</v>
      </c>
      <c r="D1503">
        <v>5.8631000000000002</v>
      </c>
      <c r="E1503" s="35">
        <v>5.8631000000000002</v>
      </c>
      <c r="F1503">
        <v>448457</v>
      </c>
    </row>
    <row r="1504" spans="1:6">
      <c r="A1504" s="14">
        <v>38006</v>
      </c>
      <c r="B1504">
        <v>5.8674999999999997</v>
      </c>
      <c r="C1504">
        <v>6.1684999999999999</v>
      </c>
      <c r="D1504">
        <v>5.8631000000000002</v>
      </c>
      <c r="E1504" s="35">
        <v>6.1684999999999999</v>
      </c>
      <c r="F1504">
        <v>698864</v>
      </c>
    </row>
    <row r="1505" spans="1:6">
      <c r="A1505" s="14">
        <v>38007</v>
      </c>
      <c r="B1505">
        <v>6.1729000000000003</v>
      </c>
      <c r="C1505">
        <v>6.1729000000000003</v>
      </c>
      <c r="D1505">
        <v>6.0812999999999997</v>
      </c>
      <c r="E1505" s="35">
        <v>6.1117999999999997</v>
      </c>
      <c r="F1505">
        <v>339835</v>
      </c>
    </row>
    <row r="1506" spans="1:6">
      <c r="A1506" s="14">
        <v>38008</v>
      </c>
      <c r="B1506">
        <v>6.0856000000000003</v>
      </c>
      <c r="C1506">
        <v>6.1117999999999997</v>
      </c>
      <c r="D1506">
        <v>6.0332999999999997</v>
      </c>
      <c r="E1506" s="35">
        <v>6.1117999999999997</v>
      </c>
      <c r="F1506">
        <v>369064</v>
      </c>
    </row>
    <row r="1507" spans="1:6">
      <c r="A1507" s="14">
        <v>38009</v>
      </c>
      <c r="B1507">
        <v>6.1117999999999997</v>
      </c>
      <c r="C1507">
        <v>6.1642000000000001</v>
      </c>
      <c r="D1507">
        <v>5.9984000000000002</v>
      </c>
      <c r="E1507" s="35">
        <v>6.0332999999999997</v>
      </c>
      <c r="F1507">
        <v>344635</v>
      </c>
    </row>
    <row r="1508" spans="1:6">
      <c r="A1508" s="14">
        <v>38012</v>
      </c>
      <c r="B1508">
        <v>6.0682</v>
      </c>
      <c r="C1508">
        <v>6.0942999999999996</v>
      </c>
      <c r="D1508">
        <v>6.0419999999999998</v>
      </c>
      <c r="E1508" s="35">
        <v>6.0769000000000002</v>
      </c>
      <c r="F1508">
        <v>277670</v>
      </c>
    </row>
    <row r="1509" spans="1:6">
      <c r="A1509" s="14">
        <v>38013</v>
      </c>
      <c r="B1509">
        <v>6.0811999999999999</v>
      </c>
      <c r="C1509">
        <v>6.0811999999999999</v>
      </c>
      <c r="D1509">
        <v>5.9678000000000004</v>
      </c>
      <c r="E1509" s="35">
        <v>6.0157999999999996</v>
      </c>
      <c r="F1509">
        <v>295119</v>
      </c>
    </row>
    <row r="1510" spans="1:6">
      <c r="A1510" s="14">
        <v>38014</v>
      </c>
      <c r="B1510">
        <v>6.0159000000000002</v>
      </c>
      <c r="C1510">
        <v>6.0332999999999997</v>
      </c>
      <c r="D1510">
        <v>5.8894000000000002</v>
      </c>
      <c r="E1510" s="35">
        <v>6.0246000000000004</v>
      </c>
      <c r="F1510">
        <v>319771</v>
      </c>
    </row>
    <row r="1511" spans="1:6">
      <c r="A1511" s="14">
        <v>38015</v>
      </c>
      <c r="B1511">
        <v>5.9766000000000004</v>
      </c>
      <c r="C1511">
        <v>6.0071000000000003</v>
      </c>
      <c r="D1511">
        <v>5.9112</v>
      </c>
      <c r="E1511" s="35">
        <v>5.9634999999999998</v>
      </c>
      <c r="F1511">
        <v>334165</v>
      </c>
    </row>
    <row r="1512" spans="1:6">
      <c r="A1512" s="14">
        <v>38016</v>
      </c>
      <c r="B1512">
        <v>5.9329000000000001</v>
      </c>
      <c r="C1512">
        <v>5.9722</v>
      </c>
      <c r="D1512">
        <v>5.8674999999999997</v>
      </c>
      <c r="E1512" s="35">
        <v>5.9459999999999997</v>
      </c>
      <c r="F1512">
        <v>193038</v>
      </c>
    </row>
    <row r="1513" spans="1:6">
      <c r="A1513" s="14">
        <v>38019</v>
      </c>
      <c r="B1513">
        <v>5.9546999999999999</v>
      </c>
      <c r="C1513">
        <v>6.0376000000000003</v>
      </c>
      <c r="D1513">
        <v>5.9329000000000001</v>
      </c>
      <c r="E1513" s="35">
        <v>5.9459999999999997</v>
      </c>
      <c r="F1513">
        <v>359028</v>
      </c>
    </row>
    <row r="1514" spans="1:6">
      <c r="A1514" s="14">
        <v>38020</v>
      </c>
      <c r="B1514">
        <v>5.8674999999999997</v>
      </c>
      <c r="C1514">
        <v>5.9939999999999998</v>
      </c>
      <c r="D1514">
        <v>5.8194999999999997</v>
      </c>
      <c r="E1514" s="35">
        <v>5.8936999999999999</v>
      </c>
      <c r="F1514">
        <v>164465</v>
      </c>
    </row>
    <row r="1515" spans="1:6">
      <c r="A1515" s="14">
        <v>38021</v>
      </c>
      <c r="B1515">
        <v>5.8893000000000004</v>
      </c>
      <c r="C1515">
        <v>6.1074000000000002</v>
      </c>
      <c r="D1515">
        <v>5.8893000000000004</v>
      </c>
      <c r="E1515" s="35">
        <v>6.0987</v>
      </c>
      <c r="F1515">
        <v>723294</v>
      </c>
    </row>
    <row r="1516" spans="1:6">
      <c r="A1516" s="14">
        <v>38022</v>
      </c>
      <c r="B1516">
        <v>6.0639000000000003</v>
      </c>
      <c r="C1516">
        <v>6.0944000000000003</v>
      </c>
      <c r="D1516">
        <v>5.9547999999999996</v>
      </c>
      <c r="E1516" s="35">
        <v>5.9547999999999996</v>
      </c>
      <c r="F1516">
        <v>378010</v>
      </c>
    </row>
    <row r="1517" spans="1:6">
      <c r="A1517" s="14">
        <v>38023</v>
      </c>
      <c r="B1517">
        <v>5.9329999999999998</v>
      </c>
      <c r="C1517">
        <v>6.1074999999999999</v>
      </c>
      <c r="D1517">
        <v>5.9329999999999998</v>
      </c>
      <c r="E1517" s="35">
        <v>6.1031000000000004</v>
      </c>
      <c r="F1517">
        <v>175808</v>
      </c>
    </row>
    <row r="1518" spans="1:6">
      <c r="A1518" s="14">
        <v>38026</v>
      </c>
      <c r="B1518">
        <v>6.1031000000000004</v>
      </c>
      <c r="C1518">
        <v>6.4040999999999997</v>
      </c>
      <c r="D1518">
        <v>6.0857000000000001</v>
      </c>
      <c r="E1518" s="35">
        <v>6.2427000000000001</v>
      </c>
      <c r="F1518">
        <v>434939</v>
      </c>
    </row>
    <row r="1519" spans="1:6">
      <c r="A1519" s="14">
        <v>38027</v>
      </c>
      <c r="B1519">
        <v>6.1642000000000001</v>
      </c>
      <c r="C1519">
        <v>6.1990999999999996</v>
      </c>
      <c r="D1519">
        <v>6.1337000000000002</v>
      </c>
      <c r="E1519" s="35">
        <v>6.1510999999999996</v>
      </c>
      <c r="F1519">
        <v>242118</v>
      </c>
    </row>
    <row r="1520" spans="1:6">
      <c r="A1520" s="14">
        <v>38028</v>
      </c>
      <c r="B1520">
        <v>6.1509999999999998</v>
      </c>
      <c r="C1520">
        <v>6.1509999999999998</v>
      </c>
      <c r="D1520">
        <v>6.0637999999999996</v>
      </c>
      <c r="E1520" s="35">
        <v>6.1422999999999996</v>
      </c>
      <c r="F1520">
        <v>302316</v>
      </c>
    </row>
    <row r="1521" spans="1:6">
      <c r="A1521" s="14">
        <v>38029</v>
      </c>
      <c r="B1521">
        <v>6.1424000000000003</v>
      </c>
      <c r="C1521">
        <v>6.1424000000000003</v>
      </c>
      <c r="D1521">
        <v>6.0726000000000004</v>
      </c>
      <c r="E1521" s="35">
        <v>6.1031000000000004</v>
      </c>
      <c r="F1521">
        <v>115169</v>
      </c>
    </row>
    <row r="1522" spans="1:6">
      <c r="A1522" s="14">
        <v>38030</v>
      </c>
      <c r="B1522">
        <v>6.0857000000000001</v>
      </c>
      <c r="C1522">
        <v>6.09</v>
      </c>
      <c r="D1522">
        <v>5.9329999999999998</v>
      </c>
      <c r="E1522" s="35">
        <v>5.9547999999999996</v>
      </c>
      <c r="F1522">
        <v>121277</v>
      </c>
    </row>
    <row r="1523" spans="1:6">
      <c r="A1523" s="14">
        <v>38034</v>
      </c>
      <c r="B1523">
        <v>5.9984000000000002</v>
      </c>
      <c r="C1523">
        <v>6.1029999999999998</v>
      </c>
      <c r="D1523">
        <v>5.9764999999999997</v>
      </c>
      <c r="E1523" s="35">
        <v>6.0157999999999996</v>
      </c>
      <c r="F1523">
        <v>197400</v>
      </c>
    </row>
    <row r="1524" spans="1:6">
      <c r="A1524" s="14">
        <v>38035</v>
      </c>
      <c r="B1524">
        <v>6.0551000000000004</v>
      </c>
      <c r="C1524">
        <v>6.0551000000000004</v>
      </c>
      <c r="D1524">
        <v>5.9286000000000003</v>
      </c>
      <c r="E1524" s="35">
        <v>5.9504000000000001</v>
      </c>
      <c r="F1524">
        <v>120840</v>
      </c>
    </row>
    <row r="1525" spans="1:6">
      <c r="A1525" s="14">
        <v>38036</v>
      </c>
      <c r="B1525">
        <v>5.9329000000000001</v>
      </c>
      <c r="C1525">
        <v>6.0244999999999997</v>
      </c>
      <c r="D1525">
        <v>5.9024000000000001</v>
      </c>
      <c r="E1525" s="35">
        <v>5.9024000000000001</v>
      </c>
      <c r="F1525">
        <v>180606</v>
      </c>
    </row>
    <row r="1526" spans="1:6">
      <c r="A1526" s="14">
        <v>38037</v>
      </c>
      <c r="B1526">
        <v>5.9111000000000002</v>
      </c>
      <c r="C1526">
        <v>5.9764999999999997</v>
      </c>
      <c r="D1526">
        <v>5.8631000000000002</v>
      </c>
      <c r="E1526" s="35">
        <v>5.9329000000000001</v>
      </c>
      <c r="F1526">
        <v>187366</v>
      </c>
    </row>
    <row r="1527" spans="1:6">
      <c r="A1527" s="14">
        <v>38040</v>
      </c>
      <c r="B1527">
        <v>5.9329999999999998</v>
      </c>
      <c r="C1527">
        <v>6.0377000000000001</v>
      </c>
      <c r="D1527">
        <v>5.9112</v>
      </c>
      <c r="E1527" s="35">
        <v>6.0246000000000004</v>
      </c>
      <c r="F1527">
        <v>184315</v>
      </c>
    </row>
    <row r="1528" spans="1:6">
      <c r="A1528" s="14">
        <v>38041</v>
      </c>
      <c r="B1528">
        <v>6.0682</v>
      </c>
      <c r="C1528">
        <v>6.1074999999999999</v>
      </c>
      <c r="D1528">
        <v>5.9941000000000004</v>
      </c>
      <c r="E1528" s="35">
        <v>6.0246000000000004</v>
      </c>
      <c r="F1528">
        <v>213762</v>
      </c>
    </row>
    <row r="1529" spans="1:6">
      <c r="A1529" s="14">
        <v>38042</v>
      </c>
      <c r="B1529">
        <v>5.9984000000000002</v>
      </c>
      <c r="C1529">
        <v>6.0464000000000002</v>
      </c>
      <c r="D1529">
        <v>5.9154999999999998</v>
      </c>
      <c r="E1529" s="35">
        <v>6.0202</v>
      </c>
      <c r="F1529">
        <v>229684</v>
      </c>
    </row>
    <row r="1530" spans="1:6">
      <c r="A1530" s="14">
        <v>38043</v>
      </c>
      <c r="B1530">
        <v>6.0202</v>
      </c>
      <c r="C1530">
        <v>6.1292999999999997</v>
      </c>
      <c r="D1530">
        <v>6.0114999999999998</v>
      </c>
      <c r="E1530" s="35">
        <v>6.1292999999999997</v>
      </c>
      <c r="F1530">
        <v>316717</v>
      </c>
    </row>
    <row r="1531" spans="1:6">
      <c r="A1531" s="14">
        <v>38044</v>
      </c>
      <c r="B1531">
        <v>6.1205999999999996</v>
      </c>
      <c r="C1531">
        <v>6.1859999999999999</v>
      </c>
      <c r="D1531">
        <v>6.1074999999999999</v>
      </c>
      <c r="E1531" s="35">
        <v>6.1510999999999996</v>
      </c>
      <c r="F1531">
        <v>204382</v>
      </c>
    </row>
    <row r="1532" spans="1:6">
      <c r="A1532" s="14">
        <v>38047</v>
      </c>
      <c r="B1532">
        <v>6.1509999999999998</v>
      </c>
      <c r="C1532">
        <v>6.2819000000000003</v>
      </c>
      <c r="D1532">
        <v>6.1204999999999998</v>
      </c>
      <c r="E1532" s="35">
        <v>6.2601000000000004</v>
      </c>
      <c r="F1532">
        <v>312133</v>
      </c>
    </row>
    <row r="1533" spans="1:6">
      <c r="A1533" s="14">
        <v>38048</v>
      </c>
      <c r="B1533">
        <v>6.2426000000000004</v>
      </c>
      <c r="C1533">
        <v>6.3299000000000003</v>
      </c>
      <c r="D1533">
        <v>6.2426000000000004</v>
      </c>
      <c r="E1533" s="35">
        <v>6.2819000000000003</v>
      </c>
      <c r="F1533">
        <v>395454</v>
      </c>
    </row>
    <row r="1534" spans="1:6">
      <c r="A1534" s="14">
        <v>38049</v>
      </c>
      <c r="B1534">
        <v>6.2819000000000003</v>
      </c>
      <c r="C1534">
        <v>6.3037000000000001</v>
      </c>
      <c r="D1534">
        <v>6.1379000000000001</v>
      </c>
      <c r="E1534" s="35">
        <v>6.1772</v>
      </c>
      <c r="F1534">
        <v>273306</v>
      </c>
    </row>
    <row r="1535" spans="1:6">
      <c r="A1535" s="14">
        <v>38050</v>
      </c>
      <c r="B1535">
        <v>6.1510999999999996</v>
      </c>
      <c r="C1535">
        <v>6.2645</v>
      </c>
      <c r="D1535">
        <v>6.1467000000000001</v>
      </c>
      <c r="E1535" s="35">
        <v>6.2645</v>
      </c>
      <c r="F1535">
        <v>238409</v>
      </c>
    </row>
    <row r="1536" spans="1:6">
      <c r="A1536" s="14">
        <v>38051</v>
      </c>
      <c r="B1536">
        <v>6.2775999999999996</v>
      </c>
      <c r="C1536">
        <v>6.2862999999999998</v>
      </c>
      <c r="D1536">
        <v>6.1816000000000004</v>
      </c>
      <c r="E1536" s="35">
        <v>6.2164999999999999</v>
      </c>
      <c r="F1536">
        <v>198056</v>
      </c>
    </row>
    <row r="1537" spans="1:6">
      <c r="A1537" s="14">
        <v>38054</v>
      </c>
      <c r="B1537">
        <v>6.2164999999999999</v>
      </c>
      <c r="C1537">
        <v>6.2295999999999996</v>
      </c>
      <c r="D1537">
        <v>6.0637999999999996</v>
      </c>
      <c r="E1537" s="35">
        <v>6.1117999999999997</v>
      </c>
      <c r="F1537">
        <v>210052</v>
      </c>
    </row>
    <row r="1538" spans="1:6">
      <c r="A1538" s="14">
        <v>38055</v>
      </c>
      <c r="B1538">
        <v>6.1074000000000002</v>
      </c>
      <c r="C1538">
        <v>6.1074000000000002</v>
      </c>
      <c r="D1538">
        <v>5.9764999999999997</v>
      </c>
      <c r="E1538" s="35">
        <v>6.0856000000000003</v>
      </c>
      <c r="F1538">
        <v>132836</v>
      </c>
    </row>
    <row r="1539" spans="1:6">
      <c r="A1539" s="14">
        <v>38056</v>
      </c>
      <c r="B1539">
        <v>6.0812999999999997</v>
      </c>
      <c r="C1539">
        <v>6.1684999999999999</v>
      </c>
      <c r="D1539">
        <v>6.0682</v>
      </c>
      <c r="E1539" s="35">
        <v>6.0769000000000002</v>
      </c>
      <c r="F1539">
        <v>168173</v>
      </c>
    </row>
    <row r="1540" spans="1:6">
      <c r="A1540" s="14">
        <v>38057</v>
      </c>
      <c r="B1540">
        <v>6.0507</v>
      </c>
      <c r="C1540">
        <v>6.0856000000000003</v>
      </c>
      <c r="D1540">
        <v>5.8413000000000004</v>
      </c>
      <c r="E1540" s="35">
        <v>5.9024000000000001</v>
      </c>
      <c r="F1540">
        <v>224884</v>
      </c>
    </row>
    <row r="1541" spans="1:6">
      <c r="A1541" s="14">
        <v>38058</v>
      </c>
      <c r="B1541">
        <v>5.9329999999999998</v>
      </c>
      <c r="C1541">
        <v>6.0114999999999998</v>
      </c>
      <c r="D1541">
        <v>5.9286000000000003</v>
      </c>
      <c r="E1541" s="35">
        <v>6.0114999999999998</v>
      </c>
      <c r="F1541">
        <v>177771</v>
      </c>
    </row>
    <row r="1542" spans="1:6">
      <c r="A1542" s="14">
        <v>38061</v>
      </c>
      <c r="B1542">
        <v>6.0201000000000002</v>
      </c>
      <c r="C1542">
        <v>6.0594000000000001</v>
      </c>
      <c r="D1542">
        <v>5.9504000000000001</v>
      </c>
      <c r="E1542" s="35">
        <v>6.0026999999999999</v>
      </c>
      <c r="F1542">
        <v>151812</v>
      </c>
    </row>
    <row r="1543" spans="1:6">
      <c r="A1543" s="14">
        <v>38062</v>
      </c>
      <c r="B1543">
        <v>5.9766000000000004</v>
      </c>
      <c r="C1543">
        <v>6.0637999999999996</v>
      </c>
      <c r="D1543">
        <v>5.8631000000000002</v>
      </c>
      <c r="E1543" s="35">
        <v>5.8674999999999997</v>
      </c>
      <c r="F1543">
        <v>203727</v>
      </c>
    </row>
    <row r="1544" spans="1:6">
      <c r="A1544" s="14">
        <v>38063</v>
      </c>
      <c r="B1544">
        <v>5.9111000000000002</v>
      </c>
      <c r="C1544">
        <v>6.0856000000000003</v>
      </c>
      <c r="D1544">
        <v>5.9024000000000001</v>
      </c>
      <c r="E1544" s="35">
        <v>6.0769000000000002</v>
      </c>
      <c r="F1544">
        <v>99900</v>
      </c>
    </row>
    <row r="1545" spans="1:6">
      <c r="A1545" s="14">
        <v>38064</v>
      </c>
      <c r="B1545">
        <v>6.0639000000000003</v>
      </c>
      <c r="C1545">
        <v>6.0639000000000003</v>
      </c>
      <c r="D1545">
        <v>5.9112</v>
      </c>
      <c r="E1545" s="35">
        <v>6.0246000000000004</v>
      </c>
      <c r="F1545">
        <v>272874</v>
      </c>
    </row>
    <row r="1546" spans="1:6">
      <c r="A1546" s="14">
        <v>38065</v>
      </c>
      <c r="B1546">
        <v>6.0202</v>
      </c>
      <c r="C1546">
        <v>6.0202</v>
      </c>
      <c r="D1546">
        <v>5.9329000000000001</v>
      </c>
      <c r="E1546" s="35">
        <v>5.9372999999999996</v>
      </c>
      <c r="F1546">
        <v>131746</v>
      </c>
    </row>
    <row r="1547" spans="1:6">
      <c r="A1547" s="14">
        <v>38068</v>
      </c>
      <c r="B1547">
        <v>5.9372999999999996</v>
      </c>
      <c r="C1547">
        <v>5.9546999999999999</v>
      </c>
      <c r="D1547">
        <v>5.8413000000000004</v>
      </c>
      <c r="E1547" s="35">
        <v>5.8761999999999999</v>
      </c>
      <c r="F1547">
        <v>135235</v>
      </c>
    </row>
    <row r="1548" spans="1:6">
      <c r="A1548" s="14">
        <v>38069</v>
      </c>
      <c r="B1548">
        <v>5.8893000000000004</v>
      </c>
      <c r="C1548">
        <v>5.9199000000000002</v>
      </c>
      <c r="D1548">
        <v>5.7628000000000004</v>
      </c>
      <c r="E1548" s="35">
        <v>5.7671999999999999</v>
      </c>
      <c r="F1548">
        <v>173627</v>
      </c>
    </row>
    <row r="1549" spans="1:6">
      <c r="A1549" s="14">
        <v>38070</v>
      </c>
      <c r="B1549">
        <v>5.7671999999999999</v>
      </c>
      <c r="C1549">
        <v>5.8194999999999997</v>
      </c>
      <c r="D1549">
        <v>5.5883000000000003</v>
      </c>
      <c r="E1549" s="35">
        <v>5.7061000000000002</v>
      </c>
      <c r="F1549">
        <v>344853</v>
      </c>
    </row>
    <row r="1550" spans="1:6">
      <c r="A1550" s="14">
        <v>38071</v>
      </c>
      <c r="B1550">
        <v>5.7061000000000002</v>
      </c>
      <c r="C1550">
        <v>5.7366000000000001</v>
      </c>
      <c r="D1550">
        <v>5.6886000000000001</v>
      </c>
      <c r="E1550" s="35">
        <v>5.6929999999999996</v>
      </c>
      <c r="F1550">
        <v>242116</v>
      </c>
    </row>
    <row r="1551" spans="1:6">
      <c r="A1551" s="14">
        <v>38072</v>
      </c>
      <c r="B1551">
        <v>5.7366000000000001</v>
      </c>
      <c r="C1551">
        <v>5.8893000000000004</v>
      </c>
      <c r="D1551">
        <v>5.7366000000000001</v>
      </c>
      <c r="E1551" s="35">
        <v>5.8413000000000004</v>
      </c>
      <c r="F1551">
        <v>412468</v>
      </c>
    </row>
    <row r="1552" spans="1:6">
      <c r="A1552" s="14">
        <v>38075</v>
      </c>
      <c r="B1552">
        <v>5.8631000000000002</v>
      </c>
      <c r="C1552">
        <v>5.9286000000000003</v>
      </c>
      <c r="D1552">
        <v>5.6886999999999999</v>
      </c>
      <c r="E1552" s="35">
        <v>5.8456999999999999</v>
      </c>
      <c r="F1552">
        <v>312789</v>
      </c>
    </row>
    <row r="1553" spans="1:6">
      <c r="A1553" s="14">
        <v>38076</v>
      </c>
      <c r="B1553">
        <v>5.6711999999999998</v>
      </c>
      <c r="C1553">
        <v>5.7148000000000003</v>
      </c>
      <c r="D1553">
        <v>5.5403000000000002</v>
      </c>
      <c r="E1553" s="35">
        <v>5.6798999999999999</v>
      </c>
      <c r="F1553">
        <v>1162809</v>
      </c>
    </row>
    <row r="1554" spans="1:6">
      <c r="A1554" s="14">
        <v>38077</v>
      </c>
      <c r="B1554">
        <v>5.6798999999999999</v>
      </c>
      <c r="C1554">
        <v>5.7671999999999999</v>
      </c>
      <c r="D1554">
        <v>5.6449999999999996</v>
      </c>
      <c r="E1554" s="35">
        <v>5.6711999999999998</v>
      </c>
      <c r="F1554">
        <v>957560</v>
      </c>
    </row>
    <row r="1555" spans="1:6">
      <c r="A1555" s="14">
        <v>38078</v>
      </c>
      <c r="B1555">
        <v>5.6843000000000004</v>
      </c>
      <c r="C1555">
        <v>5.7061999999999999</v>
      </c>
      <c r="D1555">
        <v>5.6536</v>
      </c>
      <c r="E1555" s="35">
        <v>5.6886999999999999</v>
      </c>
      <c r="F1555">
        <v>1082518</v>
      </c>
    </row>
    <row r="1556" spans="1:6">
      <c r="A1556" s="14">
        <v>38079</v>
      </c>
      <c r="B1556">
        <v>5.6974999999999998</v>
      </c>
      <c r="C1556">
        <v>5.9035000000000002</v>
      </c>
      <c r="D1556">
        <v>5.68</v>
      </c>
      <c r="E1556" s="35">
        <v>5.8772000000000002</v>
      </c>
      <c r="F1556">
        <v>458211</v>
      </c>
    </row>
    <row r="1557" spans="1:6">
      <c r="A1557" s="14">
        <v>38082</v>
      </c>
      <c r="B1557">
        <v>5.8509000000000002</v>
      </c>
      <c r="C1557">
        <v>5.8509000000000002</v>
      </c>
      <c r="D1557">
        <v>5.6360999999999999</v>
      </c>
      <c r="E1557" s="35">
        <v>5.7149999999999999</v>
      </c>
      <c r="F1557">
        <v>411094</v>
      </c>
    </row>
    <row r="1558" spans="1:6">
      <c r="A1558" s="14">
        <v>38083</v>
      </c>
      <c r="B1558">
        <v>5.7150999999999996</v>
      </c>
      <c r="C1558">
        <v>5.7413999999999996</v>
      </c>
      <c r="D1558">
        <v>5.6318000000000001</v>
      </c>
      <c r="E1558" s="35">
        <v>5.6318000000000001</v>
      </c>
      <c r="F1558">
        <v>249596</v>
      </c>
    </row>
    <row r="1559" spans="1:6">
      <c r="A1559" s="14">
        <v>38084</v>
      </c>
      <c r="B1559">
        <v>5.6406000000000001</v>
      </c>
      <c r="C1559">
        <v>5.6974999999999998</v>
      </c>
      <c r="D1559">
        <v>5.5967000000000002</v>
      </c>
      <c r="E1559" s="35">
        <v>5.6318000000000001</v>
      </c>
      <c r="F1559">
        <v>316871</v>
      </c>
    </row>
    <row r="1560" spans="1:6">
      <c r="A1560" s="14">
        <v>38085</v>
      </c>
      <c r="B1560">
        <v>5.6448999999999998</v>
      </c>
      <c r="C1560">
        <v>5.8246000000000002</v>
      </c>
      <c r="D1560">
        <v>5.6097999999999999</v>
      </c>
      <c r="E1560" s="35">
        <v>5.6974999999999998</v>
      </c>
      <c r="F1560">
        <v>186484</v>
      </c>
    </row>
    <row r="1561" spans="1:6">
      <c r="A1561" s="14">
        <v>38089</v>
      </c>
      <c r="B1561">
        <v>5.6931000000000003</v>
      </c>
      <c r="C1561">
        <v>5.7457000000000003</v>
      </c>
      <c r="D1561">
        <v>5.68</v>
      </c>
      <c r="E1561" s="35">
        <v>5.7019000000000002</v>
      </c>
      <c r="F1561">
        <v>234694</v>
      </c>
    </row>
    <row r="1562" spans="1:6">
      <c r="A1562" s="14">
        <v>38090</v>
      </c>
      <c r="B1562">
        <v>5.7282000000000002</v>
      </c>
      <c r="C1562">
        <v>5.7457000000000003</v>
      </c>
      <c r="D1562">
        <v>5.6448999999999998</v>
      </c>
      <c r="E1562" s="35">
        <v>5.68</v>
      </c>
      <c r="F1562">
        <v>185608</v>
      </c>
    </row>
    <row r="1563" spans="1:6">
      <c r="A1563" s="14">
        <v>38091</v>
      </c>
      <c r="B1563">
        <v>5.6756000000000002</v>
      </c>
      <c r="C1563">
        <v>5.6756000000000002</v>
      </c>
      <c r="D1563">
        <v>5.6055000000000001</v>
      </c>
      <c r="E1563" s="35">
        <v>5.6318000000000001</v>
      </c>
      <c r="F1563">
        <v>133892</v>
      </c>
    </row>
    <row r="1564" spans="1:6">
      <c r="A1564" s="14">
        <v>38092</v>
      </c>
      <c r="B1564">
        <v>5.6318000000000001</v>
      </c>
      <c r="C1564">
        <v>5.7412999999999998</v>
      </c>
      <c r="D1564">
        <v>5.6318000000000001</v>
      </c>
      <c r="E1564" s="35">
        <v>5.7019000000000002</v>
      </c>
      <c r="F1564">
        <v>204672</v>
      </c>
    </row>
    <row r="1565" spans="1:6">
      <c r="A1565" s="14">
        <v>38093</v>
      </c>
      <c r="B1565">
        <v>5.6974999999999998</v>
      </c>
      <c r="C1565">
        <v>5.9035000000000002</v>
      </c>
      <c r="D1565">
        <v>5.6974999999999998</v>
      </c>
      <c r="E1565" s="35">
        <v>5.8947000000000003</v>
      </c>
      <c r="F1565">
        <v>259893</v>
      </c>
    </row>
    <row r="1566" spans="1:6">
      <c r="A1566" s="14">
        <v>38096</v>
      </c>
      <c r="B1566">
        <v>5.8947000000000003</v>
      </c>
      <c r="C1566">
        <v>5.8947000000000003</v>
      </c>
      <c r="D1566">
        <v>5.7282000000000002</v>
      </c>
      <c r="E1566" s="35">
        <v>5.7545000000000002</v>
      </c>
      <c r="F1566">
        <v>161941</v>
      </c>
    </row>
    <row r="1567" spans="1:6">
      <c r="A1567" s="14">
        <v>38097</v>
      </c>
      <c r="B1567">
        <v>5.7983000000000002</v>
      </c>
      <c r="C1567">
        <v>5.8509000000000002</v>
      </c>
      <c r="D1567">
        <v>5.7194000000000003</v>
      </c>
      <c r="E1567" s="35">
        <v>5.7237999999999998</v>
      </c>
      <c r="F1567">
        <v>66836</v>
      </c>
    </row>
    <row r="1568" spans="1:6">
      <c r="A1568" s="14">
        <v>38098</v>
      </c>
      <c r="B1568">
        <v>5.7675999999999998</v>
      </c>
      <c r="C1568">
        <v>5.8333000000000004</v>
      </c>
      <c r="D1568">
        <v>5.6711999999999998</v>
      </c>
      <c r="E1568" s="35">
        <v>5.7632000000000003</v>
      </c>
      <c r="F1568">
        <v>166979</v>
      </c>
    </row>
    <row r="1569" spans="1:6">
      <c r="A1569" s="14">
        <v>38099</v>
      </c>
      <c r="B1569">
        <v>5.7633000000000001</v>
      </c>
      <c r="C1569">
        <v>5.9166999999999996</v>
      </c>
      <c r="D1569">
        <v>5.7588999999999997</v>
      </c>
      <c r="E1569" s="35">
        <v>5.8071000000000002</v>
      </c>
      <c r="F1569">
        <v>187361</v>
      </c>
    </row>
    <row r="1570" spans="1:6">
      <c r="A1570" s="14">
        <v>38100</v>
      </c>
      <c r="B1570">
        <v>5.8113999999999999</v>
      </c>
      <c r="C1570">
        <v>5.9165999999999999</v>
      </c>
      <c r="D1570">
        <v>5.7850999999999999</v>
      </c>
      <c r="E1570" s="35">
        <v>5.8113999999999999</v>
      </c>
      <c r="F1570">
        <v>144408</v>
      </c>
    </row>
    <row r="1571" spans="1:6">
      <c r="A1571" s="14">
        <v>38103</v>
      </c>
      <c r="B1571">
        <v>5.8113999999999999</v>
      </c>
      <c r="C1571">
        <v>5.8727999999999998</v>
      </c>
      <c r="D1571">
        <v>5.6230000000000002</v>
      </c>
      <c r="E1571" s="35">
        <v>5.6360999999999999</v>
      </c>
      <c r="F1571">
        <v>345573</v>
      </c>
    </row>
    <row r="1572" spans="1:6">
      <c r="A1572" s="14">
        <v>38104</v>
      </c>
      <c r="B1572">
        <v>5.6406000000000001</v>
      </c>
      <c r="C1572">
        <v>5.6844000000000001</v>
      </c>
      <c r="D1572">
        <v>5.5835999999999997</v>
      </c>
      <c r="E1572" s="35">
        <v>5.6318000000000001</v>
      </c>
      <c r="F1572">
        <v>393788</v>
      </c>
    </row>
    <row r="1573" spans="1:6">
      <c r="A1573" s="14">
        <v>38105</v>
      </c>
      <c r="B1573">
        <v>5.6097999999999999</v>
      </c>
      <c r="C1573">
        <v>5.6580000000000004</v>
      </c>
      <c r="D1573">
        <v>5.4301000000000004</v>
      </c>
      <c r="E1573" s="35">
        <v>5.5396999999999998</v>
      </c>
      <c r="F1573">
        <v>435638</v>
      </c>
    </row>
    <row r="1574" spans="1:6">
      <c r="A1574" s="14">
        <v>38106</v>
      </c>
      <c r="B1574">
        <v>5.5659999999999998</v>
      </c>
      <c r="C1574">
        <v>5.6097999999999999</v>
      </c>
      <c r="D1574">
        <v>5.3643999999999998</v>
      </c>
      <c r="E1574" s="35">
        <v>5.3818999999999999</v>
      </c>
      <c r="F1574">
        <v>386769</v>
      </c>
    </row>
    <row r="1575" spans="1:6">
      <c r="A1575" s="14">
        <v>38107</v>
      </c>
      <c r="B1575">
        <v>5.3643999999999998</v>
      </c>
      <c r="C1575">
        <v>5.4301000000000004</v>
      </c>
      <c r="D1575">
        <v>5.3029999999999999</v>
      </c>
      <c r="E1575" s="35">
        <v>5.3863000000000003</v>
      </c>
      <c r="F1575">
        <v>145285</v>
      </c>
    </row>
    <row r="1576" spans="1:6">
      <c r="A1576" s="14">
        <v>38110</v>
      </c>
      <c r="B1576">
        <v>5.3863000000000003</v>
      </c>
      <c r="C1576">
        <v>5.5528000000000004</v>
      </c>
      <c r="D1576">
        <v>5.3863000000000003</v>
      </c>
      <c r="E1576" s="35">
        <v>5.5353000000000003</v>
      </c>
      <c r="F1576">
        <v>297583</v>
      </c>
    </row>
    <row r="1577" spans="1:6">
      <c r="A1577" s="14">
        <v>38111</v>
      </c>
      <c r="B1577">
        <v>5.5441000000000003</v>
      </c>
      <c r="C1577">
        <v>5.5792000000000002</v>
      </c>
      <c r="D1577">
        <v>5.4257999999999997</v>
      </c>
      <c r="E1577" s="35">
        <v>5.4783999999999997</v>
      </c>
      <c r="F1577">
        <v>219355</v>
      </c>
    </row>
    <row r="1578" spans="1:6">
      <c r="A1578" s="14">
        <v>38112</v>
      </c>
      <c r="B1578">
        <v>5.4782999999999999</v>
      </c>
      <c r="C1578">
        <v>5.5265000000000004</v>
      </c>
      <c r="D1578">
        <v>5.4126000000000003</v>
      </c>
      <c r="E1578" s="35">
        <v>5.4564000000000004</v>
      </c>
      <c r="F1578">
        <v>99924</v>
      </c>
    </row>
    <row r="1579" spans="1:6">
      <c r="A1579" s="14">
        <v>38113</v>
      </c>
      <c r="B1579">
        <v>5.4345999999999997</v>
      </c>
      <c r="C1579">
        <v>5.5091000000000001</v>
      </c>
      <c r="D1579">
        <v>5.3030999999999997</v>
      </c>
      <c r="E1579" s="35">
        <v>5.3468999999999998</v>
      </c>
      <c r="F1579">
        <v>259675</v>
      </c>
    </row>
    <row r="1580" spans="1:6">
      <c r="A1580" s="14">
        <v>38114</v>
      </c>
      <c r="B1580">
        <v>5.3030999999999997</v>
      </c>
      <c r="C1580">
        <v>5.3468999999999998</v>
      </c>
      <c r="D1580">
        <v>5.2328999999999999</v>
      </c>
      <c r="E1580" s="35">
        <v>5.2416999999999998</v>
      </c>
      <c r="F1580">
        <v>145725</v>
      </c>
    </row>
    <row r="1581" spans="1:6">
      <c r="A1581" s="14">
        <v>38117</v>
      </c>
      <c r="B1581">
        <v>5.2591999999999999</v>
      </c>
      <c r="C1581">
        <v>5.2591999999999999</v>
      </c>
      <c r="D1581">
        <v>5.0838999999999999</v>
      </c>
      <c r="E1581" s="35">
        <v>5.1584000000000003</v>
      </c>
      <c r="F1581">
        <v>173554</v>
      </c>
    </row>
    <row r="1582" spans="1:6">
      <c r="A1582" s="14">
        <v>38118</v>
      </c>
      <c r="B1582">
        <v>5.1146000000000003</v>
      </c>
      <c r="C1582">
        <v>5.2328999999999999</v>
      </c>
      <c r="D1582">
        <v>5.1146000000000003</v>
      </c>
      <c r="E1582" s="35">
        <v>5.2153999999999998</v>
      </c>
      <c r="F1582">
        <v>140903</v>
      </c>
    </row>
    <row r="1583" spans="1:6">
      <c r="A1583" s="14">
        <v>38119</v>
      </c>
      <c r="B1583">
        <v>5.1409000000000002</v>
      </c>
      <c r="C1583">
        <v>5.2592999999999996</v>
      </c>
      <c r="D1583">
        <v>5.1014999999999997</v>
      </c>
      <c r="E1583" s="35">
        <v>5.1497000000000002</v>
      </c>
      <c r="F1583">
        <v>152519</v>
      </c>
    </row>
    <row r="1584" spans="1:6">
      <c r="A1584" s="14">
        <v>38120</v>
      </c>
      <c r="B1584">
        <v>5.2374000000000001</v>
      </c>
      <c r="C1584">
        <v>5.2592999999999996</v>
      </c>
      <c r="D1584">
        <v>5.0971000000000002</v>
      </c>
      <c r="E1584" s="35">
        <v>5.1760000000000002</v>
      </c>
      <c r="F1584">
        <v>90942</v>
      </c>
    </row>
    <row r="1585" spans="1:6">
      <c r="A1585" s="14">
        <v>38121</v>
      </c>
      <c r="B1585">
        <v>5.1978999999999997</v>
      </c>
      <c r="C1585">
        <v>5.1978999999999997</v>
      </c>
      <c r="D1585">
        <v>5.1101999999999999</v>
      </c>
      <c r="E1585" s="35">
        <v>5.1101999999999999</v>
      </c>
      <c r="F1585">
        <v>78888</v>
      </c>
    </row>
    <row r="1586" spans="1:6">
      <c r="A1586" s="14">
        <v>38124</v>
      </c>
      <c r="B1586">
        <v>5.1364999999999998</v>
      </c>
      <c r="C1586">
        <v>5.1409000000000002</v>
      </c>
      <c r="D1586">
        <v>4.8604000000000003</v>
      </c>
      <c r="E1586" s="35">
        <v>4.9962999999999997</v>
      </c>
      <c r="F1586">
        <v>200290</v>
      </c>
    </row>
    <row r="1587" spans="1:6">
      <c r="A1587" s="14">
        <v>38125</v>
      </c>
      <c r="B1587">
        <v>5.0225999999999997</v>
      </c>
      <c r="C1587">
        <v>5.1452999999999998</v>
      </c>
      <c r="D1587">
        <v>5.0225999999999997</v>
      </c>
      <c r="E1587" s="35">
        <v>5.0620000000000003</v>
      </c>
      <c r="F1587">
        <v>163693</v>
      </c>
    </row>
    <row r="1588" spans="1:6">
      <c r="A1588" s="14">
        <v>38126</v>
      </c>
      <c r="B1588">
        <v>5.0838999999999999</v>
      </c>
      <c r="C1588">
        <v>5.1409000000000002</v>
      </c>
      <c r="D1588">
        <v>5.0532000000000004</v>
      </c>
      <c r="E1588" s="35">
        <v>5.0532000000000004</v>
      </c>
      <c r="F1588">
        <v>110005</v>
      </c>
    </row>
    <row r="1589" spans="1:6">
      <c r="A1589" s="14">
        <v>38127</v>
      </c>
      <c r="B1589">
        <v>5.0971000000000002</v>
      </c>
      <c r="C1589">
        <v>5.1539999999999999</v>
      </c>
      <c r="D1589">
        <v>5.0750999999999999</v>
      </c>
      <c r="E1589" s="35">
        <v>5.1364999999999998</v>
      </c>
      <c r="F1589">
        <v>131042</v>
      </c>
    </row>
    <row r="1590" spans="1:6">
      <c r="A1590" s="14">
        <v>38128</v>
      </c>
      <c r="B1590">
        <v>5.1452999999999998</v>
      </c>
      <c r="C1590">
        <v>5.1672000000000002</v>
      </c>
      <c r="D1590">
        <v>5.0926999999999998</v>
      </c>
      <c r="E1590" s="35">
        <v>5.1189999999999998</v>
      </c>
      <c r="F1590">
        <v>135206</v>
      </c>
    </row>
    <row r="1591" spans="1:6">
      <c r="A1591" s="14">
        <v>38131</v>
      </c>
      <c r="B1591">
        <v>5.1277999999999997</v>
      </c>
      <c r="C1591">
        <v>5.1890999999999998</v>
      </c>
      <c r="D1591">
        <v>5.0488999999999997</v>
      </c>
      <c r="E1591" s="35">
        <v>5.0971000000000002</v>
      </c>
      <c r="F1591">
        <v>129071</v>
      </c>
    </row>
    <row r="1592" spans="1:6">
      <c r="A1592" s="14">
        <v>38132</v>
      </c>
      <c r="B1592">
        <v>5.0708000000000002</v>
      </c>
      <c r="C1592">
        <v>5.1059000000000001</v>
      </c>
      <c r="D1592">
        <v>4.9611999999999998</v>
      </c>
      <c r="E1592" s="35">
        <v>5.0708000000000002</v>
      </c>
      <c r="F1592">
        <v>156244</v>
      </c>
    </row>
    <row r="1593" spans="1:6">
      <c r="A1593" s="14">
        <v>38133</v>
      </c>
      <c r="B1593">
        <v>5.1146000000000003</v>
      </c>
      <c r="C1593">
        <v>5.1539999999999999</v>
      </c>
      <c r="D1593">
        <v>5.0312999999999999</v>
      </c>
      <c r="E1593" s="35">
        <v>5.1539999999999999</v>
      </c>
      <c r="F1593">
        <v>165883</v>
      </c>
    </row>
    <row r="1594" spans="1:6">
      <c r="A1594" s="14">
        <v>38134</v>
      </c>
      <c r="B1594">
        <v>5.1277999999999997</v>
      </c>
      <c r="C1594">
        <v>5.1760000000000002</v>
      </c>
      <c r="D1594">
        <v>5.0839999999999996</v>
      </c>
      <c r="E1594" s="35">
        <v>5.0971000000000002</v>
      </c>
      <c r="F1594">
        <v>241269</v>
      </c>
    </row>
    <row r="1595" spans="1:6">
      <c r="A1595" s="14">
        <v>38135</v>
      </c>
      <c r="B1595">
        <v>5.0796000000000001</v>
      </c>
      <c r="C1595">
        <v>5.1978999999999997</v>
      </c>
      <c r="D1595">
        <v>5.0796000000000001</v>
      </c>
      <c r="E1595" s="35">
        <v>5.1715999999999998</v>
      </c>
      <c r="F1595">
        <v>172241</v>
      </c>
    </row>
    <row r="1596" spans="1:6">
      <c r="A1596" s="14">
        <v>38139</v>
      </c>
      <c r="B1596">
        <v>5.1496000000000004</v>
      </c>
      <c r="C1596">
        <v>5.2022000000000004</v>
      </c>
      <c r="D1596">
        <v>5.1058000000000003</v>
      </c>
      <c r="E1596" s="35">
        <v>5.2022000000000004</v>
      </c>
      <c r="F1596">
        <v>411530</v>
      </c>
    </row>
    <row r="1597" spans="1:6">
      <c r="A1597" s="14">
        <v>38140</v>
      </c>
      <c r="B1597">
        <v>5.1364999999999998</v>
      </c>
      <c r="C1597">
        <v>5.2504999999999997</v>
      </c>
      <c r="D1597">
        <v>5.1277999999999997</v>
      </c>
      <c r="E1597" s="35">
        <v>5.2504999999999997</v>
      </c>
      <c r="F1597">
        <v>311173</v>
      </c>
    </row>
    <row r="1598" spans="1:6">
      <c r="A1598" s="14">
        <v>38141</v>
      </c>
      <c r="B1598">
        <v>5.2591999999999999</v>
      </c>
      <c r="C1598">
        <v>5.2811000000000003</v>
      </c>
      <c r="D1598">
        <v>5.1672000000000002</v>
      </c>
      <c r="E1598" s="35">
        <v>5.2636000000000003</v>
      </c>
      <c r="F1598">
        <v>246307</v>
      </c>
    </row>
    <row r="1599" spans="1:6">
      <c r="A1599" s="14">
        <v>38142</v>
      </c>
      <c r="B1599">
        <v>5.2767999999999997</v>
      </c>
      <c r="C1599">
        <v>5.2942999999999998</v>
      </c>
      <c r="D1599">
        <v>5.2241999999999997</v>
      </c>
      <c r="E1599" s="35">
        <v>5.2724000000000002</v>
      </c>
      <c r="F1599">
        <v>247842</v>
      </c>
    </row>
    <row r="1600" spans="1:6">
      <c r="A1600" s="14">
        <v>38145</v>
      </c>
      <c r="B1600">
        <v>5.2724000000000002</v>
      </c>
      <c r="C1600">
        <v>5.4344999999999999</v>
      </c>
      <c r="D1600">
        <v>5.2373000000000003</v>
      </c>
      <c r="E1600" s="35">
        <v>5.4169999999999998</v>
      </c>
      <c r="F1600">
        <v>313143</v>
      </c>
    </row>
    <row r="1601" spans="1:6">
      <c r="A1601" s="14">
        <v>38146</v>
      </c>
      <c r="B1601">
        <v>5.3906999999999998</v>
      </c>
      <c r="C1601">
        <v>5.3994999999999997</v>
      </c>
      <c r="D1601">
        <v>5.3250000000000002</v>
      </c>
      <c r="E1601" s="35">
        <v>5.3468999999999998</v>
      </c>
      <c r="F1601">
        <v>232722</v>
      </c>
    </row>
    <row r="1602" spans="1:6">
      <c r="A1602" s="14">
        <v>38147</v>
      </c>
      <c r="B1602">
        <v>5.36</v>
      </c>
      <c r="C1602">
        <v>5.4827000000000004</v>
      </c>
      <c r="D1602">
        <v>5.36</v>
      </c>
      <c r="E1602" s="35">
        <v>5.4432999999999998</v>
      </c>
      <c r="F1602">
        <v>308541</v>
      </c>
    </row>
    <row r="1603" spans="1:6">
      <c r="A1603" s="14">
        <v>38148</v>
      </c>
      <c r="B1603">
        <v>5.4432999999999998</v>
      </c>
      <c r="C1603">
        <v>5.4739000000000004</v>
      </c>
      <c r="D1603">
        <v>5.3906999999999998</v>
      </c>
      <c r="E1603" s="35">
        <v>5.4607999999999999</v>
      </c>
      <c r="F1603">
        <v>184072</v>
      </c>
    </row>
    <row r="1604" spans="1:6">
      <c r="A1604" s="14">
        <v>38152</v>
      </c>
      <c r="B1604">
        <v>5.4740000000000002</v>
      </c>
      <c r="C1604">
        <v>5.4783999999999997</v>
      </c>
      <c r="D1604">
        <v>5.4302000000000001</v>
      </c>
      <c r="E1604" s="35">
        <v>5.4740000000000002</v>
      </c>
      <c r="F1604">
        <v>201166</v>
      </c>
    </row>
    <row r="1605" spans="1:6">
      <c r="A1605" s="14">
        <v>38153</v>
      </c>
      <c r="B1605">
        <v>5.4653</v>
      </c>
      <c r="C1605">
        <v>5.6844000000000001</v>
      </c>
      <c r="D1605">
        <v>5.4432999999999998</v>
      </c>
      <c r="E1605" s="35">
        <v>5.6318000000000001</v>
      </c>
      <c r="F1605">
        <v>362890</v>
      </c>
    </row>
    <row r="1606" spans="1:6">
      <c r="A1606" s="14">
        <v>38154</v>
      </c>
      <c r="B1606">
        <v>5.6536999999999997</v>
      </c>
      <c r="C1606">
        <v>5.6756000000000002</v>
      </c>
      <c r="D1606">
        <v>5.5704000000000002</v>
      </c>
      <c r="E1606" s="35">
        <v>5.6756000000000002</v>
      </c>
      <c r="F1606">
        <v>163256</v>
      </c>
    </row>
    <row r="1607" spans="1:6">
      <c r="A1607" s="14">
        <v>38155</v>
      </c>
      <c r="B1607">
        <v>5.6536</v>
      </c>
      <c r="C1607">
        <v>5.6931000000000003</v>
      </c>
      <c r="D1607">
        <v>5.6185999999999998</v>
      </c>
      <c r="E1607" s="35">
        <v>5.6623999999999999</v>
      </c>
      <c r="F1607">
        <v>476615</v>
      </c>
    </row>
    <row r="1608" spans="1:6">
      <c r="A1608" s="14">
        <v>38156</v>
      </c>
      <c r="B1608">
        <v>5.6668000000000003</v>
      </c>
      <c r="C1608">
        <v>5.7324999999999999</v>
      </c>
      <c r="D1608">
        <v>5.6536999999999997</v>
      </c>
      <c r="E1608" s="35">
        <v>5.7194000000000003</v>
      </c>
      <c r="F1608">
        <v>446595</v>
      </c>
    </row>
    <row r="1609" spans="1:6">
      <c r="A1609" s="14">
        <v>38159</v>
      </c>
      <c r="B1609">
        <v>5.7369000000000003</v>
      </c>
      <c r="C1609">
        <v>5.8071000000000002</v>
      </c>
      <c r="D1609">
        <v>5.6668000000000003</v>
      </c>
      <c r="E1609" s="35">
        <v>5.7720000000000002</v>
      </c>
      <c r="F1609">
        <v>290134</v>
      </c>
    </row>
    <row r="1610" spans="1:6">
      <c r="A1610" s="14">
        <v>38160</v>
      </c>
      <c r="B1610">
        <v>5.7807000000000004</v>
      </c>
      <c r="C1610">
        <v>6.0042999999999997</v>
      </c>
      <c r="D1610">
        <v>5.7807000000000004</v>
      </c>
      <c r="E1610" s="35">
        <v>5.9165999999999999</v>
      </c>
      <c r="F1610">
        <v>1389524</v>
      </c>
    </row>
    <row r="1611" spans="1:6">
      <c r="A1611" s="14">
        <v>38161</v>
      </c>
      <c r="B1611">
        <v>5.8727999999999998</v>
      </c>
      <c r="C1611">
        <v>5.9210000000000003</v>
      </c>
      <c r="D1611">
        <v>5.8552999999999997</v>
      </c>
      <c r="E1611" s="35">
        <v>5.9035000000000002</v>
      </c>
      <c r="F1611">
        <v>299339</v>
      </c>
    </row>
    <row r="1612" spans="1:6">
      <c r="A1612" s="14">
        <v>38162</v>
      </c>
      <c r="B1612">
        <v>5.8947000000000003</v>
      </c>
      <c r="C1612">
        <v>6.0656999999999996</v>
      </c>
      <c r="D1612">
        <v>5.8860000000000001</v>
      </c>
      <c r="E1612" s="35">
        <v>5.9298000000000002</v>
      </c>
      <c r="F1612">
        <v>329799</v>
      </c>
    </row>
    <row r="1613" spans="1:6">
      <c r="A1613" s="14">
        <v>38163</v>
      </c>
      <c r="B1613">
        <v>5.9165999999999999</v>
      </c>
      <c r="C1613">
        <v>6.0349000000000004</v>
      </c>
      <c r="D1613">
        <v>5.8947000000000003</v>
      </c>
      <c r="E1613" s="35">
        <v>5.8947000000000003</v>
      </c>
      <c r="F1613">
        <v>323880</v>
      </c>
    </row>
    <row r="1614" spans="1:6">
      <c r="A1614" s="14">
        <v>38166</v>
      </c>
      <c r="B1614">
        <v>5.8509000000000002</v>
      </c>
      <c r="C1614">
        <v>6.1356999999999999</v>
      </c>
      <c r="D1614">
        <v>5.6974999999999998</v>
      </c>
      <c r="E1614" s="35">
        <v>6.07</v>
      </c>
      <c r="F1614">
        <v>761708</v>
      </c>
    </row>
    <row r="1615" spans="1:6">
      <c r="A1615" s="14">
        <v>38167</v>
      </c>
      <c r="B1615">
        <v>6.1009000000000002</v>
      </c>
      <c r="C1615">
        <v>6.1624999999999996</v>
      </c>
      <c r="D1615">
        <v>6.0084</v>
      </c>
      <c r="E1615" s="35">
        <v>6.1624999999999996</v>
      </c>
      <c r="F1615">
        <v>627695</v>
      </c>
    </row>
    <row r="1616" spans="1:6">
      <c r="A1616" s="14">
        <v>38168</v>
      </c>
      <c r="B1616">
        <v>6.1624999999999996</v>
      </c>
      <c r="C1616">
        <v>6.1624999999999996</v>
      </c>
      <c r="D1616">
        <v>6.0392999999999999</v>
      </c>
      <c r="E1616" s="35">
        <v>6.1624999999999996</v>
      </c>
      <c r="F1616">
        <v>383616</v>
      </c>
    </row>
    <row r="1617" spans="1:6">
      <c r="A1617" s="14">
        <v>38169</v>
      </c>
      <c r="B1617">
        <v>6.1624999999999996</v>
      </c>
      <c r="C1617">
        <v>6.1801000000000004</v>
      </c>
      <c r="D1617">
        <v>6.0964999999999998</v>
      </c>
      <c r="E1617" s="35">
        <v>6.1669</v>
      </c>
      <c r="F1617">
        <v>441059</v>
      </c>
    </row>
    <row r="1618" spans="1:6">
      <c r="A1618" s="14">
        <v>38170</v>
      </c>
      <c r="B1618">
        <v>6.1711999999999998</v>
      </c>
      <c r="C1618">
        <v>6.1711999999999998</v>
      </c>
      <c r="D1618">
        <v>6.0523999999999996</v>
      </c>
      <c r="E1618" s="35">
        <v>6.1052</v>
      </c>
      <c r="F1618">
        <v>217005</v>
      </c>
    </row>
    <row r="1619" spans="1:6">
      <c r="A1619" s="14">
        <v>38174</v>
      </c>
      <c r="B1619">
        <v>6.1052</v>
      </c>
      <c r="C1619">
        <v>6.1360000000000001</v>
      </c>
      <c r="D1619">
        <v>6.0743999999999998</v>
      </c>
      <c r="E1619" s="35">
        <v>6.0831999999999997</v>
      </c>
      <c r="F1619">
        <v>307241</v>
      </c>
    </row>
    <row r="1620" spans="1:6">
      <c r="A1620" s="14">
        <v>38175</v>
      </c>
      <c r="B1620">
        <v>6.0921000000000003</v>
      </c>
      <c r="C1620">
        <v>6.2725</v>
      </c>
      <c r="D1620">
        <v>6.0656999999999996</v>
      </c>
      <c r="E1620" s="35">
        <v>6.1669</v>
      </c>
      <c r="F1620">
        <v>563428</v>
      </c>
    </row>
    <row r="1621" spans="1:6">
      <c r="A1621" s="14">
        <v>38176</v>
      </c>
      <c r="B1621">
        <v>6.1623999999999999</v>
      </c>
      <c r="C1621">
        <v>6.2283999999999997</v>
      </c>
      <c r="D1621">
        <v>6.1096000000000004</v>
      </c>
      <c r="E1621" s="35">
        <v>6.1227999999999998</v>
      </c>
      <c r="F1621">
        <v>594233</v>
      </c>
    </row>
    <row r="1622" spans="1:6">
      <c r="A1622" s="14">
        <v>38177</v>
      </c>
      <c r="B1622">
        <v>6.1185</v>
      </c>
      <c r="C1622">
        <v>6.1889000000000003</v>
      </c>
      <c r="D1622">
        <v>6.1185</v>
      </c>
      <c r="E1622" s="35">
        <v>6.1669</v>
      </c>
      <c r="F1622">
        <v>283475</v>
      </c>
    </row>
    <row r="1623" spans="1:6">
      <c r="A1623" s="14">
        <v>38180</v>
      </c>
      <c r="B1623">
        <v>6.1624999999999996</v>
      </c>
      <c r="C1623">
        <v>6.2285000000000004</v>
      </c>
      <c r="D1623">
        <v>6.1448999999999998</v>
      </c>
      <c r="E1623" s="35">
        <v>6.1932999999999998</v>
      </c>
      <c r="F1623">
        <v>447000</v>
      </c>
    </row>
    <row r="1624" spans="1:6">
      <c r="A1624" s="14">
        <v>38181</v>
      </c>
      <c r="B1624">
        <v>6.1624999999999996</v>
      </c>
      <c r="C1624">
        <v>6.2504999999999997</v>
      </c>
      <c r="D1624">
        <v>6.1624999999999996</v>
      </c>
      <c r="E1624" s="35">
        <v>6.1889000000000003</v>
      </c>
      <c r="F1624">
        <v>366008</v>
      </c>
    </row>
    <row r="1625" spans="1:6">
      <c r="A1625" s="14">
        <v>38182</v>
      </c>
      <c r="B1625">
        <v>6.1887999999999996</v>
      </c>
      <c r="C1625">
        <v>6.1887999999999996</v>
      </c>
      <c r="D1625">
        <v>6.0655999999999999</v>
      </c>
      <c r="E1625" s="35">
        <v>6.07</v>
      </c>
      <c r="F1625">
        <v>316705</v>
      </c>
    </row>
    <row r="1626" spans="1:6">
      <c r="A1626" s="14">
        <v>38183</v>
      </c>
      <c r="B1626">
        <v>6.0392000000000001</v>
      </c>
      <c r="C1626">
        <v>6.1403999999999996</v>
      </c>
      <c r="D1626">
        <v>5.9027000000000003</v>
      </c>
      <c r="E1626" s="35">
        <v>6.07</v>
      </c>
      <c r="F1626">
        <v>583231</v>
      </c>
    </row>
    <row r="1627" spans="1:6">
      <c r="A1627" s="14">
        <v>38184</v>
      </c>
      <c r="B1627">
        <v>6.0831999999999997</v>
      </c>
      <c r="C1627">
        <v>6.1315999999999997</v>
      </c>
      <c r="D1627">
        <v>6.0039999999999996</v>
      </c>
      <c r="E1627" s="35">
        <v>6.0523999999999996</v>
      </c>
      <c r="F1627">
        <v>286994</v>
      </c>
    </row>
    <row r="1628" spans="1:6">
      <c r="A1628" s="14">
        <v>38187</v>
      </c>
      <c r="B1628">
        <v>6.0523999999999996</v>
      </c>
      <c r="C1628">
        <v>6.0523999999999996</v>
      </c>
      <c r="D1628">
        <v>5.9467999999999996</v>
      </c>
      <c r="E1628" s="35">
        <v>5.9732000000000003</v>
      </c>
      <c r="F1628">
        <v>153622</v>
      </c>
    </row>
    <row r="1629" spans="1:6">
      <c r="A1629" s="14">
        <v>38188</v>
      </c>
      <c r="B1629">
        <v>6.0083000000000002</v>
      </c>
      <c r="C1629">
        <v>6.1623999999999999</v>
      </c>
      <c r="D1629">
        <v>5.9511000000000003</v>
      </c>
      <c r="E1629" s="35">
        <v>6.1403999999999996</v>
      </c>
      <c r="F1629">
        <v>476926</v>
      </c>
    </row>
    <row r="1630" spans="1:6">
      <c r="A1630" s="14">
        <v>38189</v>
      </c>
      <c r="B1630">
        <v>6.1623999999999999</v>
      </c>
      <c r="C1630">
        <v>6.2241</v>
      </c>
      <c r="D1630">
        <v>6.0523999999999996</v>
      </c>
      <c r="E1630" s="35">
        <v>6.0655999999999999</v>
      </c>
      <c r="F1630">
        <v>140636</v>
      </c>
    </row>
    <row r="1631" spans="1:6">
      <c r="A1631" s="14">
        <v>38190</v>
      </c>
      <c r="B1631">
        <v>6.0084</v>
      </c>
      <c r="C1631">
        <v>6.1624999999999996</v>
      </c>
      <c r="D1631">
        <v>5.9160000000000004</v>
      </c>
      <c r="E1631" s="35">
        <v>6.0304000000000002</v>
      </c>
      <c r="F1631">
        <v>303501</v>
      </c>
    </row>
    <row r="1632" spans="1:6">
      <c r="A1632" s="14">
        <v>38191</v>
      </c>
      <c r="B1632">
        <v>6.0259999999999998</v>
      </c>
      <c r="C1632">
        <v>6.0259999999999998</v>
      </c>
      <c r="D1632">
        <v>5.9160000000000004</v>
      </c>
      <c r="E1632" s="35">
        <v>5.9424000000000001</v>
      </c>
      <c r="F1632">
        <v>269829</v>
      </c>
    </row>
    <row r="1633" spans="1:6">
      <c r="A1633" s="14">
        <v>38194</v>
      </c>
      <c r="B1633">
        <v>5.9511000000000003</v>
      </c>
      <c r="C1633">
        <v>5.9511000000000003</v>
      </c>
      <c r="D1633">
        <v>5.8102999999999998</v>
      </c>
      <c r="E1633" s="35">
        <v>5.8762999999999996</v>
      </c>
      <c r="F1633">
        <v>260362</v>
      </c>
    </row>
    <row r="1634" spans="1:6">
      <c r="A1634" s="14">
        <v>38195</v>
      </c>
      <c r="B1634">
        <v>5.8543000000000003</v>
      </c>
      <c r="C1634">
        <v>5.8586999999999998</v>
      </c>
      <c r="D1634">
        <v>5.7575000000000003</v>
      </c>
      <c r="E1634" s="35">
        <v>5.7882999999999996</v>
      </c>
      <c r="F1634">
        <v>904339</v>
      </c>
    </row>
    <row r="1635" spans="1:6">
      <c r="A1635" s="14">
        <v>38196</v>
      </c>
      <c r="B1635">
        <v>5.7882999999999996</v>
      </c>
      <c r="C1635">
        <v>5.7882999999999996</v>
      </c>
      <c r="D1635">
        <v>5.7134999999999998</v>
      </c>
      <c r="E1635" s="35">
        <v>5.7839</v>
      </c>
      <c r="F1635">
        <v>151420</v>
      </c>
    </row>
    <row r="1636" spans="1:6">
      <c r="A1636" s="14">
        <v>38197</v>
      </c>
      <c r="B1636">
        <v>5.7575000000000003</v>
      </c>
      <c r="C1636">
        <v>5.7927</v>
      </c>
      <c r="D1636">
        <v>5.7443</v>
      </c>
      <c r="E1636" s="35">
        <v>5.7751000000000001</v>
      </c>
      <c r="F1636">
        <v>256182</v>
      </c>
    </row>
    <row r="1637" spans="1:6">
      <c r="A1637" s="14">
        <v>38198</v>
      </c>
      <c r="B1637">
        <v>5.7575000000000003</v>
      </c>
      <c r="C1637">
        <v>5.7882999999999996</v>
      </c>
      <c r="D1637">
        <v>5.7046999999999999</v>
      </c>
      <c r="E1637" s="35">
        <v>5.7443</v>
      </c>
      <c r="F1637">
        <v>371069</v>
      </c>
    </row>
    <row r="1638" spans="1:6">
      <c r="A1638" s="14">
        <v>38201</v>
      </c>
      <c r="B1638">
        <v>5.7222999999999997</v>
      </c>
      <c r="C1638">
        <v>5.7971000000000004</v>
      </c>
      <c r="D1638">
        <v>5.7222999999999997</v>
      </c>
      <c r="E1638" s="35">
        <v>5.7443</v>
      </c>
      <c r="F1638">
        <v>230652</v>
      </c>
    </row>
    <row r="1639" spans="1:6">
      <c r="A1639" s="14">
        <v>38202</v>
      </c>
      <c r="B1639">
        <v>5.7487000000000004</v>
      </c>
      <c r="C1639">
        <v>5.7487000000000004</v>
      </c>
      <c r="D1639">
        <v>5.6342999999999996</v>
      </c>
      <c r="E1639" s="35">
        <v>5.6562999999999999</v>
      </c>
      <c r="F1639">
        <v>375253</v>
      </c>
    </row>
    <row r="1640" spans="1:6">
      <c r="A1640" s="14">
        <v>38203</v>
      </c>
      <c r="B1640">
        <v>5.6474000000000002</v>
      </c>
      <c r="C1640">
        <v>5.6517999999999997</v>
      </c>
      <c r="D1640">
        <v>5.4757999999999996</v>
      </c>
      <c r="E1640" s="35">
        <v>5.5814000000000004</v>
      </c>
      <c r="F1640">
        <v>446116</v>
      </c>
    </row>
    <row r="1641" spans="1:6">
      <c r="A1641" s="14">
        <v>38204</v>
      </c>
      <c r="B1641">
        <v>5.5902000000000003</v>
      </c>
      <c r="C1641">
        <v>5.6605999999999996</v>
      </c>
      <c r="D1641">
        <v>5.5682</v>
      </c>
      <c r="E1641" s="35">
        <v>5.6166</v>
      </c>
      <c r="F1641">
        <v>196977</v>
      </c>
    </row>
    <row r="1642" spans="1:6">
      <c r="A1642" s="14">
        <v>38205</v>
      </c>
      <c r="B1642">
        <v>5.5857999999999999</v>
      </c>
      <c r="C1642">
        <v>5.6078000000000001</v>
      </c>
      <c r="D1642">
        <v>5.4802</v>
      </c>
      <c r="E1642" s="35">
        <v>5.5461999999999998</v>
      </c>
      <c r="F1642">
        <v>504880</v>
      </c>
    </row>
    <row r="1643" spans="1:6">
      <c r="A1643" s="14">
        <v>38208</v>
      </c>
      <c r="B1643">
        <v>5.5242000000000004</v>
      </c>
      <c r="C1643">
        <v>5.577</v>
      </c>
      <c r="D1643">
        <v>5.4493999999999998</v>
      </c>
      <c r="E1643" s="35">
        <v>5.5153999999999996</v>
      </c>
      <c r="F1643">
        <v>180472</v>
      </c>
    </row>
    <row r="1644" spans="1:6">
      <c r="A1644" s="14">
        <v>38209</v>
      </c>
      <c r="B1644">
        <v>5.4889999999999999</v>
      </c>
      <c r="C1644">
        <v>5.6210000000000004</v>
      </c>
      <c r="D1644">
        <v>5.4889999999999999</v>
      </c>
      <c r="E1644" s="35">
        <v>5.6078000000000001</v>
      </c>
      <c r="F1644">
        <v>121928</v>
      </c>
    </row>
    <row r="1645" spans="1:6">
      <c r="A1645" s="14">
        <v>38210</v>
      </c>
      <c r="B1645">
        <v>5.5637999999999996</v>
      </c>
      <c r="C1645">
        <v>5.577</v>
      </c>
      <c r="D1645">
        <v>5.5022000000000002</v>
      </c>
      <c r="E1645" s="35">
        <v>5.5461999999999998</v>
      </c>
      <c r="F1645">
        <v>814323</v>
      </c>
    </row>
    <row r="1646" spans="1:6">
      <c r="A1646" s="14">
        <v>38211</v>
      </c>
      <c r="B1646">
        <v>5.5418000000000003</v>
      </c>
      <c r="C1646">
        <v>5.5637999999999996</v>
      </c>
      <c r="D1646">
        <v>5.5022000000000002</v>
      </c>
      <c r="E1646" s="35">
        <v>5.5373999999999999</v>
      </c>
      <c r="F1646">
        <v>602159</v>
      </c>
    </row>
    <row r="1647" spans="1:6">
      <c r="A1647" s="14">
        <v>38212</v>
      </c>
      <c r="B1647">
        <v>5.5153999999999996</v>
      </c>
      <c r="C1647">
        <v>5.6166</v>
      </c>
      <c r="D1647">
        <v>5.4581999999999997</v>
      </c>
      <c r="E1647" s="35">
        <v>5.5506000000000002</v>
      </c>
      <c r="F1647">
        <v>649918</v>
      </c>
    </row>
    <row r="1648" spans="1:6">
      <c r="A1648" s="14">
        <v>38215</v>
      </c>
      <c r="B1648">
        <v>5.5903</v>
      </c>
      <c r="C1648">
        <v>5.7179000000000002</v>
      </c>
      <c r="D1648">
        <v>5.5903</v>
      </c>
      <c r="E1648" s="35">
        <v>5.6475</v>
      </c>
      <c r="F1648">
        <v>123910</v>
      </c>
    </row>
    <row r="1649" spans="1:6">
      <c r="A1649" s="14">
        <v>38216</v>
      </c>
      <c r="B1649">
        <v>5.6123000000000003</v>
      </c>
      <c r="C1649">
        <v>5.7134999999999998</v>
      </c>
      <c r="D1649">
        <v>5.5858999999999996</v>
      </c>
      <c r="E1649" s="35">
        <v>5.6562999999999999</v>
      </c>
      <c r="F1649">
        <v>158905</v>
      </c>
    </row>
    <row r="1650" spans="1:6">
      <c r="A1650" s="14">
        <v>38217</v>
      </c>
      <c r="B1650">
        <v>5.6475</v>
      </c>
      <c r="C1650">
        <v>5.7575000000000003</v>
      </c>
      <c r="D1650">
        <v>5.6475</v>
      </c>
      <c r="E1650" s="35">
        <v>5.7398999999999996</v>
      </c>
      <c r="F1650">
        <v>1006243</v>
      </c>
    </row>
    <row r="1651" spans="1:6">
      <c r="A1651" s="14">
        <v>38218</v>
      </c>
      <c r="B1651">
        <v>5.7398999999999996</v>
      </c>
      <c r="C1651">
        <v>5.7706999999999997</v>
      </c>
      <c r="D1651">
        <v>5.7222999999999997</v>
      </c>
      <c r="E1651" s="35">
        <v>5.7663000000000002</v>
      </c>
      <c r="F1651">
        <v>399459</v>
      </c>
    </row>
    <row r="1652" spans="1:6">
      <c r="A1652" s="14">
        <v>38219</v>
      </c>
      <c r="B1652">
        <v>5.7839</v>
      </c>
      <c r="C1652">
        <v>5.8455000000000004</v>
      </c>
      <c r="D1652">
        <v>5.7618999999999998</v>
      </c>
      <c r="E1652" s="35">
        <v>5.8190999999999997</v>
      </c>
      <c r="F1652">
        <v>194557</v>
      </c>
    </row>
    <row r="1653" spans="1:6">
      <c r="A1653" s="14">
        <v>38222</v>
      </c>
      <c r="B1653">
        <v>5.7971000000000004</v>
      </c>
      <c r="C1653">
        <v>5.9158999999999997</v>
      </c>
      <c r="D1653">
        <v>5.7839</v>
      </c>
      <c r="E1653" s="35">
        <v>5.8278999999999996</v>
      </c>
      <c r="F1653">
        <v>213484</v>
      </c>
    </row>
    <row r="1654" spans="1:6">
      <c r="A1654" s="14">
        <v>38223</v>
      </c>
      <c r="B1654">
        <v>5.8278999999999996</v>
      </c>
      <c r="C1654">
        <v>5.8895</v>
      </c>
      <c r="D1654">
        <v>5.8278999999999996</v>
      </c>
      <c r="E1654" s="35">
        <v>5.8762999999999996</v>
      </c>
      <c r="F1654">
        <v>141075</v>
      </c>
    </row>
    <row r="1655" spans="1:6">
      <c r="A1655" s="14">
        <v>38224</v>
      </c>
      <c r="B1655">
        <v>5.8764000000000003</v>
      </c>
      <c r="C1655">
        <v>5.9424000000000001</v>
      </c>
      <c r="D1655">
        <v>5.8411999999999997</v>
      </c>
      <c r="E1655" s="35">
        <v>5.9291999999999998</v>
      </c>
      <c r="F1655">
        <v>208424</v>
      </c>
    </row>
    <row r="1656" spans="1:6">
      <c r="A1656" s="14">
        <v>38225</v>
      </c>
      <c r="B1656">
        <v>5.9379999999999997</v>
      </c>
      <c r="C1656">
        <v>5.9424000000000001</v>
      </c>
      <c r="D1656">
        <v>5.8676000000000004</v>
      </c>
      <c r="E1656" s="35">
        <v>5.9379999999999997</v>
      </c>
      <c r="F1656">
        <v>127652</v>
      </c>
    </row>
    <row r="1657" spans="1:6">
      <c r="A1657" s="14">
        <v>38226</v>
      </c>
      <c r="B1657">
        <v>5.9336000000000002</v>
      </c>
      <c r="C1657">
        <v>5.9512</v>
      </c>
      <c r="D1657">
        <v>5.8983999999999996</v>
      </c>
      <c r="E1657" s="35">
        <v>5.9071999999999996</v>
      </c>
      <c r="F1657">
        <v>147240</v>
      </c>
    </row>
    <row r="1658" spans="1:6">
      <c r="A1658" s="14">
        <v>38229</v>
      </c>
      <c r="B1658">
        <v>5.9291999999999998</v>
      </c>
      <c r="C1658">
        <v>6.0084</v>
      </c>
      <c r="D1658">
        <v>5.9291999999999998</v>
      </c>
      <c r="E1658" s="35">
        <v>5.9644000000000004</v>
      </c>
      <c r="F1658">
        <v>130513</v>
      </c>
    </row>
    <row r="1659" spans="1:6">
      <c r="A1659" s="14">
        <v>38230</v>
      </c>
      <c r="B1659">
        <v>5.9467999999999996</v>
      </c>
      <c r="C1659">
        <v>6.0435999999999996</v>
      </c>
      <c r="D1659">
        <v>5.9379999999999997</v>
      </c>
      <c r="E1659" s="35">
        <v>5.9644000000000004</v>
      </c>
      <c r="F1659">
        <v>160004</v>
      </c>
    </row>
    <row r="1660" spans="1:6">
      <c r="A1660" s="14">
        <v>38231</v>
      </c>
      <c r="B1660">
        <v>5.9467999999999996</v>
      </c>
      <c r="C1660">
        <v>6.1184000000000003</v>
      </c>
      <c r="D1660">
        <v>5.9424000000000001</v>
      </c>
      <c r="E1660" s="35">
        <v>6.0523999999999996</v>
      </c>
      <c r="F1660">
        <v>215025</v>
      </c>
    </row>
    <row r="1661" spans="1:6">
      <c r="A1661" s="14">
        <v>38232</v>
      </c>
      <c r="B1661">
        <v>6.0259999999999998</v>
      </c>
      <c r="C1661">
        <v>6.1184000000000003</v>
      </c>
      <c r="D1661">
        <v>6.0259999999999998</v>
      </c>
      <c r="E1661" s="35">
        <v>6.1184000000000003</v>
      </c>
      <c r="F1661">
        <v>647494</v>
      </c>
    </row>
    <row r="1662" spans="1:6">
      <c r="A1662" s="14">
        <v>38233</v>
      </c>
      <c r="B1662">
        <v>6.1184000000000003</v>
      </c>
      <c r="C1662">
        <v>6.1184000000000003</v>
      </c>
      <c r="D1662">
        <v>6.0347999999999997</v>
      </c>
      <c r="E1662" s="35">
        <v>6.0435999999999996</v>
      </c>
      <c r="F1662">
        <v>88255</v>
      </c>
    </row>
    <row r="1663" spans="1:6">
      <c r="A1663" s="14">
        <v>38237</v>
      </c>
      <c r="B1663">
        <v>6.048</v>
      </c>
      <c r="C1663">
        <v>6.0831999999999997</v>
      </c>
      <c r="D1663">
        <v>5.9863999999999997</v>
      </c>
      <c r="E1663" s="35">
        <v>6.0304000000000002</v>
      </c>
      <c r="F1663">
        <v>371288</v>
      </c>
    </row>
    <row r="1664" spans="1:6">
      <c r="A1664" s="14">
        <v>38238</v>
      </c>
      <c r="B1664">
        <v>6.0743999999999998</v>
      </c>
      <c r="C1664">
        <v>6.0743999999999998</v>
      </c>
      <c r="D1664">
        <v>5.9863999999999997</v>
      </c>
      <c r="E1664" s="35">
        <v>6.0392000000000001</v>
      </c>
      <c r="F1664">
        <v>257062</v>
      </c>
    </row>
    <row r="1665" spans="1:6">
      <c r="A1665" s="14">
        <v>38239</v>
      </c>
      <c r="B1665">
        <v>6.0525000000000002</v>
      </c>
      <c r="C1665">
        <v>6.0525000000000002</v>
      </c>
      <c r="D1665">
        <v>5.8895999999999997</v>
      </c>
      <c r="E1665" s="35">
        <v>5.9248000000000003</v>
      </c>
      <c r="F1665">
        <v>189277</v>
      </c>
    </row>
    <row r="1666" spans="1:6">
      <c r="A1666" s="14">
        <v>38240</v>
      </c>
      <c r="B1666">
        <v>5.8983999999999996</v>
      </c>
      <c r="C1666">
        <v>5.9336000000000002</v>
      </c>
      <c r="D1666">
        <v>5.8983999999999996</v>
      </c>
      <c r="E1666" s="35">
        <v>5.9028</v>
      </c>
      <c r="F1666">
        <v>91557</v>
      </c>
    </row>
    <row r="1667" spans="1:6">
      <c r="A1667" s="14">
        <v>38243</v>
      </c>
      <c r="B1667">
        <v>5.8719000000000001</v>
      </c>
      <c r="C1667">
        <v>6.0612000000000004</v>
      </c>
      <c r="D1667">
        <v>5.8719000000000001</v>
      </c>
      <c r="E1667" s="35">
        <v>6.0612000000000004</v>
      </c>
      <c r="F1667">
        <v>108943</v>
      </c>
    </row>
    <row r="1668" spans="1:6">
      <c r="A1668" s="14">
        <v>38244</v>
      </c>
      <c r="B1668">
        <v>6.0304000000000002</v>
      </c>
      <c r="C1668">
        <v>6.0304000000000002</v>
      </c>
      <c r="D1668">
        <v>5.8676000000000004</v>
      </c>
      <c r="E1668" s="35">
        <v>5.9116</v>
      </c>
      <c r="F1668">
        <v>327273</v>
      </c>
    </row>
    <row r="1669" spans="1:6">
      <c r="A1669" s="14">
        <v>38245</v>
      </c>
      <c r="B1669">
        <v>5.9158999999999997</v>
      </c>
      <c r="C1669">
        <v>5.9554999999999998</v>
      </c>
      <c r="D1669">
        <v>5.8586999999999998</v>
      </c>
      <c r="E1669" s="35">
        <v>5.8719000000000001</v>
      </c>
      <c r="F1669">
        <v>148778</v>
      </c>
    </row>
    <row r="1670" spans="1:6">
      <c r="A1670" s="14">
        <v>38246</v>
      </c>
      <c r="B1670">
        <v>5.8280000000000003</v>
      </c>
      <c r="C1670">
        <v>5.9775999999999998</v>
      </c>
      <c r="D1670">
        <v>5.7618999999999998</v>
      </c>
      <c r="E1670" s="35">
        <v>5.9424000000000001</v>
      </c>
      <c r="F1670">
        <v>268508</v>
      </c>
    </row>
    <row r="1671" spans="1:6">
      <c r="A1671" s="14">
        <v>38247</v>
      </c>
      <c r="B1671">
        <v>5.9027000000000003</v>
      </c>
      <c r="C1671">
        <v>6.3384999999999998</v>
      </c>
      <c r="D1671">
        <v>5.8586999999999998</v>
      </c>
      <c r="E1671" s="35">
        <v>6.3384999999999998</v>
      </c>
      <c r="F1671">
        <v>696795</v>
      </c>
    </row>
    <row r="1672" spans="1:6">
      <c r="A1672" s="14">
        <v>38250</v>
      </c>
      <c r="B1672">
        <v>6.3384999999999998</v>
      </c>
      <c r="C1672">
        <v>6.3384999999999998</v>
      </c>
      <c r="D1672">
        <v>6.1228999999999996</v>
      </c>
      <c r="E1672" s="35">
        <v>6.2241</v>
      </c>
      <c r="F1672">
        <v>538336</v>
      </c>
    </row>
    <row r="1673" spans="1:6">
      <c r="A1673" s="14">
        <v>38251</v>
      </c>
      <c r="B1673">
        <v>6.2065000000000001</v>
      </c>
      <c r="C1673">
        <v>6.2065000000000001</v>
      </c>
      <c r="D1673">
        <v>6.1097000000000001</v>
      </c>
      <c r="E1673" s="35">
        <v>6.1448999999999998</v>
      </c>
      <c r="F1673">
        <v>124791</v>
      </c>
    </row>
    <row r="1674" spans="1:6">
      <c r="A1674" s="14">
        <v>38252</v>
      </c>
      <c r="B1674">
        <v>6.1096000000000004</v>
      </c>
      <c r="C1674">
        <v>6.1184000000000003</v>
      </c>
      <c r="D1674">
        <v>5.9908000000000001</v>
      </c>
      <c r="E1674" s="35">
        <v>6.1007999999999996</v>
      </c>
      <c r="F1674">
        <v>243416</v>
      </c>
    </row>
    <row r="1675" spans="1:6">
      <c r="A1675" s="14">
        <v>38253</v>
      </c>
      <c r="B1675">
        <v>6.1624999999999996</v>
      </c>
      <c r="C1675">
        <v>6.3384999999999998</v>
      </c>
      <c r="D1675">
        <v>5.6519000000000004</v>
      </c>
      <c r="E1675" s="35">
        <v>5.7222999999999997</v>
      </c>
      <c r="F1675">
        <v>780874</v>
      </c>
    </row>
    <row r="1676" spans="1:6">
      <c r="A1676" s="14">
        <v>38254</v>
      </c>
      <c r="B1676">
        <v>5.7222</v>
      </c>
      <c r="C1676">
        <v>5.8982999999999999</v>
      </c>
      <c r="D1676">
        <v>5.6870000000000003</v>
      </c>
      <c r="E1676" s="35">
        <v>5.8674999999999997</v>
      </c>
      <c r="F1676">
        <v>1479640</v>
      </c>
    </row>
    <row r="1677" spans="1:6">
      <c r="A1677" s="14">
        <v>38257</v>
      </c>
      <c r="B1677">
        <v>5.8762999999999996</v>
      </c>
      <c r="C1677">
        <v>6.4485000000000001</v>
      </c>
      <c r="D1677">
        <v>5.8762999999999996</v>
      </c>
      <c r="E1677" s="35">
        <v>6.3825000000000003</v>
      </c>
      <c r="F1677">
        <v>1161395</v>
      </c>
    </row>
    <row r="1678" spans="1:6">
      <c r="A1678" s="14">
        <v>38258</v>
      </c>
      <c r="B1678">
        <v>6.1623999999999999</v>
      </c>
      <c r="C1678">
        <v>6.3825000000000003</v>
      </c>
      <c r="D1678">
        <v>6.1623999999999999</v>
      </c>
      <c r="E1678" s="35">
        <v>6.3429000000000002</v>
      </c>
      <c r="F1678">
        <v>482870</v>
      </c>
    </row>
    <row r="1679" spans="1:6">
      <c r="A1679" s="14">
        <v>38259</v>
      </c>
      <c r="B1679">
        <v>6.2988999999999997</v>
      </c>
      <c r="C1679">
        <v>6.3253000000000004</v>
      </c>
      <c r="D1679">
        <v>6.048</v>
      </c>
      <c r="E1679" s="35">
        <v>6.0523999999999996</v>
      </c>
      <c r="F1679">
        <v>698777</v>
      </c>
    </row>
    <row r="1680" spans="1:6">
      <c r="A1680" s="14">
        <v>38260</v>
      </c>
      <c r="B1680">
        <v>6.0964999999999998</v>
      </c>
      <c r="C1680">
        <v>6.2328999999999999</v>
      </c>
      <c r="D1680">
        <v>6.0876999999999999</v>
      </c>
      <c r="E1680" s="35">
        <v>6.1624999999999996</v>
      </c>
      <c r="F1680">
        <v>653005</v>
      </c>
    </row>
    <row r="1681" spans="1:6">
      <c r="A1681" s="14">
        <v>38261</v>
      </c>
      <c r="B1681">
        <v>6.1623999999999999</v>
      </c>
      <c r="C1681">
        <v>6.3693</v>
      </c>
      <c r="D1681">
        <v>6.1139999999999999</v>
      </c>
      <c r="E1681" s="35">
        <v>6.3209</v>
      </c>
      <c r="F1681">
        <v>456020</v>
      </c>
    </row>
    <row r="1682" spans="1:6">
      <c r="A1682" s="14">
        <v>38264</v>
      </c>
      <c r="B1682">
        <v>6.3738000000000001</v>
      </c>
      <c r="C1682">
        <v>6.3826000000000001</v>
      </c>
      <c r="D1682">
        <v>6.1624999999999996</v>
      </c>
      <c r="E1682" s="35">
        <v>6.1712999999999996</v>
      </c>
      <c r="F1682">
        <v>501803</v>
      </c>
    </row>
    <row r="1683" spans="1:6">
      <c r="A1683" s="14">
        <v>38265</v>
      </c>
      <c r="B1683">
        <v>6.2065000000000001</v>
      </c>
      <c r="C1683">
        <v>6.2725</v>
      </c>
      <c r="D1683">
        <v>6.1581000000000001</v>
      </c>
      <c r="E1683" s="35">
        <v>6.2549000000000001</v>
      </c>
      <c r="F1683">
        <v>400340</v>
      </c>
    </row>
    <row r="1684" spans="1:6">
      <c r="A1684" s="14">
        <v>38266</v>
      </c>
      <c r="B1684">
        <v>6.2328999999999999</v>
      </c>
      <c r="C1684">
        <v>6.4485999999999999</v>
      </c>
      <c r="D1684">
        <v>6.1932999999999998</v>
      </c>
      <c r="E1684" s="35">
        <v>6.4485999999999999</v>
      </c>
      <c r="F1684">
        <v>685576</v>
      </c>
    </row>
    <row r="1685" spans="1:6">
      <c r="A1685" s="14">
        <v>38267</v>
      </c>
      <c r="B1685">
        <v>6.3781999999999996</v>
      </c>
      <c r="C1685">
        <v>6.3781999999999996</v>
      </c>
      <c r="D1685">
        <v>6.2108999999999996</v>
      </c>
      <c r="E1685" s="35">
        <v>6.2285000000000004</v>
      </c>
      <c r="F1685">
        <v>616688</v>
      </c>
    </row>
    <row r="1686" spans="1:6">
      <c r="A1686" s="14">
        <v>38268</v>
      </c>
      <c r="B1686">
        <v>6.2065000000000001</v>
      </c>
      <c r="C1686">
        <v>6.2285000000000004</v>
      </c>
      <c r="D1686">
        <v>6.1317000000000004</v>
      </c>
      <c r="E1686" s="35">
        <v>6.2285000000000004</v>
      </c>
      <c r="F1686">
        <v>369528</v>
      </c>
    </row>
    <row r="1687" spans="1:6">
      <c r="A1687" s="14">
        <v>38271</v>
      </c>
      <c r="B1687">
        <v>6.2504</v>
      </c>
      <c r="C1687">
        <v>6.2549000000000001</v>
      </c>
      <c r="D1687">
        <v>6.0347999999999997</v>
      </c>
      <c r="E1687" s="35">
        <v>6.1272000000000002</v>
      </c>
      <c r="F1687">
        <v>265424</v>
      </c>
    </row>
    <row r="1688" spans="1:6">
      <c r="A1688" s="14">
        <v>38272</v>
      </c>
      <c r="B1688">
        <v>6.1268000000000002</v>
      </c>
      <c r="C1688">
        <v>6.1268000000000002</v>
      </c>
      <c r="D1688">
        <v>5.8262</v>
      </c>
      <c r="E1688" s="35">
        <v>5.9985999999999997</v>
      </c>
      <c r="F1688">
        <v>846523</v>
      </c>
    </row>
    <row r="1689" spans="1:6">
      <c r="A1689" s="14">
        <v>38273</v>
      </c>
      <c r="B1689">
        <v>5.9985999999999997</v>
      </c>
      <c r="C1689">
        <v>6.0118999999999998</v>
      </c>
      <c r="D1689">
        <v>5.8262</v>
      </c>
      <c r="E1689" s="35">
        <v>5.8704000000000001</v>
      </c>
      <c r="F1689">
        <v>839450</v>
      </c>
    </row>
    <row r="1690" spans="1:6">
      <c r="A1690" s="14">
        <v>38274</v>
      </c>
      <c r="B1690">
        <v>5.8925000000000001</v>
      </c>
      <c r="C1690">
        <v>5.8925000000000001</v>
      </c>
      <c r="D1690">
        <v>5.7687999999999997</v>
      </c>
      <c r="E1690" s="35">
        <v>5.8395000000000001</v>
      </c>
      <c r="F1690">
        <v>227657</v>
      </c>
    </row>
    <row r="1691" spans="1:6">
      <c r="A1691" s="14">
        <v>38275</v>
      </c>
      <c r="B1691">
        <v>5.8837000000000002</v>
      </c>
      <c r="C1691">
        <v>5.8837000000000002</v>
      </c>
      <c r="D1691">
        <v>5.7511000000000001</v>
      </c>
      <c r="E1691" s="35">
        <v>5.8792999999999997</v>
      </c>
      <c r="F1691">
        <v>322919</v>
      </c>
    </row>
    <row r="1692" spans="1:6">
      <c r="A1692" s="14">
        <v>38278</v>
      </c>
      <c r="B1692">
        <v>5.8747999999999996</v>
      </c>
      <c r="C1692">
        <v>5.8747999999999996</v>
      </c>
      <c r="D1692">
        <v>5.7290000000000001</v>
      </c>
      <c r="E1692" s="35">
        <v>5.7599</v>
      </c>
      <c r="F1692">
        <v>242464</v>
      </c>
    </row>
    <row r="1693" spans="1:6">
      <c r="A1693" s="14">
        <v>38279</v>
      </c>
      <c r="B1693">
        <v>5.782</v>
      </c>
      <c r="C1693">
        <v>5.8925000000000001</v>
      </c>
      <c r="D1693">
        <v>5.7511000000000001</v>
      </c>
      <c r="E1693" s="35">
        <v>5.8659999999999997</v>
      </c>
      <c r="F1693">
        <v>246664</v>
      </c>
    </row>
    <row r="1694" spans="1:6">
      <c r="A1694" s="14">
        <v>38280</v>
      </c>
      <c r="B1694">
        <v>5.8704000000000001</v>
      </c>
      <c r="C1694">
        <v>5.8925000000000001</v>
      </c>
      <c r="D1694">
        <v>5.835</v>
      </c>
      <c r="E1694" s="35">
        <v>5.8925000000000001</v>
      </c>
      <c r="F1694">
        <v>429892</v>
      </c>
    </row>
    <row r="1695" spans="1:6">
      <c r="A1695" s="14">
        <v>38281</v>
      </c>
      <c r="B1695">
        <v>5.8749000000000002</v>
      </c>
      <c r="C1695">
        <v>5.9633000000000003</v>
      </c>
      <c r="D1695">
        <v>5.8307000000000002</v>
      </c>
      <c r="E1695" s="35">
        <v>5.9412000000000003</v>
      </c>
      <c r="F1695">
        <v>438738</v>
      </c>
    </row>
    <row r="1696" spans="1:6">
      <c r="A1696" s="14">
        <v>38282</v>
      </c>
      <c r="B1696">
        <v>5.9101999999999997</v>
      </c>
      <c r="C1696">
        <v>5.9367000000000001</v>
      </c>
      <c r="D1696">
        <v>5.8307000000000002</v>
      </c>
      <c r="E1696" s="35">
        <v>5.8616000000000001</v>
      </c>
      <c r="F1696">
        <v>470564</v>
      </c>
    </row>
    <row r="1697" spans="1:6">
      <c r="A1697" s="14">
        <v>38285</v>
      </c>
      <c r="B1697">
        <v>5.8350999999999997</v>
      </c>
      <c r="C1697">
        <v>5.8880999999999997</v>
      </c>
      <c r="D1697">
        <v>5.7687999999999997</v>
      </c>
      <c r="E1697" s="35">
        <v>5.8350999999999997</v>
      </c>
      <c r="F1697">
        <v>341707</v>
      </c>
    </row>
    <row r="1698" spans="1:6">
      <c r="A1698" s="14">
        <v>38286</v>
      </c>
      <c r="B1698">
        <v>5.8571999999999997</v>
      </c>
      <c r="C1698">
        <v>5.8925000000000001</v>
      </c>
      <c r="D1698">
        <v>5.7687999999999997</v>
      </c>
      <c r="E1698" s="35">
        <v>5.8395000000000001</v>
      </c>
      <c r="F1698">
        <v>513664</v>
      </c>
    </row>
    <row r="1699" spans="1:6">
      <c r="A1699" s="14">
        <v>38287</v>
      </c>
      <c r="B1699">
        <v>5.7953000000000001</v>
      </c>
      <c r="C1699">
        <v>5.8616000000000001</v>
      </c>
      <c r="D1699">
        <v>5.7466999999999997</v>
      </c>
      <c r="E1699" s="35">
        <v>5.8217999999999996</v>
      </c>
      <c r="F1699">
        <v>278713</v>
      </c>
    </row>
    <row r="1700" spans="1:6">
      <c r="A1700" s="14">
        <v>38288</v>
      </c>
      <c r="B1700">
        <v>5.8350999999999997</v>
      </c>
      <c r="C1700">
        <v>5.8659999999999997</v>
      </c>
      <c r="D1700">
        <v>5.7466999999999997</v>
      </c>
      <c r="E1700" s="35">
        <v>5.7511000000000001</v>
      </c>
      <c r="F1700">
        <v>274072</v>
      </c>
    </row>
    <row r="1701" spans="1:6">
      <c r="A1701" s="14">
        <v>38289</v>
      </c>
      <c r="B1701">
        <v>5.7865000000000002</v>
      </c>
      <c r="C1701">
        <v>5.8704999999999998</v>
      </c>
      <c r="D1701">
        <v>5.7024999999999997</v>
      </c>
      <c r="E1701" s="35">
        <v>5.7908999999999997</v>
      </c>
      <c r="F1701">
        <v>373756</v>
      </c>
    </row>
    <row r="1702" spans="1:6">
      <c r="A1702" s="14">
        <v>38292</v>
      </c>
      <c r="B1702">
        <v>5.7554999999999996</v>
      </c>
      <c r="C1702">
        <v>5.7907999999999999</v>
      </c>
      <c r="D1702">
        <v>5.7244999999999999</v>
      </c>
      <c r="E1702" s="35">
        <v>5.7599</v>
      </c>
      <c r="F1702">
        <v>699764</v>
      </c>
    </row>
    <row r="1703" spans="1:6">
      <c r="A1703" s="14">
        <v>38293</v>
      </c>
      <c r="B1703">
        <v>5.7245999999999997</v>
      </c>
      <c r="C1703">
        <v>5.7466999999999997</v>
      </c>
      <c r="D1703">
        <v>5.6185</v>
      </c>
      <c r="E1703" s="35">
        <v>5.6185</v>
      </c>
      <c r="F1703">
        <v>808074</v>
      </c>
    </row>
    <row r="1704" spans="1:6">
      <c r="A1704" s="14">
        <v>38294</v>
      </c>
      <c r="B1704">
        <v>5.6626000000000003</v>
      </c>
      <c r="C1704">
        <v>5.7201000000000004</v>
      </c>
      <c r="D1704">
        <v>5.6273</v>
      </c>
      <c r="E1704" s="35">
        <v>5.6317000000000004</v>
      </c>
      <c r="F1704">
        <v>533995</v>
      </c>
    </row>
    <row r="1705" spans="1:6">
      <c r="A1705" s="14">
        <v>38295</v>
      </c>
      <c r="B1705">
        <v>5.6494</v>
      </c>
      <c r="C1705">
        <v>5.8616000000000001</v>
      </c>
      <c r="D1705">
        <v>5.6494</v>
      </c>
      <c r="E1705" s="35">
        <v>5.8571999999999997</v>
      </c>
      <c r="F1705">
        <v>831501</v>
      </c>
    </row>
    <row r="1706" spans="1:6">
      <c r="A1706" s="14">
        <v>38296</v>
      </c>
      <c r="B1706">
        <v>5.8880999999999997</v>
      </c>
      <c r="C1706">
        <v>6.0163000000000002</v>
      </c>
      <c r="D1706">
        <v>5.8704000000000001</v>
      </c>
      <c r="E1706" s="35">
        <v>6.0163000000000002</v>
      </c>
      <c r="F1706">
        <v>2258433</v>
      </c>
    </row>
    <row r="1707" spans="1:6">
      <c r="A1707" s="14">
        <v>38299</v>
      </c>
      <c r="B1707">
        <v>6.0560999999999998</v>
      </c>
      <c r="C1707">
        <v>6.1444999999999999</v>
      </c>
      <c r="D1707">
        <v>6.0163000000000002</v>
      </c>
      <c r="E1707" s="35">
        <v>6.0206999999999997</v>
      </c>
      <c r="F1707">
        <v>276059</v>
      </c>
    </row>
    <row r="1708" spans="1:6">
      <c r="A1708" s="14">
        <v>38300</v>
      </c>
      <c r="B1708">
        <v>5.9676999999999998</v>
      </c>
      <c r="C1708">
        <v>6.0869999999999997</v>
      </c>
      <c r="D1708">
        <v>5.9412000000000003</v>
      </c>
      <c r="E1708" s="35">
        <v>6.0781999999999998</v>
      </c>
      <c r="F1708">
        <v>2631087</v>
      </c>
    </row>
    <row r="1709" spans="1:6">
      <c r="A1709" s="14">
        <v>38301</v>
      </c>
      <c r="B1709">
        <v>6.0781999999999998</v>
      </c>
      <c r="C1709">
        <v>6.2064000000000004</v>
      </c>
      <c r="D1709">
        <v>6.0517000000000003</v>
      </c>
      <c r="E1709" s="35">
        <v>6.0560999999999998</v>
      </c>
      <c r="F1709">
        <v>439399</v>
      </c>
    </row>
    <row r="1710" spans="1:6">
      <c r="A1710" s="14">
        <v>38302</v>
      </c>
      <c r="B1710">
        <v>6.0560999999999998</v>
      </c>
      <c r="C1710">
        <v>6.0560999999999998</v>
      </c>
      <c r="D1710">
        <v>5.9676999999999998</v>
      </c>
      <c r="E1710" s="35">
        <v>6.0560999999999998</v>
      </c>
      <c r="F1710">
        <v>718554</v>
      </c>
    </row>
    <row r="1711" spans="1:6">
      <c r="A1711" s="14">
        <v>38303</v>
      </c>
      <c r="B1711">
        <v>6.0560999999999998</v>
      </c>
      <c r="C1711">
        <v>6.1886999999999999</v>
      </c>
      <c r="D1711">
        <v>6.0118999999999998</v>
      </c>
      <c r="E1711" s="35">
        <v>6.1886999999999999</v>
      </c>
      <c r="F1711">
        <v>433651</v>
      </c>
    </row>
    <row r="1712" spans="1:6">
      <c r="A1712" s="14">
        <v>38306</v>
      </c>
      <c r="B1712">
        <v>6.2241</v>
      </c>
      <c r="C1712">
        <v>6.2285000000000004</v>
      </c>
      <c r="D1712">
        <v>5.9985999999999997</v>
      </c>
      <c r="E1712" s="35">
        <v>6.0781999999999998</v>
      </c>
      <c r="F1712">
        <v>230972</v>
      </c>
    </row>
    <row r="1713" spans="1:6">
      <c r="A1713" s="14">
        <v>38307</v>
      </c>
      <c r="B1713">
        <v>6.1223999999999998</v>
      </c>
      <c r="C1713">
        <v>6.1401000000000003</v>
      </c>
      <c r="D1713">
        <v>5.9676999999999998</v>
      </c>
      <c r="E1713" s="35">
        <v>5.9721000000000002</v>
      </c>
      <c r="F1713">
        <v>313856</v>
      </c>
    </row>
    <row r="1714" spans="1:6">
      <c r="A1714" s="14">
        <v>38308</v>
      </c>
      <c r="B1714">
        <v>5.9721000000000002</v>
      </c>
      <c r="C1714">
        <v>6.0781999999999998</v>
      </c>
      <c r="D1714">
        <v>5.9676999999999998</v>
      </c>
      <c r="E1714" s="35">
        <v>5.9897999999999998</v>
      </c>
      <c r="F1714">
        <v>280261</v>
      </c>
    </row>
    <row r="1715" spans="1:6">
      <c r="A1715" s="14">
        <v>38309</v>
      </c>
      <c r="B1715">
        <v>6.0118999999999998</v>
      </c>
      <c r="C1715">
        <v>6.0296000000000003</v>
      </c>
      <c r="D1715">
        <v>5.9146999999999998</v>
      </c>
      <c r="E1715" s="35">
        <v>5.9676999999999998</v>
      </c>
      <c r="F1715">
        <v>295512</v>
      </c>
    </row>
    <row r="1716" spans="1:6">
      <c r="A1716" s="14">
        <v>38310</v>
      </c>
      <c r="B1716">
        <v>5.9721000000000002</v>
      </c>
      <c r="C1716">
        <v>6.0826000000000002</v>
      </c>
      <c r="D1716">
        <v>5.9676999999999998</v>
      </c>
      <c r="E1716" s="35">
        <v>5.9897999999999998</v>
      </c>
      <c r="F1716">
        <v>196492</v>
      </c>
    </row>
    <row r="1717" spans="1:6">
      <c r="A1717" s="14">
        <v>38313</v>
      </c>
      <c r="B1717">
        <v>5.9588000000000001</v>
      </c>
      <c r="C1717">
        <v>5.9985999999999997</v>
      </c>
      <c r="D1717">
        <v>5.9146000000000001</v>
      </c>
      <c r="E1717" s="35">
        <v>5.9809000000000001</v>
      </c>
      <c r="F1717">
        <v>307444</v>
      </c>
    </row>
    <row r="1718" spans="1:6">
      <c r="A1718" s="14">
        <v>38314</v>
      </c>
      <c r="B1718">
        <v>5.9676999999999998</v>
      </c>
      <c r="C1718">
        <v>6.0826000000000002</v>
      </c>
      <c r="D1718">
        <v>5.9676999999999998</v>
      </c>
      <c r="E1718" s="35">
        <v>5.9676999999999998</v>
      </c>
      <c r="F1718">
        <v>294186</v>
      </c>
    </row>
    <row r="1719" spans="1:6">
      <c r="A1719" s="14">
        <v>38315</v>
      </c>
      <c r="B1719">
        <v>5.9985999999999997</v>
      </c>
      <c r="C1719">
        <v>6.0560999999999998</v>
      </c>
      <c r="D1719">
        <v>5.9412000000000003</v>
      </c>
      <c r="E1719" s="35">
        <v>5.95</v>
      </c>
      <c r="F1719">
        <v>242244</v>
      </c>
    </row>
    <row r="1720" spans="1:6">
      <c r="A1720" s="14">
        <v>38317</v>
      </c>
      <c r="B1720">
        <v>5.9455999999999998</v>
      </c>
      <c r="C1720">
        <v>5.9897999999999998</v>
      </c>
      <c r="D1720">
        <v>5.9455999999999998</v>
      </c>
      <c r="E1720" s="35">
        <v>5.9633000000000003</v>
      </c>
      <c r="F1720">
        <v>41111</v>
      </c>
    </row>
    <row r="1721" spans="1:6">
      <c r="A1721" s="14">
        <v>38320</v>
      </c>
      <c r="B1721">
        <v>5.9852999999999996</v>
      </c>
      <c r="C1721">
        <v>6.0206999999999997</v>
      </c>
      <c r="D1721">
        <v>5.8925000000000001</v>
      </c>
      <c r="E1721" s="35">
        <v>5.9146000000000001</v>
      </c>
      <c r="F1721">
        <v>144992</v>
      </c>
    </row>
    <row r="1722" spans="1:6">
      <c r="A1722" s="14">
        <v>38321</v>
      </c>
      <c r="B1722">
        <v>5.9455999999999998</v>
      </c>
      <c r="C1722">
        <v>5.9676999999999998</v>
      </c>
      <c r="D1722">
        <v>5.8041999999999998</v>
      </c>
      <c r="E1722" s="35">
        <v>5.8792999999999997</v>
      </c>
      <c r="F1722">
        <v>416414</v>
      </c>
    </row>
    <row r="1723" spans="1:6">
      <c r="A1723" s="14">
        <v>38322</v>
      </c>
      <c r="B1723">
        <v>5.9013</v>
      </c>
      <c r="C1723">
        <v>5.9455</v>
      </c>
      <c r="D1723">
        <v>5.8129</v>
      </c>
      <c r="E1723" s="35">
        <v>5.8704000000000001</v>
      </c>
      <c r="F1723">
        <v>224339</v>
      </c>
    </row>
    <row r="1724" spans="1:6">
      <c r="A1724" s="14">
        <v>38323</v>
      </c>
      <c r="B1724">
        <v>5.8659999999999997</v>
      </c>
      <c r="C1724">
        <v>5.9588999999999999</v>
      </c>
      <c r="D1724">
        <v>5.8528000000000002</v>
      </c>
      <c r="E1724" s="35">
        <v>5.8616000000000001</v>
      </c>
      <c r="F1724">
        <v>270093</v>
      </c>
    </row>
    <row r="1725" spans="1:6">
      <c r="A1725" s="14">
        <v>38324</v>
      </c>
      <c r="B1725">
        <v>5.9013999999999998</v>
      </c>
      <c r="C1725">
        <v>5.9676999999999998</v>
      </c>
      <c r="D1725">
        <v>5.8217999999999996</v>
      </c>
      <c r="E1725" s="35">
        <v>5.9455999999999998</v>
      </c>
      <c r="F1725">
        <v>518527</v>
      </c>
    </row>
    <row r="1726" spans="1:6">
      <c r="A1726" s="14">
        <v>38327</v>
      </c>
      <c r="B1726">
        <v>5.9543999999999997</v>
      </c>
      <c r="C1726">
        <v>5.9543999999999997</v>
      </c>
      <c r="D1726">
        <v>5.8307000000000002</v>
      </c>
      <c r="E1726" s="35">
        <v>5.8792999999999997</v>
      </c>
      <c r="F1726">
        <v>301701</v>
      </c>
    </row>
    <row r="1727" spans="1:6">
      <c r="A1727" s="14">
        <v>38328</v>
      </c>
      <c r="B1727">
        <v>5.8880999999999997</v>
      </c>
      <c r="C1727">
        <v>5.8925999999999998</v>
      </c>
      <c r="D1727">
        <v>5.7378</v>
      </c>
      <c r="E1727" s="35">
        <v>5.7953000000000001</v>
      </c>
      <c r="F1727">
        <v>286229</v>
      </c>
    </row>
    <row r="1728" spans="1:6">
      <c r="A1728" s="14">
        <v>38329</v>
      </c>
      <c r="B1728">
        <v>5.7953000000000001</v>
      </c>
      <c r="C1728">
        <v>5.8041</v>
      </c>
      <c r="D1728">
        <v>5.7023999999999999</v>
      </c>
      <c r="E1728" s="35">
        <v>5.7157</v>
      </c>
      <c r="F1728">
        <v>389888</v>
      </c>
    </row>
    <row r="1729" spans="1:6">
      <c r="A1729" s="14">
        <v>38330</v>
      </c>
      <c r="B1729">
        <v>5.7112999999999996</v>
      </c>
      <c r="C1729">
        <v>5.7599</v>
      </c>
      <c r="D1729">
        <v>5.6936</v>
      </c>
      <c r="E1729" s="35">
        <v>5.7112999999999996</v>
      </c>
      <c r="F1729">
        <v>215942</v>
      </c>
    </row>
    <row r="1730" spans="1:6">
      <c r="A1730" s="14">
        <v>38331</v>
      </c>
      <c r="B1730">
        <v>5.7112999999999996</v>
      </c>
      <c r="C1730">
        <v>5.7112999999999996</v>
      </c>
      <c r="D1730">
        <v>5.5919999999999996</v>
      </c>
      <c r="E1730" s="35">
        <v>5.6228999999999996</v>
      </c>
      <c r="F1730">
        <v>394973</v>
      </c>
    </row>
    <row r="1731" spans="1:6">
      <c r="A1731" s="14">
        <v>38334</v>
      </c>
      <c r="B1731">
        <v>5.6670999999999996</v>
      </c>
      <c r="C1731">
        <v>5.7378</v>
      </c>
      <c r="D1731">
        <v>5.6228999999999996</v>
      </c>
      <c r="E1731" s="35">
        <v>5.7378</v>
      </c>
      <c r="F1731">
        <v>369774</v>
      </c>
    </row>
    <row r="1732" spans="1:6">
      <c r="A1732" s="14">
        <v>38335</v>
      </c>
      <c r="B1732">
        <v>5.7643000000000004</v>
      </c>
      <c r="C1732">
        <v>5.8173000000000004</v>
      </c>
      <c r="D1732">
        <v>5.7244999999999999</v>
      </c>
      <c r="E1732" s="35">
        <v>5.7864000000000004</v>
      </c>
      <c r="F1732">
        <v>1196843</v>
      </c>
    </row>
    <row r="1733" spans="1:6">
      <c r="A1733" s="14">
        <v>38336</v>
      </c>
      <c r="B1733">
        <v>5.7554999999999996</v>
      </c>
      <c r="C1733">
        <v>5.8571</v>
      </c>
      <c r="D1733">
        <v>5.7510000000000003</v>
      </c>
      <c r="E1733" s="35">
        <v>5.8483000000000001</v>
      </c>
      <c r="F1733">
        <v>1105342</v>
      </c>
    </row>
    <row r="1734" spans="1:6">
      <c r="A1734" s="14">
        <v>38337</v>
      </c>
      <c r="B1734">
        <v>5.8350999999999997</v>
      </c>
      <c r="C1734">
        <v>6.1047000000000002</v>
      </c>
      <c r="D1734">
        <v>5.8350999999999997</v>
      </c>
      <c r="E1734" s="35">
        <v>6.0781999999999998</v>
      </c>
      <c r="F1734">
        <v>2154335</v>
      </c>
    </row>
    <row r="1735" spans="1:6">
      <c r="A1735" s="14">
        <v>38338</v>
      </c>
      <c r="B1735">
        <v>6.1886999999999999</v>
      </c>
      <c r="C1735">
        <v>6.2417999999999996</v>
      </c>
      <c r="D1735">
        <v>6.0560999999999998</v>
      </c>
      <c r="E1735" s="35">
        <v>6.1444999999999999</v>
      </c>
      <c r="F1735">
        <v>2042273</v>
      </c>
    </row>
    <row r="1736" spans="1:6">
      <c r="A1736" s="14">
        <v>38341</v>
      </c>
      <c r="B1736">
        <v>6.1002999999999998</v>
      </c>
      <c r="C1736">
        <v>6.1489000000000003</v>
      </c>
      <c r="D1736">
        <v>6.0914999999999999</v>
      </c>
      <c r="E1736" s="35">
        <v>6.1002999999999998</v>
      </c>
      <c r="F1736">
        <v>701313</v>
      </c>
    </row>
    <row r="1737" spans="1:6">
      <c r="A1737" s="14">
        <v>38342</v>
      </c>
      <c r="B1737">
        <v>6.0560999999999998</v>
      </c>
      <c r="C1737">
        <v>6.1886999999999999</v>
      </c>
      <c r="D1737">
        <v>5.9412000000000003</v>
      </c>
      <c r="E1737" s="35">
        <v>6.1135999999999999</v>
      </c>
      <c r="F1737">
        <v>1803357</v>
      </c>
    </row>
    <row r="1738" spans="1:6">
      <c r="A1738" s="14">
        <v>38343</v>
      </c>
      <c r="B1738">
        <v>6.1223999999999998</v>
      </c>
      <c r="C1738">
        <v>6.1886999999999999</v>
      </c>
      <c r="D1738">
        <v>6.1090999999999998</v>
      </c>
      <c r="E1738" s="35">
        <v>6.1886999999999999</v>
      </c>
      <c r="F1738">
        <v>1150656</v>
      </c>
    </row>
    <row r="1739" spans="1:6">
      <c r="A1739" s="14">
        <v>38344</v>
      </c>
      <c r="B1739">
        <v>6.1886999999999999</v>
      </c>
      <c r="C1739">
        <v>6.1886999999999999</v>
      </c>
      <c r="D1739">
        <v>6.1002999999999998</v>
      </c>
      <c r="E1739" s="35">
        <v>6.1135999999999999</v>
      </c>
      <c r="F1739">
        <v>445369</v>
      </c>
    </row>
    <row r="1740" spans="1:6">
      <c r="A1740" s="14">
        <v>38348</v>
      </c>
      <c r="B1740">
        <v>6.1180000000000003</v>
      </c>
      <c r="C1740">
        <v>6.1843000000000004</v>
      </c>
      <c r="D1740">
        <v>6.0427999999999997</v>
      </c>
      <c r="E1740" s="35">
        <v>6.0560999999999998</v>
      </c>
      <c r="F1740">
        <v>368671</v>
      </c>
    </row>
    <row r="1741" spans="1:6">
      <c r="A1741" s="14">
        <v>38349</v>
      </c>
      <c r="B1741">
        <v>6.0648999999999997</v>
      </c>
      <c r="C1741">
        <v>6.3258000000000001</v>
      </c>
      <c r="D1741">
        <v>6.0605000000000002</v>
      </c>
      <c r="E1741" s="35">
        <v>6.1622000000000003</v>
      </c>
      <c r="F1741">
        <v>837909</v>
      </c>
    </row>
    <row r="1742" spans="1:6">
      <c r="A1742" s="14">
        <v>38350</v>
      </c>
      <c r="B1742">
        <v>6.1711</v>
      </c>
      <c r="C1742">
        <v>6.1887999999999996</v>
      </c>
      <c r="D1742">
        <v>6.0867000000000004</v>
      </c>
      <c r="E1742" s="35">
        <v>6.1844000000000001</v>
      </c>
      <c r="F1742">
        <v>335414</v>
      </c>
    </row>
    <row r="1743" spans="1:6">
      <c r="A1743" s="14">
        <v>38351</v>
      </c>
      <c r="B1743">
        <v>6.1843000000000004</v>
      </c>
      <c r="C1743">
        <v>6.1932</v>
      </c>
      <c r="D1743">
        <v>6.0644999999999998</v>
      </c>
      <c r="E1743" s="35">
        <v>6.0911</v>
      </c>
      <c r="F1743">
        <v>291236</v>
      </c>
    </row>
    <row r="1744" spans="1:6">
      <c r="A1744" s="14">
        <v>38352</v>
      </c>
      <c r="B1744">
        <v>6.0911</v>
      </c>
      <c r="C1744">
        <v>6.1932</v>
      </c>
      <c r="D1744">
        <v>6.0822000000000003</v>
      </c>
      <c r="E1744" s="35">
        <v>6.1444000000000001</v>
      </c>
      <c r="F1744">
        <v>255499</v>
      </c>
    </row>
    <row r="1745" spans="1:6">
      <c r="A1745" s="14">
        <v>38355</v>
      </c>
      <c r="B1745">
        <v>6.1444999999999999</v>
      </c>
      <c r="C1745">
        <v>6.1889000000000003</v>
      </c>
      <c r="D1745">
        <v>5.8914</v>
      </c>
      <c r="E1745" s="35">
        <v>5.8914</v>
      </c>
      <c r="F1745">
        <v>381587</v>
      </c>
    </row>
    <row r="1746" spans="1:6">
      <c r="A1746" s="14">
        <v>38356</v>
      </c>
      <c r="B1746">
        <v>5.8958000000000004</v>
      </c>
      <c r="C1746">
        <v>5.8958000000000004</v>
      </c>
      <c r="D1746">
        <v>5.7803000000000004</v>
      </c>
      <c r="E1746" s="35">
        <v>5.8868999999999998</v>
      </c>
      <c r="F1746">
        <v>421317</v>
      </c>
    </row>
    <row r="1747" spans="1:6">
      <c r="A1747" s="14">
        <v>38357</v>
      </c>
      <c r="B1747">
        <v>5.8825000000000003</v>
      </c>
      <c r="C1747">
        <v>5.8825000000000003</v>
      </c>
      <c r="D1747">
        <v>5.7492999999999999</v>
      </c>
      <c r="E1747" s="35">
        <v>5.8026</v>
      </c>
      <c r="F1747">
        <v>270374</v>
      </c>
    </row>
    <row r="1748" spans="1:6">
      <c r="A1748" s="14">
        <v>38358</v>
      </c>
      <c r="B1748">
        <v>5.8470000000000004</v>
      </c>
      <c r="C1748">
        <v>5.9180000000000001</v>
      </c>
      <c r="D1748">
        <v>5.8159000000000001</v>
      </c>
      <c r="E1748" s="35">
        <v>5.9047000000000001</v>
      </c>
      <c r="F1748">
        <v>499902</v>
      </c>
    </row>
    <row r="1749" spans="1:6">
      <c r="A1749" s="14">
        <v>38359</v>
      </c>
      <c r="B1749">
        <v>5.9002999999999997</v>
      </c>
      <c r="C1749">
        <v>5.9447000000000001</v>
      </c>
      <c r="D1749">
        <v>5.7271000000000001</v>
      </c>
      <c r="E1749" s="35">
        <v>5.7449000000000003</v>
      </c>
      <c r="F1749">
        <v>301008</v>
      </c>
    </row>
    <row r="1750" spans="1:6">
      <c r="A1750" s="14">
        <v>38362</v>
      </c>
      <c r="B1750">
        <v>5.7271000000000001</v>
      </c>
      <c r="C1750">
        <v>5.8559000000000001</v>
      </c>
      <c r="D1750">
        <v>5.7271000000000001</v>
      </c>
      <c r="E1750" s="35">
        <v>5.8380999999999998</v>
      </c>
      <c r="F1750">
        <v>528759</v>
      </c>
    </row>
    <row r="1751" spans="1:6">
      <c r="A1751" s="14">
        <v>38363</v>
      </c>
      <c r="B1751">
        <v>5.8380999999999998</v>
      </c>
      <c r="C1751">
        <v>5.8380999999999998</v>
      </c>
      <c r="D1751">
        <v>5.7314999999999996</v>
      </c>
      <c r="E1751" s="35">
        <v>5.7492999999999999</v>
      </c>
      <c r="F1751">
        <v>206442</v>
      </c>
    </row>
    <row r="1752" spans="1:6">
      <c r="A1752" s="14">
        <v>38364</v>
      </c>
      <c r="B1752">
        <v>5.7937000000000003</v>
      </c>
      <c r="C1752">
        <v>5.7937000000000003</v>
      </c>
      <c r="D1752">
        <v>5.6826999999999996</v>
      </c>
      <c r="E1752" s="35">
        <v>5.7537000000000003</v>
      </c>
      <c r="F1752">
        <v>277030</v>
      </c>
    </row>
    <row r="1753" spans="1:6">
      <c r="A1753" s="14">
        <v>38365</v>
      </c>
      <c r="B1753">
        <v>5.7714999999999996</v>
      </c>
      <c r="C1753">
        <v>5.7714999999999996</v>
      </c>
      <c r="D1753">
        <v>5.6161000000000003</v>
      </c>
      <c r="E1753" s="35">
        <v>5.6959999999999997</v>
      </c>
      <c r="F1753">
        <v>314767</v>
      </c>
    </row>
    <row r="1754" spans="1:6">
      <c r="A1754" s="14">
        <v>38366</v>
      </c>
      <c r="B1754">
        <v>5.7314999999999996</v>
      </c>
      <c r="C1754">
        <v>5.7447999999999997</v>
      </c>
      <c r="D1754">
        <v>5.6738</v>
      </c>
      <c r="E1754" s="35">
        <v>5.7404000000000002</v>
      </c>
      <c r="F1754">
        <v>528978</v>
      </c>
    </row>
    <row r="1755" spans="1:6">
      <c r="A1755" s="14">
        <v>38370</v>
      </c>
      <c r="B1755">
        <v>5.7271000000000001</v>
      </c>
      <c r="C1755">
        <v>5.8025000000000002</v>
      </c>
      <c r="D1755">
        <v>5.7137000000000002</v>
      </c>
      <c r="E1755" s="35">
        <v>5.7759</v>
      </c>
      <c r="F1755">
        <v>522539</v>
      </c>
    </row>
    <row r="1756" spans="1:6">
      <c r="A1756" s="14">
        <v>38371</v>
      </c>
      <c r="B1756">
        <v>5.7714999999999996</v>
      </c>
      <c r="C1756">
        <v>5.8070000000000004</v>
      </c>
      <c r="D1756">
        <v>5.7449000000000003</v>
      </c>
      <c r="E1756" s="35">
        <v>5.7937000000000003</v>
      </c>
      <c r="F1756">
        <v>445294</v>
      </c>
    </row>
    <row r="1757" spans="1:6">
      <c r="A1757" s="14">
        <v>38372</v>
      </c>
      <c r="B1757">
        <v>5.8070000000000004</v>
      </c>
      <c r="C1757">
        <v>5.8735999999999997</v>
      </c>
      <c r="D1757">
        <v>5.7314999999999996</v>
      </c>
      <c r="E1757" s="35">
        <v>5.8159000000000001</v>
      </c>
      <c r="F1757">
        <v>562722</v>
      </c>
    </row>
    <row r="1758" spans="1:6">
      <c r="A1758" s="14">
        <v>38373</v>
      </c>
      <c r="B1758">
        <v>5.8470000000000004</v>
      </c>
      <c r="C1758">
        <v>5.8692000000000002</v>
      </c>
      <c r="D1758">
        <v>5.7714999999999996</v>
      </c>
      <c r="E1758" s="35">
        <v>5.7714999999999996</v>
      </c>
      <c r="F1758">
        <v>345846</v>
      </c>
    </row>
    <row r="1759" spans="1:6">
      <c r="A1759" s="14">
        <v>38376</v>
      </c>
      <c r="B1759">
        <v>5.7404000000000002</v>
      </c>
      <c r="C1759">
        <v>5.7980999999999998</v>
      </c>
      <c r="D1759">
        <v>5.7359999999999998</v>
      </c>
      <c r="E1759" s="35">
        <v>5.7625999999999999</v>
      </c>
      <c r="F1759">
        <v>621322</v>
      </c>
    </row>
    <row r="1760" spans="1:6">
      <c r="A1760" s="14">
        <v>38377</v>
      </c>
      <c r="B1760">
        <v>5.7492999999999999</v>
      </c>
      <c r="C1760">
        <v>5.8070000000000004</v>
      </c>
      <c r="D1760">
        <v>5.7316000000000003</v>
      </c>
      <c r="E1760" s="35">
        <v>5.7804000000000002</v>
      </c>
      <c r="F1760">
        <v>428202</v>
      </c>
    </row>
    <row r="1761" spans="1:6">
      <c r="A1761" s="14">
        <v>38378</v>
      </c>
      <c r="B1761">
        <v>5.7935999999999996</v>
      </c>
      <c r="C1761">
        <v>5.8691000000000004</v>
      </c>
      <c r="D1761">
        <v>5.7892000000000001</v>
      </c>
      <c r="E1761" s="35">
        <v>5.8335999999999997</v>
      </c>
      <c r="F1761">
        <v>332080</v>
      </c>
    </row>
    <row r="1762" spans="1:6">
      <c r="A1762" s="14">
        <v>38379</v>
      </c>
      <c r="B1762">
        <v>5.8159000000000001</v>
      </c>
      <c r="C1762">
        <v>5.9490999999999996</v>
      </c>
      <c r="D1762">
        <v>5.8026</v>
      </c>
      <c r="E1762" s="35">
        <v>5.8692000000000002</v>
      </c>
      <c r="F1762">
        <v>335193</v>
      </c>
    </row>
    <row r="1763" spans="1:6">
      <c r="A1763" s="14">
        <v>38380</v>
      </c>
      <c r="B1763">
        <v>5.8513999999999999</v>
      </c>
      <c r="C1763">
        <v>5.9535</v>
      </c>
      <c r="D1763">
        <v>5.8202999999999996</v>
      </c>
      <c r="E1763" s="35">
        <v>5.9090999999999996</v>
      </c>
      <c r="F1763">
        <v>394458</v>
      </c>
    </row>
    <row r="1764" spans="1:6">
      <c r="A1764" s="14">
        <v>38383</v>
      </c>
      <c r="B1764">
        <v>5.9356999999999998</v>
      </c>
      <c r="C1764">
        <v>6.0955000000000004</v>
      </c>
      <c r="D1764">
        <v>5.9356999999999998</v>
      </c>
      <c r="E1764" s="35">
        <v>6.0467000000000004</v>
      </c>
      <c r="F1764">
        <v>1272604</v>
      </c>
    </row>
    <row r="1765" spans="1:6">
      <c r="A1765" s="14">
        <v>38384</v>
      </c>
      <c r="B1765">
        <v>6.0468000000000002</v>
      </c>
      <c r="C1765">
        <v>6.2154999999999996</v>
      </c>
      <c r="D1765">
        <v>6.0289999999999999</v>
      </c>
      <c r="E1765" s="35">
        <v>6.1977000000000002</v>
      </c>
      <c r="F1765">
        <v>1033764</v>
      </c>
    </row>
    <row r="1766" spans="1:6">
      <c r="A1766" s="14">
        <v>38385</v>
      </c>
      <c r="B1766">
        <v>6.1977000000000002</v>
      </c>
      <c r="C1766">
        <v>6.2154999999999996</v>
      </c>
      <c r="D1766">
        <v>6.1489000000000003</v>
      </c>
      <c r="E1766" s="35">
        <v>6.2154999999999996</v>
      </c>
      <c r="F1766">
        <v>1959658</v>
      </c>
    </row>
    <row r="1767" spans="1:6">
      <c r="A1767" s="14">
        <v>38386</v>
      </c>
      <c r="B1767">
        <v>6.2154999999999996</v>
      </c>
      <c r="C1767">
        <v>6.2465999999999999</v>
      </c>
      <c r="D1767">
        <v>6.1622000000000003</v>
      </c>
      <c r="E1767" s="35">
        <v>6.2154999999999996</v>
      </c>
      <c r="F1767">
        <v>676158</v>
      </c>
    </row>
    <row r="1768" spans="1:6">
      <c r="A1768" s="14">
        <v>38387</v>
      </c>
      <c r="B1768">
        <v>6.1887999999999996</v>
      </c>
      <c r="C1768">
        <v>6.2020999999999997</v>
      </c>
      <c r="D1768">
        <v>6.0823</v>
      </c>
      <c r="E1768" s="35">
        <v>6.1532999999999998</v>
      </c>
      <c r="F1768">
        <v>611112</v>
      </c>
    </row>
    <row r="1769" spans="1:6">
      <c r="A1769" s="14">
        <v>38390</v>
      </c>
      <c r="B1769">
        <v>6.1487999999999996</v>
      </c>
      <c r="C1769">
        <v>6.1798999999999999</v>
      </c>
      <c r="D1769">
        <v>6.1311</v>
      </c>
      <c r="E1769" s="35">
        <v>6.1444000000000001</v>
      </c>
      <c r="F1769">
        <v>194898</v>
      </c>
    </row>
    <row r="1770" spans="1:6">
      <c r="A1770" s="14">
        <v>38391</v>
      </c>
      <c r="B1770">
        <v>6.1222000000000003</v>
      </c>
      <c r="C1770">
        <v>6.2020999999999997</v>
      </c>
      <c r="D1770">
        <v>6.0689000000000002</v>
      </c>
      <c r="E1770" s="35">
        <v>6.2020999999999997</v>
      </c>
      <c r="F1770">
        <v>562273</v>
      </c>
    </row>
    <row r="1771" spans="1:6">
      <c r="A1771" s="14">
        <v>38392</v>
      </c>
      <c r="B1771">
        <v>6.2065999999999999</v>
      </c>
      <c r="C1771">
        <v>6.2065999999999999</v>
      </c>
      <c r="D1771">
        <v>6.0867000000000004</v>
      </c>
      <c r="E1771" s="35">
        <v>6.1</v>
      </c>
      <c r="F1771">
        <v>194010</v>
      </c>
    </row>
    <row r="1772" spans="1:6">
      <c r="A1772" s="14">
        <v>38393</v>
      </c>
      <c r="B1772">
        <v>6.1311</v>
      </c>
      <c r="C1772">
        <v>6.14</v>
      </c>
      <c r="D1772">
        <v>5.9935</v>
      </c>
      <c r="E1772" s="35">
        <v>6.0734000000000004</v>
      </c>
      <c r="F1772">
        <v>219539</v>
      </c>
    </row>
    <row r="1773" spans="1:6">
      <c r="A1773" s="14">
        <v>38394</v>
      </c>
      <c r="B1773">
        <v>6.0468000000000002</v>
      </c>
      <c r="C1773">
        <v>6.1844000000000001</v>
      </c>
      <c r="D1773">
        <v>5.9846000000000004</v>
      </c>
      <c r="E1773" s="35">
        <v>6.1711</v>
      </c>
      <c r="F1773">
        <v>244624</v>
      </c>
    </row>
    <row r="1774" spans="1:6">
      <c r="A1774" s="14">
        <v>38397</v>
      </c>
      <c r="B1774">
        <v>6.1489000000000003</v>
      </c>
      <c r="C1774">
        <v>6.1489000000000003</v>
      </c>
      <c r="D1774">
        <v>5.9180000000000001</v>
      </c>
      <c r="E1774" s="35">
        <v>6.1266999999999996</v>
      </c>
      <c r="F1774">
        <v>322540</v>
      </c>
    </row>
    <row r="1775" spans="1:6">
      <c r="A1775" s="14">
        <v>38398</v>
      </c>
      <c r="B1775">
        <v>6.1044999999999998</v>
      </c>
      <c r="C1775">
        <v>6.1356000000000002</v>
      </c>
      <c r="D1775">
        <v>6.0378999999999996</v>
      </c>
      <c r="E1775" s="35">
        <v>6.1266999999999996</v>
      </c>
      <c r="F1775">
        <v>302783</v>
      </c>
    </row>
    <row r="1776" spans="1:6">
      <c r="A1776" s="14">
        <v>38399</v>
      </c>
      <c r="B1776">
        <v>6.1044999999999998</v>
      </c>
      <c r="C1776">
        <v>6.2332999999999998</v>
      </c>
      <c r="D1776">
        <v>6.0511999999999997</v>
      </c>
      <c r="E1776" s="35">
        <v>6.2154999999999996</v>
      </c>
      <c r="F1776">
        <v>425318</v>
      </c>
    </row>
    <row r="1777" spans="1:6">
      <c r="A1777" s="14">
        <v>38400</v>
      </c>
      <c r="B1777">
        <v>6.1932</v>
      </c>
      <c r="C1777">
        <v>6.1932</v>
      </c>
      <c r="D1777">
        <v>6.0201000000000002</v>
      </c>
      <c r="E1777" s="35">
        <v>6.0911</v>
      </c>
      <c r="F1777">
        <v>415100</v>
      </c>
    </row>
    <row r="1778" spans="1:6">
      <c r="A1778" s="14">
        <v>38401</v>
      </c>
      <c r="B1778">
        <v>6.0911</v>
      </c>
      <c r="C1778">
        <v>6.0911</v>
      </c>
      <c r="D1778">
        <v>6.0023</v>
      </c>
      <c r="E1778" s="35">
        <v>6.0423</v>
      </c>
      <c r="F1778">
        <v>263934</v>
      </c>
    </row>
    <row r="1779" spans="1:6">
      <c r="A1779" s="14">
        <v>38405</v>
      </c>
      <c r="B1779">
        <v>6.0289999999999999</v>
      </c>
      <c r="C1779">
        <v>6.0734000000000004</v>
      </c>
      <c r="D1779">
        <v>5.9135999999999997</v>
      </c>
      <c r="E1779" s="35">
        <v>5.9490999999999996</v>
      </c>
      <c r="F1779">
        <v>681261</v>
      </c>
    </row>
    <row r="1780" spans="1:6">
      <c r="A1780" s="14">
        <v>38406</v>
      </c>
      <c r="B1780">
        <v>5.9490999999999996</v>
      </c>
      <c r="C1780">
        <v>6.0068000000000001</v>
      </c>
      <c r="D1780">
        <v>5.9047000000000001</v>
      </c>
      <c r="E1780" s="35">
        <v>5.9802</v>
      </c>
      <c r="F1780">
        <v>369156</v>
      </c>
    </row>
    <row r="1781" spans="1:6">
      <c r="A1781" s="14">
        <v>38407</v>
      </c>
      <c r="B1781">
        <v>6.0068000000000001</v>
      </c>
      <c r="C1781">
        <v>6.1444999999999999</v>
      </c>
      <c r="D1781">
        <v>6.0068000000000001</v>
      </c>
      <c r="E1781" s="35">
        <v>6.1044999999999998</v>
      </c>
      <c r="F1781">
        <v>335858</v>
      </c>
    </row>
    <row r="1782" spans="1:6">
      <c r="A1782" s="14">
        <v>38408</v>
      </c>
      <c r="B1782">
        <v>6.1265999999999998</v>
      </c>
      <c r="C1782">
        <v>6.3220000000000001</v>
      </c>
      <c r="D1782">
        <v>6.0732999999999997</v>
      </c>
      <c r="E1782" s="35">
        <v>6.282</v>
      </c>
      <c r="F1782">
        <v>550951</v>
      </c>
    </row>
    <row r="1783" spans="1:6">
      <c r="A1783" s="14">
        <v>38411</v>
      </c>
      <c r="B1783">
        <v>6.3087</v>
      </c>
      <c r="C1783">
        <v>6.3398000000000003</v>
      </c>
      <c r="D1783">
        <v>6.2420999999999998</v>
      </c>
      <c r="E1783" s="35">
        <v>6.3398000000000003</v>
      </c>
      <c r="F1783">
        <v>657510</v>
      </c>
    </row>
    <row r="1784" spans="1:6">
      <c r="A1784" s="14">
        <v>38412</v>
      </c>
      <c r="B1784">
        <v>6.3398000000000003</v>
      </c>
      <c r="C1784">
        <v>6.4286000000000003</v>
      </c>
      <c r="D1784">
        <v>6.3308999999999997</v>
      </c>
      <c r="E1784" s="35">
        <v>6.4108000000000001</v>
      </c>
      <c r="F1784">
        <v>1679061</v>
      </c>
    </row>
    <row r="1785" spans="1:6">
      <c r="A1785" s="14">
        <v>38413</v>
      </c>
      <c r="B1785">
        <v>6.3930999999999996</v>
      </c>
      <c r="C1785">
        <v>6.3930999999999996</v>
      </c>
      <c r="D1785">
        <v>6.2243000000000004</v>
      </c>
      <c r="E1785" s="35">
        <v>6.3308999999999997</v>
      </c>
      <c r="F1785">
        <v>482365</v>
      </c>
    </row>
    <row r="1786" spans="1:6">
      <c r="A1786" s="14">
        <v>38414</v>
      </c>
      <c r="B1786">
        <v>6.3396999999999997</v>
      </c>
      <c r="C1786">
        <v>6.3531000000000004</v>
      </c>
      <c r="D1786">
        <v>6.1844000000000001</v>
      </c>
      <c r="E1786" s="35">
        <v>6.1887999999999996</v>
      </c>
      <c r="F1786">
        <v>378476</v>
      </c>
    </row>
    <row r="1787" spans="1:6">
      <c r="A1787" s="14">
        <v>38415</v>
      </c>
      <c r="B1787">
        <v>6.2110000000000003</v>
      </c>
      <c r="C1787">
        <v>6.2332000000000001</v>
      </c>
      <c r="D1787">
        <v>6.1665999999999999</v>
      </c>
      <c r="E1787" s="35">
        <v>6.1977000000000002</v>
      </c>
      <c r="F1787">
        <v>833315</v>
      </c>
    </row>
    <row r="1788" spans="1:6">
      <c r="A1788" s="14">
        <v>38418</v>
      </c>
      <c r="B1788">
        <v>6.2065999999999999</v>
      </c>
      <c r="C1788">
        <v>6.2910000000000004</v>
      </c>
      <c r="D1788">
        <v>6.1889000000000003</v>
      </c>
      <c r="E1788" s="35">
        <v>6.1932999999999998</v>
      </c>
      <c r="F1788">
        <v>662173</v>
      </c>
    </row>
    <row r="1789" spans="1:6">
      <c r="A1789" s="14">
        <v>38419</v>
      </c>
      <c r="B1789">
        <v>6.1932999999999998</v>
      </c>
      <c r="C1789">
        <v>6.1977000000000002</v>
      </c>
      <c r="D1789">
        <v>6.0289999999999999</v>
      </c>
      <c r="E1789" s="35">
        <v>6.0734000000000004</v>
      </c>
      <c r="F1789">
        <v>1085931</v>
      </c>
    </row>
    <row r="1790" spans="1:6">
      <c r="A1790" s="14">
        <v>38420</v>
      </c>
      <c r="B1790">
        <v>6.0601000000000003</v>
      </c>
      <c r="C1790">
        <v>6.1044999999999998</v>
      </c>
      <c r="D1790">
        <v>6.0201000000000002</v>
      </c>
      <c r="E1790" s="35">
        <v>6.0201000000000002</v>
      </c>
      <c r="F1790">
        <v>459943</v>
      </c>
    </row>
    <row r="1791" spans="1:6">
      <c r="A1791" s="14">
        <v>38421</v>
      </c>
      <c r="B1791">
        <v>6.0601000000000003</v>
      </c>
      <c r="C1791">
        <v>6.0644999999999998</v>
      </c>
      <c r="D1791">
        <v>5.9935</v>
      </c>
      <c r="E1791" s="35">
        <v>5.9935</v>
      </c>
      <c r="F1791">
        <v>378922</v>
      </c>
    </row>
    <row r="1792" spans="1:6">
      <c r="A1792" s="14">
        <v>38422</v>
      </c>
      <c r="B1792">
        <v>6.0111999999999997</v>
      </c>
      <c r="C1792">
        <v>6.0867000000000004</v>
      </c>
      <c r="D1792">
        <v>5.9934000000000003</v>
      </c>
      <c r="E1792" s="35">
        <v>6.0689000000000002</v>
      </c>
      <c r="F1792">
        <v>213100</v>
      </c>
    </row>
    <row r="1793" spans="1:6">
      <c r="A1793" s="14">
        <v>38425</v>
      </c>
      <c r="B1793">
        <v>6.0467000000000004</v>
      </c>
      <c r="C1793">
        <v>6.1887999999999996</v>
      </c>
      <c r="D1793">
        <v>6.0289999999999999</v>
      </c>
      <c r="E1793" s="35">
        <v>6.1311</v>
      </c>
      <c r="F1793">
        <v>200670</v>
      </c>
    </row>
    <row r="1794" spans="1:6">
      <c r="A1794" s="14">
        <v>38426</v>
      </c>
      <c r="B1794">
        <v>6.1444000000000001</v>
      </c>
      <c r="C1794">
        <v>6.1887999999999996</v>
      </c>
      <c r="D1794">
        <v>6.0111999999999997</v>
      </c>
      <c r="E1794" s="35">
        <v>6.0289999999999999</v>
      </c>
      <c r="F1794">
        <v>255500</v>
      </c>
    </row>
    <row r="1795" spans="1:6">
      <c r="A1795" s="14">
        <v>38427</v>
      </c>
      <c r="B1795">
        <v>6.0068000000000001</v>
      </c>
      <c r="C1795">
        <v>6.0378999999999996</v>
      </c>
      <c r="D1795">
        <v>5.9268999999999998</v>
      </c>
      <c r="E1795" s="35">
        <v>6.0289999999999999</v>
      </c>
      <c r="F1795">
        <v>342516</v>
      </c>
    </row>
    <row r="1796" spans="1:6">
      <c r="A1796" s="14">
        <v>38428</v>
      </c>
      <c r="B1796">
        <v>6.0156999999999998</v>
      </c>
      <c r="C1796">
        <v>6.1489000000000003</v>
      </c>
      <c r="D1796">
        <v>6.0156999999999998</v>
      </c>
      <c r="E1796" s="35">
        <v>6.1311</v>
      </c>
      <c r="F1796">
        <v>361384</v>
      </c>
    </row>
    <row r="1797" spans="1:6">
      <c r="A1797" s="14">
        <v>38429</v>
      </c>
      <c r="B1797">
        <v>6.1489000000000003</v>
      </c>
      <c r="C1797">
        <v>6.1489000000000003</v>
      </c>
      <c r="D1797">
        <v>6.0335000000000001</v>
      </c>
      <c r="E1797" s="35">
        <v>6.0378999999999996</v>
      </c>
      <c r="F1797">
        <v>299009</v>
      </c>
    </row>
    <row r="1798" spans="1:6">
      <c r="A1798" s="14">
        <v>38432</v>
      </c>
      <c r="B1798">
        <v>6.0068000000000001</v>
      </c>
      <c r="C1798">
        <v>6.0511999999999997</v>
      </c>
      <c r="D1798">
        <v>6.0023</v>
      </c>
      <c r="E1798" s="35">
        <v>6.0334000000000003</v>
      </c>
      <c r="F1798">
        <v>176918</v>
      </c>
    </row>
    <row r="1799" spans="1:6">
      <c r="A1799" s="14">
        <v>38433</v>
      </c>
      <c r="B1799">
        <v>6.0289000000000001</v>
      </c>
      <c r="C1799">
        <v>6.1620999999999997</v>
      </c>
      <c r="D1799">
        <v>6.0289000000000001</v>
      </c>
      <c r="E1799" s="35">
        <v>6.0911</v>
      </c>
      <c r="F1799">
        <v>635304</v>
      </c>
    </row>
    <row r="1800" spans="1:6">
      <c r="A1800" s="14">
        <v>38434</v>
      </c>
      <c r="B1800">
        <v>6.0911999999999997</v>
      </c>
      <c r="C1800">
        <v>6.1177999999999999</v>
      </c>
      <c r="D1800">
        <v>5.9935</v>
      </c>
      <c r="E1800" s="35">
        <v>6.0289999999999999</v>
      </c>
      <c r="F1800">
        <v>663723</v>
      </c>
    </row>
    <row r="1801" spans="1:6">
      <c r="A1801" s="14">
        <v>38435</v>
      </c>
      <c r="B1801">
        <v>6.0378999999999996</v>
      </c>
      <c r="C1801">
        <v>6.1356000000000002</v>
      </c>
      <c r="D1801">
        <v>6.0246000000000004</v>
      </c>
      <c r="E1801" s="35">
        <v>6.0823</v>
      </c>
      <c r="F1801">
        <v>318322</v>
      </c>
    </row>
    <row r="1802" spans="1:6">
      <c r="A1802" s="14">
        <v>38439</v>
      </c>
      <c r="B1802">
        <v>6.0689000000000002</v>
      </c>
      <c r="C1802">
        <v>6.1222000000000003</v>
      </c>
      <c r="D1802">
        <v>6.0377999999999998</v>
      </c>
      <c r="E1802" s="35">
        <v>6.1</v>
      </c>
      <c r="F1802">
        <v>777373</v>
      </c>
    </row>
    <row r="1803" spans="1:6">
      <c r="A1803" s="14">
        <v>38440</v>
      </c>
      <c r="B1803">
        <v>6.0601000000000003</v>
      </c>
      <c r="C1803">
        <v>6.2153999999999998</v>
      </c>
      <c r="D1803">
        <v>6.0201000000000002</v>
      </c>
      <c r="E1803" s="35">
        <v>6.1887999999999996</v>
      </c>
      <c r="F1803">
        <v>790914</v>
      </c>
    </row>
    <row r="1804" spans="1:6">
      <c r="A1804" s="14">
        <v>38441</v>
      </c>
      <c r="B1804">
        <v>6.1710000000000003</v>
      </c>
      <c r="C1804">
        <v>6.282</v>
      </c>
      <c r="D1804">
        <v>5.9801000000000002</v>
      </c>
      <c r="E1804" s="35">
        <v>6.0244999999999997</v>
      </c>
      <c r="F1804">
        <v>1540310</v>
      </c>
    </row>
    <row r="1805" spans="1:6">
      <c r="A1805" s="14">
        <v>38442</v>
      </c>
      <c r="B1805">
        <v>6.0644999999999998</v>
      </c>
      <c r="C1805">
        <v>6.1311</v>
      </c>
      <c r="D1805">
        <v>5.9846000000000004</v>
      </c>
      <c r="E1805" s="35">
        <v>6.1266999999999996</v>
      </c>
      <c r="F1805">
        <v>569827</v>
      </c>
    </row>
    <row r="1806" spans="1:6">
      <c r="A1806" s="14">
        <v>38443</v>
      </c>
      <c r="B1806">
        <v>6.1177999999999999</v>
      </c>
      <c r="C1806">
        <v>6.1755000000000004</v>
      </c>
      <c r="D1806">
        <v>6.0689000000000002</v>
      </c>
      <c r="E1806" s="35">
        <v>6.1311</v>
      </c>
      <c r="F1806">
        <v>461053</v>
      </c>
    </row>
    <row r="1807" spans="1:6">
      <c r="A1807" s="14">
        <v>38446</v>
      </c>
      <c r="B1807">
        <v>6.1577999999999999</v>
      </c>
      <c r="C1807">
        <v>6.3986000000000001</v>
      </c>
      <c r="D1807">
        <v>6.1577999999999999</v>
      </c>
      <c r="E1807" s="35">
        <v>6.3139000000000003</v>
      </c>
      <c r="F1807">
        <v>586800</v>
      </c>
    </row>
    <row r="1808" spans="1:6">
      <c r="A1808" s="14">
        <v>38447</v>
      </c>
      <c r="B1808">
        <v>6.3316999999999997</v>
      </c>
      <c r="C1808">
        <v>6.4477000000000002</v>
      </c>
      <c r="D1808">
        <v>6.2424999999999997</v>
      </c>
      <c r="E1808" s="35">
        <v>6.4208999999999996</v>
      </c>
      <c r="F1808">
        <v>1047632</v>
      </c>
    </row>
    <row r="1809" spans="1:6">
      <c r="A1809" s="14">
        <v>38448</v>
      </c>
      <c r="B1809">
        <v>6.4208999999999996</v>
      </c>
      <c r="C1809">
        <v>6.4654999999999996</v>
      </c>
      <c r="D1809">
        <v>6.3807999999999998</v>
      </c>
      <c r="E1809" s="35">
        <v>6.3986000000000001</v>
      </c>
      <c r="F1809">
        <v>735059</v>
      </c>
    </row>
    <row r="1810" spans="1:6">
      <c r="A1810" s="14">
        <v>38449</v>
      </c>
      <c r="B1810">
        <v>6.4031000000000002</v>
      </c>
      <c r="C1810">
        <v>6.4386999999999999</v>
      </c>
      <c r="D1810">
        <v>6.2870999999999997</v>
      </c>
      <c r="E1810" s="35">
        <v>6.4208999999999996</v>
      </c>
      <c r="F1810">
        <v>849877</v>
      </c>
    </row>
    <row r="1811" spans="1:6">
      <c r="A1811" s="14">
        <v>38450</v>
      </c>
      <c r="B1811">
        <v>6.4164000000000003</v>
      </c>
      <c r="C1811">
        <v>6.4565999999999999</v>
      </c>
      <c r="D1811">
        <v>6.3762999999999996</v>
      </c>
      <c r="E1811" s="35">
        <v>6.4432</v>
      </c>
      <c r="F1811">
        <v>483574</v>
      </c>
    </row>
    <row r="1812" spans="1:6">
      <c r="A1812" s="14">
        <v>38453</v>
      </c>
      <c r="B1812">
        <v>6.4432</v>
      </c>
      <c r="C1812">
        <v>6.4477000000000002</v>
      </c>
      <c r="D1812">
        <v>6.3540999999999999</v>
      </c>
      <c r="E1812" s="35">
        <v>6.3941999999999997</v>
      </c>
      <c r="F1812">
        <v>305664</v>
      </c>
    </row>
    <row r="1813" spans="1:6">
      <c r="A1813" s="14">
        <v>38454</v>
      </c>
      <c r="B1813">
        <v>6.3941999999999997</v>
      </c>
      <c r="C1813">
        <v>6.4208999999999996</v>
      </c>
      <c r="D1813">
        <v>6.3451000000000004</v>
      </c>
      <c r="E1813" s="35">
        <v>6.3673999999999999</v>
      </c>
      <c r="F1813">
        <v>322829</v>
      </c>
    </row>
    <row r="1814" spans="1:6">
      <c r="A1814" s="14">
        <v>38455</v>
      </c>
      <c r="B1814">
        <v>6.3316999999999997</v>
      </c>
      <c r="C1814">
        <v>6.3628999999999998</v>
      </c>
      <c r="D1814">
        <v>6.2157999999999998</v>
      </c>
      <c r="E1814" s="35">
        <v>6.2157999999999998</v>
      </c>
      <c r="F1814">
        <v>173900</v>
      </c>
    </row>
    <row r="1815" spans="1:6">
      <c r="A1815" s="14">
        <v>38456</v>
      </c>
      <c r="B1815">
        <v>6.1890999999999998</v>
      </c>
      <c r="C1815">
        <v>6.1890999999999998</v>
      </c>
      <c r="D1815">
        <v>6.0106999999999999</v>
      </c>
      <c r="E1815" s="35">
        <v>6.1668000000000003</v>
      </c>
      <c r="F1815">
        <v>833833</v>
      </c>
    </row>
    <row r="1816" spans="1:6">
      <c r="A1816" s="14">
        <v>38457</v>
      </c>
      <c r="B1816">
        <v>6.1220999999999997</v>
      </c>
      <c r="C1816">
        <v>6.1756000000000002</v>
      </c>
      <c r="D1816">
        <v>6.0686</v>
      </c>
      <c r="E1816" s="35">
        <v>6.1043000000000003</v>
      </c>
      <c r="F1816">
        <v>424046</v>
      </c>
    </row>
    <row r="1817" spans="1:6">
      <c r="A1817" s="14">
        <v>38460</v>
      </c>
      <c r="B1817">
        <v>6.0419</v>
      </c>
      <c r="C1817">
        <v>6.3540000000000001</v>
      </c>
      <c r="D1817">
        <v>6.0419</v>
      </c>
      <c r="E1817" s="35">
        <v>6.1489000000000003</v>
      </c>
      <c r="F1817">
        <v>305661</v>
      </c>
    </row>
    <row r="1818" spans="1:6">
      <c r="A1818" s="14">
        <v>38461</v>
      </c>
      <c r="B1818">
        <v>6.1356000000000002</v>
      </c>
      <c r="C1818">
        <v>6.1401000000000003</v>
      </c>
      <c r="D1818">
        <v>6.0552999999999999</v>
      </c>
      <c r="E1818" s="35">
        <v>6.0598000000000001</v>
      </c>
      <c r="F1818">
        <v>404210</v>
      </c>
    </row>
    <row r="1819" spans="1:6">
      <c r="A1819" s="14">
        <v>38462</v>
      </c>
      <c r="B1819">
        <v>6.0910000000000002</v>
      </c>
      <c r="C1819">
        <v>6.2202999999999999</v>
      </c>
      <c r="D1819">
        <v>6.0597000000000003</v>
      </c>
      <c r="E1819" s="35">
        <v>6.0641999999999996</v>
      </c>
      <c r="F1819">
        <v>755127</v>
      </c>
    </row>
    <row r="1820" spans="1:6">
      <c r="A1820" s="14">
        <v>38463</v>
      </c>
      <c r="B1820">
        <v>6.0998999999999999</v>
      </c>
      <c r="C1820">
        <v>6.1712999999999996</v>
      </c>
      <c r="D1820">
        <v>6.0509000000000004</v>
      </c>
      <c r="E1820" s="35">
        <v>6.0910000000000002</v>
      </c>
      <c r="F1820">
        <v>278242</v>
      </c>
    </row>
    <row r="1821" spans="1:6">
      <c r="A1821" s="14">
        <v>38464</v>
      </c>
      <c r="B1821">
        <v>6.0641999999999996</v>
      </c>
      <c r="C1821">
        <v>6.1087999999999996</v>
      </c>
      <c r="D1821">
        <v>5.8680000000000003</v>
      </c>
      <c r="E1821" s="35">
        <v>5.8902999999999999</v>
      </c>
      <c r="F1821">
        <v>858352</v>
      </c>
    </row>
    <row r="1822" spans="1:6">
      <c r="A1822" s="14">
        <v>38467</v>
      </c>
      <c r="B1822">
        <v>5.8992000000000004</v>
      </c>
      <c r="C1822">
        <v>6.0598000000000001</v>
      </c>
      <c r="D1822">
        <v>5.8724999999999996</v>
      </c>
      <c r="E1822" s="35">
        <v>6.0330000000000004</v>
      </c>
      <c r="F1822">
        <v>857685</v>
      </c>
    </row>
    <row r="1823" spans="1:6">
      <c r="A1823" s="14">
        <v>38468</v>
      </c>
      <c r="B1823">
        <v>6.0509000000000004</v>
      </c>
      <c r="C1823">
        <v>6.0509000000000004</v>
      </c>
      <c r="D1823">
        <v>5.9661</v>
      </c>
      <c r="E1823" s="35">
        <v>6.0240999999999998</v>
      </c>
      <c r="F1823">
        <v>353598</v>
      </c>
    </row>
    <row r="1824" spans="1:6">
      <c r="A1824" s="14">
        <v>38469</v>
      </c>
      <c r="B1824">
        <v>5.9884000000000004</v>
      </c>
      <c r="C1824">
        <v>6.0106999999999999</v>
      </c>
      <c r="D1824">
        <v>5.9169999999999998</v>
      </c>
      <c r="E1824" s="35">
        <v>6.0061999999999998</v>
      </c>
      <c r="F1824">
        <v>1094448</v>
      </c>
    </row>
    <row r="1825" spans="1:6">
      <c r="A1825" s="14">
        <v>38470</v>
      </c>
      <c r="B1825">
        <v>6.0063000000000004</v>
      </c>
      <c r="C1825">
        <v>6.0063000000000004</v>
      </c>
      <c r="D1825">
        <v>5.7967000000000004</v>
      </c>
      <c r="E1825" s="35">
        <v>5.8101000000000003</v>
      </c>
      <c r="F1825">
        <v>446348</v>
      </c>
    </row>
    <row r="1826" spans="1:6">
      <c r="A1826" s="14">
        <v>38471</v>
      </c>
      <c r="B1826">
        <v>5.8144999999999998</v>
      </c>
      <c r="C1826">
        <v>5.8590999999999998</v>
      </c>
      <c r="D1826">
        <v>5.7074999999999996</v>
      </c>
      <c r="E1826" s="35">
        <v>5.8590999999999998</v>
      </c>
      <c r="F1826">
        <v>656362</v>
      </c>
    </row>
    <row r="1827" spans="1:6">
      <c r="A1827" s="14">
        <v>38474</v>
      </c>
      <c r="B1827">
        <v>5.8902999999999999</v>
      </c>
      <c r="C1827">
        <v>5.9215</v>
      </c>
      <c r="D1827">
        <v>5.8056000000000001</v>
      </c>
      <c r="E1827" s="35">
        <v>5.8368000000000002</v>
      </c>
      <c r="F1827">
        <v>337099</v>
      </c>
    </row>
    <row r="1828" spans="1:6">
      <c r="A1828" s="14">
        <v>38475</v>
      </c>
      <c r="B1828">
        <v>5.8234000000000004</v>
      </c>
      <c r="C1828">
        <v>5.8902999999999999</v>
      </c>
      <c r="D1828">
        <v>5.7967000000000004</v>
      </c>
      <c r="E1828" s="35">
        <v>5.8456999999999999</v>
      </c>
      <c r="F1828">
        <v>346015</v>
      </c>
    </row>
    <row r="1829" spans="1:6">
      <c r="A1829" s="14">
        <v>38476</v>
      </c>
      <c r="B1829">
        <v>5.8857999999999997</v>
      </c>
      <c r="C1829">
        <v>5.8992000000000004</v>
      </c>
      <c r="D1829">
        <v>5.81</v>
      </c>
      <c r="E1829" s="35">
        <v>5.8234000000000004</v>
      </c>
      <c r="F1829">
        <v>703624</v>
      </c>
    </row>
    <row r="1830" spans="1:6">
      <c r="A1830" s="14">
        <v>38477</v>
      </c>
      <c r="B1830">
        <v>5.8235000000000001</v>
      </c>
      <c r="C1830">
        <v>5.8368000000000002</v>
      </c>
      <c r="D1830">
        <v>5.7298</v>
      </c>
      <c r="E1830" s="35">
        <v>5.7967000000000004</v>
      </c>
      <c r="F1830">
        <v>390608</v>
      </c>
    </row>
    <row r="1831" spans="1:6">
      <c r="A1831" s="14">
        <v>38478</v>
      </c>
      <c r="B1831">
        <v>5.7967000000000004</v>
      </c>
      <c r="C1831">
        <v>5.8056000000000001</v>
      </c>
      <c r="D1831">
        <v>5.7698999999999998</v>
      </c>
      <c r="E1831" s="35">
        <v>5.7967000000000004</v>
      </c>
      <c r="F1831">
        <v>235881</v>
      </c>
    </row>
    <row r="1832" spans="1:6">
      <c r="A1832" s="14">
        <v>38481</v>
      </c>
      <c r="B1832">
        <v>5.8278999999999996</v>
      </c>
      <c r="C1832">
        <v>5.8278999999999996</v>
      </c>
      <c r="D1832">
        <v>5.6718999999999999</v>
      </c>
      <c r="E1832" s="35">
        <v>5.7655000000000003</v>
      </c>
      <c r="F1832">
        <v>640091</v>
      </c>
    </row>
    <row r="1833" spans="1:6">
      <c r="A1833" s="14">
        <v>38482</v>
      </c>
      <c r="B1833">
        <v>5.7298</v>
      </c>
      <c r="C1833">
        <v>5.7967000000000004</v>
      </c>
      <c r="D1833">
        <v>5.6184000000000003</v>
      </c>
      <c r="E1833" s="35">
        <v>5.6897000000000002</v>
      </c>
      <c r="F1833">
        <v>514570</v>
      </c>
    </row>
    <row r="1834" spans="1:6">
      <c r="A1834" s="14">
        <v>38483</v>
      </c>
      <c r="B1834">
        <v>5.6896000000000004</v>
      </c>
      <c r="C1834">
        <v>5.7074999999999996</v>
      </c>
      <c r="D1834">
        <v>5.5781000000000001</v>
      </c>
      <c r="E1834" s="35">
        <v>5.7030000000000003</v>
      </c>
      <c r="F1834">
        <v>265977</v>
      </c>
    </row>
    <row r="1835" spans="1:6">
      <c r="A1835" s="14">
        <v>38484</v>
      </c>
      <c r="B1835">
        <v>5.6896000000000004</v>
      </c>
      <c r="C1835">
        <v>5.6896000000000004</v>
      </c>
      <c r="D1835">
        <v>5.5960000000000001</v>
      </c>
      <c r="E1835" s="35">
        <v>5.6406000000000001</v>
      </c>
      <c r="F1835">
        <v>196641</v>
      </c>
    </row>
    <row r="1836" spans="1:6">
      <c r="A1836" s="14">
        <v>38485</v>
      </c>
      <c r="B1836">
        <v>5.6406000000000001</v>
      </c>
      <c r="C1836">
        <v>5.6539999999999999</v>
      </c>
      <c r="D1836">
        <v>5.4443999999999999</v>
      </c>
      <c r="E1836" s="35">
        <v>5.5290999999999997</v>
      </c>
      <c r="F1836">
        <v>174345</v>
      </c>
    </row>
    <row r="1837" spans="1:6">
      <c r="A1837" s="14">
        <v>38488</v>
      </c>
      <c r="B1837">
        <v>5.4935</v>
      </c>
      <c r="C1837">
        <v>5.6273</v>
      </c>
      <c r="D1837">
        <v>5.4935</v>
      </c>
      <c r="E1837" s="35">
        <v>5.6227999999999998</v>
      </c>
      <c r="F1837">
        <v>403985</v>
      </c>
    </row>
    <row r="1838" spans="1:6">
      <c r="A1838" s="14">
        <v>38489</v>
      </c>
      <c r="B1838">
        <v>5.5781999999999998</v>
      </c>
      <c r="C1838">
        <v>5.6896000000000004</v>
      </c>
      <c r="D1838">
        <v>5.5648</v>
      </c>
      <c r="E1838" s="35">
        <v>5.6406000000000001</v>
      </c>
      <c r="F1838">
        <v>370986</v>
      </c>
    </row>
    <row r="1839" spans="1:6">
      <c r="A1839" s="14">
        <v>38490</v>
      </c>
      <c r="B1839">
        <v>5.6406000000000001</v>
      </c>
      <c r="C1839">
        <v>5.7298</v>
      </c>
      <c r="D1839">
        <v>5.5915999999999997</v>
      </c>
      <c r="E1839" s="35">
        <v>5.7209000000000003</v>
      </c>
      <c r="F1839">
        <v>862148</v>
      </c>
    </row>
    <row r="1840" spans="1:6">
      <c r="A1840" s="14">
        <v>38491</v>
      </c>
      <c r="B1840">
        <v>5.7252999999999998</v>
      </c>
      <c r="C1840">
        <v>5.8056000000000001</v>
      </c>
      <c r="D1840">
        <v>5.7252999999999998</v>
      </c>
      <c r="E1840" s="35">
        <v>5.7832999999999997</v>
      </c>
      <c r="F1840">
        <v>503419</v>
      </c>
    </row>
    <row r="1841" spans="1:6">
      <c r="A1841" s="14">
        <v>38492</v>
      </c>
      <c r="B1841">
        <v>5.7788000000000004</v>
      </c>
      <c r="C1841">
        <v>5.8413000000000004</v>
      </c>
      <c r="D1841">
        <v>5.6673999999999998</v>
      </c>
      <c r="E1841" s="35">
        <v>5.7074999999999996</v>
      </c>
      <c r="F1841">
        <v>154950</v>
      </c>
    </row>
    <row r="1842" spans="1:6">
      <c r="A1842" s="14">
        <v>38495</v>
      </c>
      <c r="B1842">
        <v>5.6763000000000003</v>
      </c>
      <c r="C1842">
        <v>5.7788000000000004</v>
      </c>
      <c r="D1842">
        <v>5.6182999999999996</v>
      </c>
      <c r="E1842" s="35">
        <v>5.7610000000000001</v>
      </c>
      <c r="F1842">
        <v>225178</v>
      </c>
    </row>
    <row r="1843" spans="1:6">
      <c r="A1843" s="14">
        <v>38496</v>
      </c>
      <c r="B1843">
        <v>5.6985999999999999</v>
      </c>
      <c r="C1843">
        <v>5.77</v>
      </c>
      <c r="D1843">
        <v>5.6628999999999996</v>
      </c>
      <c r="E1843" s="35">
        <v>5.7431999999999999</v>
      </c>
      <c r="F1843">
        <v>470871</v>
      </c>
    </row>
    <row r="1844" spans="1:6">
      <c r="A1844" s="14">
        <v>38497</v>
      </c>
      <c r="B1844">
        <v>5.7074999999999996</v>
      </c>
      <c r="C1844">
        <v>5.7565999999999997</v>
      </c>
      <c r="D1844">
        <v>5.6093999999999999</v>
      </c>
      <c r="E1844" s="35">
        <v>5.6539999999999999</v>
      </c>
      <c r="F1844">
        <v>554475</v>
      </c>
    </row>
    <row r="1845" spans="1:6">
      <c r="A1845" s="14">
        <v>38498</v>
      </c>
      <c r="B1845">
        <v>5.6539999999999999</v>
      </c>
      <c r="C1845">
        <v>5.7342000000000004</v>
      </c>
      <c r="D1845">
        <v>5.6539999999999999</v>
      </c>
      <c r="E1845" s="35">
        <v>5.7164000000000001</v>
      </c>
      <c r="F1845">
        <v>411786</v>
      </c>
    </row>
    <row r="1846" spans="1:6">
      <c r="A1846" s="14">
        <v>38499</v>
      </c>
      <c r="B1846">
        <v>5.7431999999999999</v>
      </c>
      <c r="C1846">
        <v>5.7922000000000002</v>
      </c>
      <c r="D1846">
        <v>5.6539999999999999</v>
      </c>
      <c r="E1846" s="35">
        <v>5.6628999999999996</v>
      </c>
      <c r="F1846">
        <v>228523</v>
      </c>
    </row>
    <row r="1847" spans="1:6">
      <c r="A1847" s="14">
        <v>38503</v>
      </c>
      <c r="B1847">
        <v>5.6451000000000002</v>
      </c>
      <c r="C1847">
        <v>5.7967000000000004</v>
      </c>
      <c r="D1847">
        <v>5.6451000000000002</v>
      </c>
      <c r="E1847" s="35">
        <v>5.7521000000000004</v>
      </c>
      <c r="F1847">
        <v>1331901</v>
      </c>
    </row>
    <row r="1848" spans="1:6">
      <c r="A1848" s="14">
        <v>38504</v>
      </c>
      <c r="B1848">
        <v>5.7744</v>
      </c>
      <c r="C1848">
        <v>5.7967000000000004</v>
      </c>
      <c r="D1848">
        <v>5.7565999999999997</v>
      </c>
      <c r="E1848" s="35">
        <v>5.7877999999999998</v>
      </c>
      <c r="F1848">
        <v>535528</v>
      </c>
    </row>
    <row r="1849" spans="1:6">
      <c r="A1849" s="14">
        <v>38505</v>
      </c>
      <c r="B1849">
        <v>5.7922000000000002</v>
      </c>
      <c r="C1849">
        <v>5.8769</v>
      </c>
      <c r="D1849">
        <v>5.7744</v>
      </c>
      <c r="E1849" s="35">
        <v>5.7922000000000002</v>
      </c>
      <c r="F1849">
        <v>419143</v>
      </c>
    </row>
    <row r="1850" spans="1:6">
      <c r="A1850" s="14">
        <v>38506</v>
      </c>
      <c r="B1850">
        <v>5.7922000000000002</v>
      </c>
      <c r="C1850">
        <v>5.8368000000000002</v>
      </c>
      <c r="D1850">
        <v>5.7832999999999997</v>
      </c>
      <c r="E1850" s="35">
        <v>5.7967000000000004</v>
      </c>
      <c r="F1850">
        <v>680443</v>
      </c>
    </row>
    <row r="1851" spans="1:6">
      <c r="A1851" s="14">
        <v>38509</v>
      </c>
      <c r="B1851">
        <v>5.7967000000000004</v>
      </c>
      <c r="C1851">
        <v>5.9751000000000003</v>
      </c>
      <c r="D1851">
        <v>5.7877999999999998</v>
      </c>
      <c r="E1851" s="35">
        <v>5.8101000000000003</v>
      </c>
      <c r="F1851">
        <v>1085102</v>
      </c>
    </row>
    <row r="1852" spans="1:6">
      <c r="A1852" s="14">
        <v>38510</v>
      </c>
      <c r="B1852">
        <v>5.8411999999999997</v>
      </c>
      <c r="C1852">
        <v>5.8680000000000003</v>
      </c>
      <c r="D1852">
        <v>5.8010999999999999</v>
      </c>
      <c r="E1852" s="35">
        <v>5.8234000000000004</v>
      </c>
      <c r="F1852">
        <v>478892</v>
      </c>
    </row>
    <row r="1853" spans="1:6">
      <c r="A1853" s="14">
        <v>38511</v>
      </c>
      <c r="B1853">
        <v>5.8413000000000004</v>
      </c>
      <c r="C1853">
        <v>5.8457999999999997</v>
      </c>
      <c r="D1853">
        <v>5.7877999999999998</v>
      </c>
      <c r="E1853" s="35">
        <v>5.819</v>
      </c>
      <c r="F1853">
        <v>708982</v>
      </c>
    </row>
    <row r="1854" spans="1:6">
      <c r="A1854" s="14">
        <v>38512</v>
      </c>
      <c r="B1854">
        <v>5.8056000000000001</v>
      </c>
      <c r="C1854">
        <v>5.8278999999999996</v>
      </c>
      <c r="D1854">
        <v>5.6897000000000002</v>
      </c>
      <c r="E1854" s="35">
        <v>5.7744</v>
      </c>
      <c r="F1854">
        <v>474660</v>
      </c>
    </row>
    <row r="1855" spans="1:6">
      <c r="A1855" s="14">
        <v>38513</v>
      </c>
      <c r="B1855">
        <v>5.7431999999999999</v>
      </c>
      <c r="C1855">
        <v>5.7832999999999997</v>
      </c>
      <c r="D1855">
        <v>5.6763000000000003</v>
      </c>
      <c r="E1855" s="35">
        <v>5.7655000000000003</v>
      </c>
      <c r="F1855">
        <v>716563</v>
      </c>
    </row>
    <row r="1856" spans="1:6">
      <c r="A1856" s="14">
        <v>38516</v>
      </c>
      <c r="B1856">
        <v>5.7655000000000003</v>
      </c>
      <c r="C1856">
        <v>5.8413000000000004</v>
      </c>
      <c r="D1856">
        <v>5.7610000000000001</v>
      </c>
      <c r="E1856" s="35">
        <v>5.7877999999999998</v>
      </c>
      <c r="F1856">
        <v>453705</v>
      </c>
    </row>
    <row r="1857" spans="1:6">
      <c r="A1857" s="14">
        <v>38517</v>
      </c>
      <c r="B1857">
        <v>5.7744</v>
      </c>
      <c r="C1857">
        <v>5.9215</v>
      </c>
      <c r="D1857">
        <v>5.7744</v>
      </c>
      <c r="E1857" s="35">
        <v>5.8814000000000002</v>
      </c>
      <c r="F1857">
        <v>730605</v>
      </c>
    </row>
    <row r="1858" spans="1:6">
      <c r="A1858" s="14">
        <v>38518</v>
      </c>
      <c r="B1858">
        <v>5.8635999999999999</v>
      </c>
      <c r="C1858">
        <v>5.9928999999999997</v>
      </c>
      <c r="D1858">
        <v>5.8234000000000004</v>
      </c>
      <c r="E1858" s="35">
        <v>5.9572000000000003</v>
      </c>
      <c r="F1858">
        <v>512114</v>
      </c>
    </row>
    <row r="1859" spans="1:6">
      <c r="A1859" s="14">
        <v>38519</v>
      </c>
      <c r="B1859">
        <v>5.984</v>
      </c>
      <c r="C1859">
        <v>6.1802000000000001</v>
      </c>
      <c r="D1859">
        <v>5.9394</v>
      </c>
      <c r="E1859" s="35">
        <v>6.0998999999999999</v>
      </c>
      <c r="F1859">
        <v>719681</v>
      </c>
    </row>
    <row r="1860" spans="1:6">
      <c r="A1860" s="14">
        <v>38520</v>
      </c>
      <c r="B1860">
        <v>6.1132999999999997</v>
      </c>
      <c r="C1860">
        <v>6.2291999999999996</v>
      </c>
      <c r="D1860">
        <v>6.0776000000000003</v>
      </c>
      <c r="E1860" s="35">
        <v>6.1623000000000001</v>
      </c>
      <c r="F1860">
        <v>605083</v>
      </c>
    </row>
    <row r="1861" spans="1:6">
      <c r="A1861" s="14">
        <v>38523</v>
      </c>
      <c r="B1861">
        <v>6.1444000000000001</v>
      </c>
      <c r="C1861">
        <v>6.1444000000000001</v>
      </c>
      <c r="D1861">
        <v>5.9303999999999997</v>
      </c>
      <c r="E1861" s="35">
        <v>5.9527000000000001</v>
      </c>
      <c r="F1861">
        <v>799044</v>
      </c>
    </row>
    <row r="1862" spans="1:6">
      <c r="A1862" s="14">
        <v>38524</v>
      </c>
      <c r="B1862">
        <v>5.9527999999999999</v>
      </c>
      <c r="C1862">
        <v>6.2069000000000001</v>
      </c>
      <c r="D1862">
        <v>5.9527999999999999</v>
      </c>
      <c r="E1862" s="35">
        <v>6.1757</v>
      </c>
      <c r="F1862">
        <v>924126</v>
      </c>
    </row>
    <row r="1863" spans="1:6">
      <c r="A1863" s="14">
        <v>38525</v>
      </c>
      <c r="B1863">
        <v>6.1890999999999998</v>
      </c>
      <c r="C1863">
        <v>6.2782999999999998</v>
      </c>
      <c r="D1863">
        <v>6.1890999999999998</v>
      </c>
      <c r="E1863" s="35">
        <v>6.2648999999999999</v>
      </c>
      <c r="F1863">
        <v>1344613</v>
      </c>
    </row>
    <row r="1864" spans="1:6">
      <c r="A1864" s="14">
        <v>38526</v>
      </c>
      <c r="B1864">
        <v>6.2648999999999999</v>
      </c>
      <c r="C1864">
        <v>6.2870999999999997</v>
      </c>
      <c r="D1864">
        <v>6.1177000000000001</v>
      </c>
      <c r="E1864" s="35">
        <v>6.2381000000000002</v>
      </c>
      <c r="F1864">
        <v>590145</v>
      </c>
    </row>
    <row r="1865" spans="1:6">
      <c r="A1865" s="14">
        <v>38527</v>
      </c>
      <c r="B1865">
        <v>6.2515000000000001</v>
      </c>
      <c r="C1865">
        <v>6.2648000000000001</v>
      </c>
      <c r="D1865">
        <v>5.9527000000000001</v>
      </c>
      <c r="E1865" s="35">
        <v>6.0195999999999996</v>
      </c>
      <c r="F1865">
        <v>1567771</v>
      </c>
    </row>
    <row r="1866" spans="1:6">
      <c r="A1866" s="14">
        <v>38530</v>
      </c>
      <c r="B1866">
        <v>6.0152000000000001</v>
      </c>
      <c r="C1866">
        <v>6.1712999999999996</v>
      </c>
      <c r="D1866">
        <v>5.9438000000000004</v>
      </c>
      <c r="E1866" s="35">
        <v>6.1444999999999999</v>
      </c>
      <c r="F1866">
        <v>489375</v>
      </c>
    </row>
    <row r="1867" spans="1:6">
      <c r="A1867" s="14">
        <v>38531</v>
      </c>
      <c r="B1867">
        <v>6.1577999999999999</v>
      </c>
      <c r="C1867">
        <v>6.1978999999999997</v>
      </c>
      <c r="D1867">
        <v>6.0597000000000003</v>
      </c>
      <c r="E1867" s="35">
        <v>6.1801000000000004</v>
      </c>
      <c r="F1867">
        <v>217374</v>
      </c>
    </row>
    <row r="1868" spans="1:6">
      <c r="A1868" s="14">
        <v>38532</v>
      </c>
      <c r="B1868">
        <v>6.2069000000000001</v>
      </c>
      <c r="C1868">
        <v>6.3228</v>
      </c>
      <c r="D1868">
        <v>6.1756000000000002</v>
      </c>
      <c r="E1868" s="35">
        <v>6.3005000000000004</v>
      </c>
      <c r="F1868">
        <v>457043</v>
      </c>
    </row>
    <row r="1869" spans="1:6">
      <c r="A1869" s="14">
        <v>38533</v>
      </c>
      <c r="B1869">
        <v>6.3185000000000002</v>
      </c>
      <c r="C1869">
        <v>6.3365</v>
      </c>
      <c r="D1869">
        <v>6.1658999999999997</v>
      </c>
      <c r="E1869" s="35">
        <v>6.2153</v>
      </c>
      <c r="F1869">
        <v>315028</v>
      </c>
    </row>
    <row r="1870" spans="1:6">
      <c r="A1870" s="14">
        <v>38534</v>
      </c>
      <c r="B1870">
        <v>6.2198000000000002</v>
      </c>
      <c r="C1870">
        <v>6.3365</v>
      </c>
      <c r="D1870">
        <v>6.1794000000000002</v>
      </c>
      <c r="E1870" s="35">
        <v>6.2602000000000002</v>
      </c>
      <c r="F1870">
        <v>362822</v>
      </c>
    </row>
    <row r="1871" spans="1:6">
      <c r="A1871" s="14">
        <v>38538</v>
      </c>
      <c r="B1871">
        <v>6.2377000000000002</v>
      </c>
      <c r="C1871">
        <v>6.4665999999999997</v>
      </c>
      <c r="D1871">
        <v>6.2198000000000002</v>
      </c>
      <c r="E1871" s="35">
        <v>6.3857999999999997</v>
      </c>
      <c r="F1871">
        <v>738428</v>
      </c>
    </row>
    <row r="1872" spans="1:6">
      <c r="A1872" s="14">
        <v>38539</v>
      </c>
      <c r="B1872">
        <v>6.3453999999999997</v>
      </c>
      <c r="C1872">
        <v>6.3948</v>
      </c>
      <c r="D1872">
        <v>6.2153</v>
      </c>
      <c r="E1872" s="35">
        <v>6.2511999999999999</v>
      </c>
      <c r="F1872">
        <v>623101</v>
      </c>
    </row>
    <row r="1873" spans="1:6">
      <c r="A1873" s="14">
        <v>38540</v>
      </c>
      <c r="B1873">
        <v>6.2377000000000002</v>
      </c>
      <c r="C1873">
        <v>6.3544</v>
      </c>
      <c r="D1873">
        <v>6.1524999999999999</v>
      </c>
      <c r="E1873" s="35">
        <v>6.3274999999999997</v>
      </c>
      <c r="F1873">
        <v>286757</v>
      </c>
    </row>
    <row r="1874" spans="1:6">
      <c r="A1874" s="14">
        <v>38541</v>
      </c>
      <c r="B1874">
        <v>6.3453999999999997</v>
      </c>
      <c r="C1874">
        <v>6.4710999999999999</v>
      </c>
      <c r="D1874">
        <v>6.3453999999999997</v>
      </c>
      <c r="E1874" s="35">
        <v>6.4621000000000004</v>
      </c>
      <c r="F1874">
        <v>474560</v>
      </c>
    </row>
    <row r="1875" spans="1:6">
      <c r="A1875" s="14">
        <v>38544</v>
      </c>
      <c r="B1875">
        <v>6.4621000000000004</v>
      </c>
      <c r="C1875">
        <v>6.4621000000000004</v>
      </c>
      <c r="D1875">
        <v>6.3723999999999998</v>
      </c>
      <c r="E1875" s="35">
        <v>6.4038000000000004</v>
      </c>
      <c r="F1875">
        <v>341730</v>
      </c>
    </row>
    <row r="1876" spans="1:6">
      <c r="A1876" s="14">
        <v>38545</v>
      </c>
      <c r="B1876">
        <v>6.3948</v>
      </c>
      <c r="C1876">
        <v>6.48</v>
      </c>
      <c r="D1876">
        <v>6.3453999999999997</v>
      </c>
      <c r="E1876" s="35">
        <v>6.4531000000000001</v>
      </c>
      <c r="F1876">
        <v>735061</v>
      </c>
    </row>
    <row r="1877" spans="1:6">
      <c r="A1877" s="14">
        <v>38546</v>
      </c>
      <c r="B1877">
        <v>6.4531000000000001</v>
      </c>
      <c r="C1877">
        <v>6.5069999999999997</v>
      </c>
      <c r="D1877">
        <v>6.4397000000000002</v>
      </c>
      <c r="E1877" s="35">
        <v>6.4621000000000004</v>
      </c>
      <c r="F1877">
        <v>321086</v>
      </c>
    </row>
    <row r="1878" spans="1:6">
      <c r="A1878" s="14">
        <v>38547</v>
      </c>
      <c r="B1878">
        <v>6.5025000000000004</v>
      </c>
      <c r="C1878">
        <v>6.5293999999999999</v>
      </c>
      <c r="D1878">
        <v>6.4710000000000001</v>
      </c>
      <c r="E1878" s="35">
        <v>6.4844999999999997</v>
      </c>
      <c r="F1878">
        <v>441574</v>
      </c>
    </row>
    <row r="1879" spans="1:6">
      <c r="A1879" s="14">
        <v>38548</v>
      </c>
      <c r="B1879">
        <v>6.4756</v>
      </c>
      <c r="C1879">
        <v>6.5204000000000004</v>
      </c>
      <c r="D1879">
        <v>6.4352</v>
      </c>
      <c r="E1879" s="35">
        <v>6.4576000000000002</v>
      </c>
      <c r="F1879">
        <v>187131</v>
      </c>
    </row>
    <row r="1880" spans="1:6">
      <c r="A1880" s="14">
        <v>38551</v>
      </c>
      <c r="B1880">
        <v>6.4440999999999997</v>
      </c>
      <c r="C1880">
        <v>6.5025000000000004</v>
      </c>
      <c r="D1880">
        <v>6.3498999999999999</v>
      </c>
      <c r="E1880" s="35">
        <v>6.4172000000000002</v>
      </c>
      <c r="F1880">
        <v>215627</v>
      </c>
    </row>
    <row r="1881" spans="1:6">
      <c r="A1881" s="14">
        <v>38552</v>
      </c>
      <c r="B1881">
        <v>6.4306999999999999</v>
      </c>
      <c r="C1881">
        <v>6.4576000000000002</v>
      </c>
      <c r="D1881">
        <v>6.3947000000000003</v>
      </c>
      <c r="E1881" s="35">
        <v>6.4127000000000001</v>
      </c>
      <c r="F1881">
        <v>245693</v>
      </c>
    </row>
    <row r="1882" spans="1:6">
      <c r="A1882" s="14">
        <v>38553</v>
      </c>
      <c r="B1882">
        <v>6.3813000000000004</v>
      </c>
      <c r="C1882">
        <v>6.5922999999999998</v>
      </c>
      <c r="D1882">
        <v>6.3813000000000004</v>
      </c>
      <c r="E1882" s="35">
        <v>6.5743</v>
      </c>
      <c r="F1882">
        <v>604477</v>
      </c>
    </row>
    <row r="1883" spans="1:6">
      <c r="A1883" s="14">
        <v>38554</v>
      </c>
      <c r="B1883">
        <v>6.5876999999999999</v>
      </c>
      <c r="C1883">
        <v>6.5922000000000001</v>
      </c>
      <c r="D1883">
        <v>6.4440999999999997</v>
      </c>
      <c r="E1883" s="35">
        <v>6.5876999999999999</v>
      </c>
      <c r="F1883">
        <v>321981</v>
      </c>
    </row>
    <row r="1884" spans="1:6">
      <c r="A1884" s="14">
        <v>38555</v>
      </c>
      <c r="B1884">
        <v>6.5831999999999997</v>
      </c>
      <c r="C1884">
        <v>6.6147</v>
      </c>
      <c r="D1884">
        <v>6.4396000000000004</v>
      </c>
      <c r="E1884" s="35">
        <v>6.5608000000000004</v>
      </c>
      <c r="F1884">
        <v>668645</v>
      </c>
    </row>
    <row r="1885" spans="1:6">
      <c r="A1885" s="14">
        <v>38558</v>
      </c>
      <c r="B1885">
        <v>6.5472999999999999</v>
      </c>
      <c r="C1885">
        <v>6.5472999999999999</v>
      </c>
      <c r="D1885">
        <v>6.4889999999999999</v>
      </c>
      <c r="E1885" s="35">
        <v>6.5204000000000004</v>
      </c>
      <c r="F1885">
        <v>409937</v>
      </c>
    </row>
    <row r="1886" spans="1:6">
      <c r="A1886" s="14">
        <v>38559</v>
      </c>
      <c r="B1886">
        <v>6.5205000000000002</v>
      </c>
      <c r="C1886">
        <v>6.5788000000000002</v>
      </c>
      <c r="D1886">
        <v>6.4621000000000004</v>
      </c>
      <c r="E1886" s="35">
        <v>6.5788000000000002</v>
      </c>
      <c r="F1886">
        <v>299546</v>
      </c>
    </row>
    <row r="1887" spans="1:6">
      <c r="A1887" s="14">
        <v>38560</v>
      </c>
      <c r="B1887">
        <v>6.5876999999999999</v>
      </c>
      <c r="C1887">
        <v>6.5876999999999999</v>
      </c>
      <c r="D1887">
        <v>6.4980000000000002</v>
      </c>
      <c r="E1887" s="35">
        <v>6.5608000000000004</v>
      </c>
      <c r="F1887">
        <v>329162</v>
      </c>
    </row>
    <row r="1888" spans="1:6">
      <c r="A1888" s="14">
        <v>38561</v>
      </c>
      <c r="B1888">
        <v>6.5518000000000001</v>
      </c>
      <c r="C1888">
        <v>6.6012000000000004</v>
      </c>
      <c r="D1888">
        <v>6.5159000000000002</v>
      </c>
      <c r="E1888" s="35">
        <v>6.6012000000000004</v>
      </c>
      <c r="F1888">
        <v>233353</v>
      </c>
    </row>
    <row r="1889" spans="1:6">
      <c r="A1889" s="14">
        <v>38562</v>
      </c>
      <c r="B1889">
        <v>6.5833000000000004</v>
      </c>
      <c r="C1889">
        <v>6.6192000000000002</v>
      </c>
      <c r="D1889">
        <v>6.5159000000000002</v>
      </c>
      <c r="E1889" s="35">
        <v>6.5697999999999999</v>
      </c>
      <c r="F1889">
        <v>429685</v>
      </c>
    </row>
    <row r="1890" spans="1:6">
      <c r="A1890" s="14">
        <v>38565</v>
      </c>
      <c r="B1890">
        <v>6.5833000000000004</v>
      </c>
      <c r="C1890">
        <v>6.7268999999999997</v>
      </c>
      <c r="D1890">
        <v>6.5833000000000004</v>
      </c>
      <c r="E1890" s="35">
        <v>6.6416000000000004</v>
      </c>
      <c r="F1890">
        <v>451449</v>
      </c>
    </row>
    <row r="1891" spans="1:6">
      <c r="A1891" s="14">
        <v>38566</v>
      </c>
      <c r="B1891">
        <v>6.6641000000000004</v>
      </c>
      <c r="C1891">
        <v>6.6641000000000004</v>
      </c>
      <c r="D1891">
        <v>6.5339</v>
      </c>
      <c r="E1891" s="35">
        <v>6.5833000000000004</v>
      </c>
      <c r="F1891">
        <v>641053</v>
      </c>
    </row>
    <row r="1892" spans="1:6">
      <c r="A1892" s="14">
        <v>38567</v>
      </c>
      <c r="B1892">
        <v>6.5697999999999999</v>
      </c>
      <c r="C1892">
        <v>6.5697999999999999</v>
      </c>
      <c r="D1892">
        <v>6.4846000000000004</v>
      </c>
      <c r="E1892" s="35">
        <v>6.5473999999999997</v>
      </c>
      <c r="F1892">
        <v>457735</v>
      </c>
    </row>
    <row r="1893" spans="1:6">
      <c r="A1893" s="14">
        <v>38568</v>
      </c>
      <c r="B1893">
        <v>6.5114000000000001</v>
      </c>
      <c r="C1893">
        <v>6.5608000000000004</v>
      </c>
      <c r="D1893">
        <v>6.48</v>
      </c>
      <c r="E1893" s="35">
        <v>6.5518000000000001</v>
      </c>
      <c r="F1893">
        <v>230435</v>
      </c>
    </row>
    <row r="1894" spans="1:6">
      <c r="A1894" s="14">
        <v>38569</v>
      </c>
      <c r="B1894">
        <v>6.5384000000000002</v>
      </c>
      <c r="C1894">
        <v>6.6280999999999999</v>
      </c>
      <c r="D1894">
        <v>6.5068999999999999</v>
      </c>
      <c r="E1894" s="35">
        <v>6.5967000000000002</v>
      </c>
      <c r="F1894">
        <v>631174</v>
      </c>
    </row>
    <row r="1895" spans="1:6">
      <c r="A1895" s="14">
        <v>38572</v>
      </c>
      <c r="B1895">
        <v>6.5743</v>
      </c>
      <c r="C1895">
        <v>6.6326000000000001</v>
      </c>
      <c r="D1895">
        <v>6.5025000000000004</v>
      </c>
      <c r="E1895" s="35">
        <v>6.5743</v>
      </c>
      <c r="F1895">
        <v>433500</v>
      </c>
    </row>
    <row r="1896" spans="1:6">
      <c r="A1896" s="14">
        <v>38573</v>
      </c>
      <c r="B1896">
        <v>6.5697999999999999</v>
      </c>
      <c r="C1896">
        <v>6.6056999999999997</v>
      </c>
      <c r="D1896">
        <v>6.5293999999999999</v>
      </c>
      <c r="E1896" s="35">
        <v>6.5833000000000004</v>
      </c>
      <c r="F1896">
        <v>283840</v>
      </c>
    </row>
    <row r="1897" spans="1:6">
      <c r="A1897" s="14">
        <v>38574</v>
      </c>
      <c r="B1897">
        <v>6.6056999999999997</v>
      </c>
      <c r="C1897">
        <v>6.6641000000000004</v>
      </c>
      <c r="D1897">
        <v>6.5743</v>
      </c>
      <c r="E1897" s="35">
        <v>6.6505999999999998</v>
      </c>
      <c r="F1897">
        <v>310765</v>
      </c>
    </row>
    <row r="1898" spans="1:6">
      <c r="A1898" s="14">
        <v>38575</v>
      </c>
      <c r="B1898">
        <v>6.6505000000000001</v>
      </c>
      <c r="C1898">
        <v>6.6595000000000004</v>
      </c>
      <c r="D1898">
        <v>6.5697999999999999</v>
      </c>
      <c r="E1898" s="35">
        <v>6.6280999999999999</v>
      </c>
      <c r="F1898">
        <v>359677</v>
      </c>
    </row>
    <row r="1899" spans="1:6">
      <c r="A1899" s="14">
        <v>38576</v>
      </c>
      <c r="B1899">
        <v>6.5968</v>
      </c>
      <c r="C1899">
        <v>6.6551</v>
      </c>
      <c r="D1899">
        <v>6.4173</v>
      </c>
      <c r="E1899" s="35">
        <v>6.5473999999999997</v>
      </c>
      <c r="F1899">
        <v>241208</v>
      </c>
    </row>
    <row r="1900" spans="1:6">
      <c r="A1900" s="14">
        <v>38579</v>
      </c>
      <c r="B1900">
        <v>6.5293999999999999</v>
      </c>
      <c r="C1900">
        <v>6.5384000000000002</v>
      </c>
      <c r="D1900">
        <v>6.4172000000000002</v>
      </c>
      <c r="E1900" s="35">
        <v>6.4576000000000002</v>
      </c>
      <c r="F1900">
        <v>267234</v>
      </c>
    </row>
    <row r="1901" spans="1:6">
      <c r="A1901" s="14">
        <v>38580</v>
      </c>
      <c r="B1901">
        <v>6.4306999999999999</v>
      </c>
      <c r="C1901">
        <v>6.4531000000000001</v>
      </c>
      <c r="D1901">
        <v>6.3453999999999997</v>
      </c>
      <c r="E1901" s="35">
        <v>6.4217000000000004</v>
      </c>
      <c r="F1901">
        <v>340157</v>
      </c>
    </row>
    <row r="1902" spans="1:6">
      <c r="A1902" s="14">
        <v>38581</v>
      </c>
      <c r="B1902">
        <v>6.3902999999999999</v>
      </c>
      <c r="C1902">
        <v>6.4621000000000004</v>
      </c>
      <c r="D1902">
        <v>6.3409000000000004</v>
      </c>
      <c r="E1902" s="35">
        <v>6.3948</v>
      </c>
      <c r="F1902">
        <v>228193</v>
      </c>
    </row>
    <row r="1903" spans="1:6">
      <c r="A1903" s="14">
        <v>38582</v>
      </c>
      <c r="B1903">
        <v>6.3948</v>
      </c>
      <c r="C1903">
        <v>6.4306999999999999</v>
      </c>
      <c r="D1903">
        <v>6.3140000000000001</v>
      </c>
      <c r="E1903" s="35">
        <v>6.4217000000000004</v>
      </c>
      <c r="F1903">
        <v>159308</v>
      </c>
    </row>
    <row r="1904" spans="1:6">
      <c r="A1904" s="14">
        <v>38583</v>
      </c>
      <c r="B1904">
        <v>6.4172000000000002</v>
      </c>
      <c r="C1904">
        <v>6.5293999999999999</v>
      </c>
      <c r="D1904">
        <v>6.3902999999999999</v>
      </c>
      <c r="E1904" s="35">
        <v>6.4889999999999999</v>
      </c>
      <c r="F1904">
        <v>558027</v>
      </c>
    </row>
    <row r="1905" spans="1:6">
      <c r="A1905" s="14">
        <v>38586</v>
      </c>
      <c r="B1905">
        <v>6.5114000000000001</v>
      </c>
      <c r="C1905">
        <v>6.6056999999999997</v>
      </c>
      <c r="D1905">
        <v>6.4621000000000004</v>
      </c>
      <c r="E1905" s="35">
        <v>6.5652999999999997</v>
      </c>
      <c r="F1905">
        <v>299096</v>
      </c>
    </row>
    <row r="1906" spans="1:6">
      <c r="A1906" s="14">
        <v>38587</v>
      </c>
      <c r="B1906">
        <v>6.6012000000000004</v>
      </c>
      <c r="C1906">
        <v>6.6012000000000004</v>
      </c>
      <c r="D1906">
        <v>6.4621000000000004</v>
      </c>
      <c r="E1906" s="35">
        <v>6.5069999999999997</v>
      </c>
      <c r="F1906">
        <v>343749</v>
      </c>
    </row>
    <row r="1907" spans="1:6">
      <c r="A1907" s="14">
        <v>38588</v>
      </c>
      <c r="B1907">
        <v>6.4935</v>
      </c>
      <c r="C1907">
        <v>6.5472999999999999</v>
      </c>
      <c r="D1907">
        <v>6.4576000000000002</v>
      </c>
      <c r="E1907" s="35">
        <v>6.5159000000000002</v>
      </c>
      <c r="F1907">
        <v>487346</v>
      </c>
    </row>
    <row r="1908" spans="1:6">
      <c r="A1908" s="14">
        <v>38589</v>
      </c>
      <c r="B1908">
        <v>6.5204000000000004</v>
      </c>
      <c r="C1908">
        <v>6.5518000000000001</v>
      </c>
      <c r="D1908">
        <v>6.4352</v>
      </c>
      <c r="E1908" s="35">
        <v>6.4576000000000002</v>
      </c>
      <c r="F1908">
        <v>157513</v>
      </c>
    </row>
    <row r="1909" spans="1:6">
      <c r="A1909" s="14">
        <v>38590</v>
      </c>
      <c r="B1909">
        <v>6.4710999999999999</v>
      </c>
      <c r="C1909">
        <v>6.4710999999999999</v>
      </c>
      <c r="D1909">
        <v>6.2915999999999999</v>
      </c>
      <c r="E1909" s="35">
        <v>6.3589000000000002</v>
      </c>
      <c r="F1909">
        <v>151231</v>
      </c>
    </row>
    <row r="1910" spans="1:6">
      <c r="A1910" s="14">
        <v>38593</v>
      </c>
      <c r="B1910">
        <v>6.2153</v>
      </c>
      <c r="C1910">
        <v>6.4261999999999997</v>
      </c>
      <c r="D1910">
        <v>6.2153</v>
      </c>
      <c r="E1910" s="35">
        <v>6.4217000000000004</v>
      </c>
      <c r="F1910">
        <v>279351</v>
      </c>
    </row>
    <row r="1911" spans="1:6">
      <c r="A1911" s="14">
        <v>38594</v>
      </c>
      <c r="B1911">
        <v>6.4127000000000001</v>
      </c>
      <c r="C1911">
        <v>6.5429000000000004</v>
      </c>
      <c r="D1911">
        <v>6.3813000000000004</v>
      </c>
      <c r="E1911" s="35">
        <v>6.4889999999999999</v>
      </c>
      <c r="F1911">
        <v>292813</v>
      </c>
    </row>
    <row r="1912" spans="1:6">
      <c r="A1912" s="14">
        <v>38595</v>
      </c>
      <c r="B1912">
        <v>6.4844999999999997</v>
      </c>
      <c r="C1912">
        <v>6.6326000000000001</v>
      </c>
      <c r="D1912">
        <v>6.4172000000000002</v>
      </c>
      <c r="E1912" s="35">
        <v>6.5876999999999999</v>
      </c>
      <c r="F1912">
        <v>516740</v>
      </c>
    </row>
    <row r="1913" spans="1:6">
      <c r="A1913" s="14">
        <v>38596</v>
      </c>
      <c r="B1913">
        <v>6.5564</v>
      </c>
      <c r="C1913">
        <v>6.5877999999999997</v>
      </c>
      <c r="D1913">
        <v>6.4846000000000004</v>
      </c>
      <c r="E1913" s="35">
        <v>6.5069999999999997</v>
      </c>
      <c r="F1913">
        <v>189601</v>
      </c>
    </row>
    <row r="1914" spans="1:6">
      <c r="A1914" s="14">
        <v>38597</v>
      </c>
      <c r="B1914">
        <v>6.5518999999999998</v>
      </c>
      <c r="C1914">
        <v>6.5518999999999998</v>
      </c>
      <c r="D1914">
        <v>6.3544</v>
      </c>
      <c r="E1914" s="35">
        <v>6.4038000000000004</v>
      </c>
      <c r="F1914">
        <v>128570</v>
      </c>
    </row>
    <row r="1915" spans="1:6">
      <c r="A1915" s="14">
        <v>38601</v>
      </c>
      <c r="B1915">
        <v>6.4217000000000004</v>
      </c>
      <c r="C1915">
        <v>6.4710999999999999</v>
      </c>
      <c r="D1915">
        <v>6.3857999999999997</v>
      </c>
      <c r="E1915" s="35">
        <v>6.4397000000000002</v>
      </c>
      <c r="F1915">
        <v>206654</v>
      </c>
    </row>
    <row r="1916" spans="1:6">
      <c r="A1916" s="14">
        <v>38602</v>
      </c>
      <c r="B1916">
        <v>6.4352</v>
      </c>
      <c r="C1916">
        <v>6.4980000000000002</v>
      </c>
      <c r="D1916">
        <v>6.4261999999999997</v>
      </c>
      <c r="E1916" s="35">
        <v>6.4980000000000002</v>
      </c>
      <c r="F1916">
        <v>233354</v>
      </c>
    </row>
    <row r="1917" spans="1:6">
      <c r="A1917" s="14">
        <v>38603</v>
      </c>
      <c r="B1917">
        <v>6.4980000000000002</v>
      </c>
      <c r="C1917">
        <v>6.5250000000000004</v>
      </c>
      <c r="D1917">
        <v>6.4261999999999997</v>
      </c>
      <c r="E1917" s="35">
        <v>6.5069999999999997</v>
      </c>
      <c r="F1917">
        <v>241881</v>
      </c>
    </row>
    <row r="1918" spans="1:6">
      <c r="A1918" s="14">
        <v>38604</v>
      </c>
      <c r="B1918">
        <v>6.5069999999999997</v>
      </c>
      <c r="C1918">
        <v>6.5922999999999998</v>
      </c>
      <c r="D1918">
        <v>6.4442000000000004</v>
      </c>
      <c r="E1918" s="35">
        <v>6.5473999999999997</v>
      </c>
      <c r="F1918">
        <v>255120</v>
      </c>
    </row>
    <row r="1919" spans="1:6">
      <c r="A1919" s="14">
        <v>38607</v>
      </c>
      <c r="B1919">
        <v>6.5159000000000002</v>
      </c>
      <c r="C1919">
        <v>6.5967000000000002</v>
      </c>
      <c r="D1919">
        <v>6.5069999999999997</v>
      </c>
      <c r="E1919" s="35">
        <v>6.5339</v>
      </c>
      <c r="F1919">
        <v>178156</v>
      </c>
    </row>
    <row r="1920" spans="1:6">
      <c r="A1920" s="14">
        <v>38608</v>
      </c>
      <c r="B1920">
        <v>6.5114999999999998</v>
      </c>
      <c r="C1920">
        <v>6.5339</v>
      </c>
      <c r="D1920">
        <v>6.4756</v>
      </c>
      <c r="E1920" s="35">
        <v>6.5025000000000004</v>
      </c>
      <c r="F1920">
        <v>210467</v>
      </c>
    </row>
    <row r="1921" spans="1:6">
      <c r="A1921" s="14">
        <v>38609</v>
      </c>
      <c r="B1921">
        <v>6.5025000000000004</v>
      </c>
      <c r="C1921">
        <v>6.5248999999999997</v>
      </c>
      <c r="D1921">
        <v>6.4396000000000004</v>
      </c>
      <c r="E1921" s="35">
        <v>6.4531000000000001</v>
      </c>
      <c r="F1921">
        <v>217198</v>
      </c>
    </row>
    <row r="1922" spans="1:6">
      <c r="A1922" s="14">
        <v>38610</v>
      </c>
      <c r="B1922">
        <v>6.4710000000000001</v>
      </c>
      <c r="C1922">
        <v>6.48</v>
      </c>
      <c r="D1922">
        <v>6.3947000000000003</v>
      </c>
      <c r="E1922" s="35">
        <v>6.4440999999999997</v>
      </c>
      <c r="F1922">
        <v>207324</v>
      </c>
    </row>
    <row r="1923" spans="1:6">
      <c r="A1923" s="14">
        <v>38611</v>
      </c>
      <c r="B1923">
        <v>6.4577</v>
      </c>
      <c r="C1923">
        <v>6.4801000000000002</v>
      </c>
      <c r="D1923">
        <v>6.3455000000000004</v>
      </c>
      <c r="E1923" s="35">
        <v>6.3678999999999997</v>
      </c>
      <c r="F1923">
        <v>348013</v>
      </c>
    </row>
    <row r="1924" spans="1:6">
      <c r="A1924" s="14">
        <v>38614</v>
      </c>
      <c r="B1924">
        <v>6.4081999999999999</v>
      </c>
      <c r="C1924">
        <v>6.4081999999999999</v>
      </c>
      <c r="D1924">
        <v>6.0716000000000001</v>
      </c>
      <c r="E1924" s="35">
        <v>6.3005000000000004</v>
      </c>
      <c r="F1924">
        <v>518535</v>
      </c>
    </row>
    <row r="1925" spans="1:6">
      <c r="A1925" s="14">
        <v>38615</v>
      </c>
      <c r="B1925">
        <v>6.2826000000000004</v>
      </c>
      <c r="C1925">
        <v>6.3948</v>
      </c>
      <c r="D1925">
        <v>6.2243000000000004</v>
      </c>
      <c r="E1925" s="35">
        <v>6.2915999999999999</v>
      </c>
      <c r="F1925">
        <v>617717</v>
      </c>
    </row>
    <row r="1926" spans="1:6">
      <c r="A1926" s="14">
        <v>38616</v>
      </c>
      <c r="B1926">
        <v>6.3051000000000004</v>
      </c>
      <c r="C1926">
        <v>6.4621000000000004</v>
      </c>
      <c r="D1926">
        <v>6.2736999999999998</v>
      </c>
      <c r="E1926" s="35">
        <v>6.4397000000000002</v>
      </c>
      <c r="F1926">
        <v>821679</v>
      </c>
    </row>
    <row r="1927" spans="1:6">
      <c r="A1927" s="14">
        <v>38617</v>
      </c>
      <c r="B1927">
        <v>6.4127999999999998</v>
      </c>
      <c r="C1927">
        <v>6.4576000000000002</v>
      </c>
      <c r="D1927">
        <v>6.3634000000000004</v>
      </c>
      <c r="E1927" s="35">
        <v>6.3634000000000004</v>
      </c>
      <c r="F1927">
        <v>209346</v>
      </c>
    </row>
    <row r="1928" spans="1:6">
      <c r="A1928" s="14">
        <v>38618</v>
      </c>
      <c r="B1928">
        <v>6.3902999999999999</v>
      </c>
      <c r="C1928">
        <v>6.5069999999999997</v>
      </c>
      <c r="D1928">
        <v>6.3453999999999997</v>
      </c>
      <c r="E1928" s="35">
        <v>6.5025000000000004</v>
      </c>
      <c r="F1928">
        <v>384361</v>
      </c>
    </row>
    <row r="1929" spans="1:6">
      <c r="A1929" s="14">
        <v>38621</v>
      </c>
      <c r="B1929">
        <v>6.5025000000000004</v>
      </c>
      <c r="C1929">
        <v>6.5204000000000004</v>
      </c>
      <c r="D1929">
        <v>6.3632999999999997</v>
      </c>
      <c r="E1929" s="35">
        <v>6.4485999999999999</v>
      </c>
      <c r="F1929">
        <v>335668</v>
      </c>
    </row>
    <row r="1930" spans="1:6">
      <c r="A1930" s="14">
        <v>38622</v>
      </c>
      <c r="B1930">
        <v>6.4440999999999997</v>
      </c>
      <c r="C1930">
        <v>6.4485999999999999</v>
      </c>
      <c r="D1930">
        <v>6.3677999999999999</v>
      </c>
      <c r="E1930" s="35">
        <v>6.4440999999999997</v>
      </c>
      <c r="F1930">
        <v>216972</v>
      </c>
    </row>
    <row r="1931" spans="1:6">
      <c r="A1931" s="14">
        <v>38623</v>
      </c>
      <c r="B1931">
        <v>6.4261999999999997</v>
      </c>
      <c r="C1931">
        <v>6.4261999999999997</v>
      </c>
      <c r="D1931">
        <v>6.3274999999999997</v>
      </c>
      <c r="E1931" s="35">
        <v>6.3589000000000002</v>
      </c>
      <c r="F1931">
        <v>124082</v>
      </c>
    </row>
    <row r="1932" spans="1:6">
      <c r="A1932" s="14">
        <v>38624</v>
      </c>
      <c r="B1932">
        <v>6.3453999999999997</v>
      </c>
      <c r="C1932">
        <v>6.3768000000000002</v>
      </c>
      <c r="D1932">
        <v>6.2736000000000001</v>
      </c>
      <c r="E1932" s="35">
        <v>6.3498999999999999</v>
      </c>
      <c r="F1932">
        <v>328265</v>
      </c>
    </row>
    <row r="1933" spans="1:6">
      <c r="A1933" s="14">
        <v>38625</v>
      </c>
      <c r="B1933">
        <v>6.3409000000000004</v>
      </c>
      <c r="C1933">
        <v>6.4980000000000002</v>
      </c>
      <c r="D1933">
        <v>6.3230000000000004</v>
      </c>
      <c r="E1933" s="35">
        <v>6.4889999999999999</v>
      </c>
      <c r="F1933">
        <v>352497</v>
      </c>
    </row>
    <row r="1934" spans="1:6">
      <c r="A1934" s="14">
        <v>38628</v>
      </c>
      <c r="B1934">
        <v>6.5026000000000002</v>
      </c>
      <c r="C1934">
        <v>6.62</v>
      </c>
      <c r="D1934">
        <v>6.5026000000000002</v>
      </c>
      <c r="E1934" s="35">
        <v>6.6018999999999997</v>
      </c>
      <c r="F1934">
        <v>482273</v>
      </c>
    </row>
    <row r="1935" spans="1:6">
      <c r="A1935" s="14">
        <v>38629</v>
      </c>
      <c r="B1935">
        <v>6.6018999999999997</v>
      </c>
      <c r="C1935">
        <v>6.6650999999999998</v>
      </c>
      <c r="D1935">
        <v>6.5160999999999998</v>
      </c>
      <c r="E1935" s="35">
        <v>6.5476999999999999</v>
      </c>
      <c r="F1935">
        <v>416569</v>
      </c>
    </row>
    <row r="1936" spans="1:6">
      <c r="A1936" s="14">
        <v>38630</v>
      </c>
      <c r="B1936">
        <v>6.5251000000000001</v>
      </c>
      <c r="C1936">
        <v>6.5251000000000001</v>
      </c>
      <c r="D1936">
        <v>6.4122000000000003</v>
      </c>
      <c r="E1936" s="35">
        <v>6.4844999999999997</v>
      </c>
      <c r="F1936">
        <v>398959</v>
      </c>
    </row>
    <row r="1937" spans="1:6">
      <c r="A1937" s="14">
        <v>38631</v>
      </c>
      <c r="B1937">
        <v>6.48</v>
      </c>
      <c r="C1937">
        <v>6.5476999999999999</v>
      </c>
      <c r="D1937">
        <v>6.34</v>
      </c>
      <c r="E1937" s="35">
        <v>6.3941999999999997</v>
      </c>
      <c r="F1937">
        <v>275005</v>
      </c>
    </row>
    <row r="1938" spans="1:6">
      <c r="A1938" s="14">
        <v>38632</v>
      </c>
      <c r="B1938">
        <v>6.3490000000000002</v>
      </c>
      <c r="C1938">
        <v>6.4439000000000002</v>
      </c>
      <c r="D1938">
        <v>6.3263999999999996</v>
      </c>
      <c r="E1938" s="35">
        <v>6.3986999999999998</v>
      </c>
      <c r="F1938">
        <v>293744</v>
      </c>
    </row>
    <row r="1939" spans="1:6">
      <c r="A1939" s="14">
        <v>38635</v>
      </c>
      <c r="B1939">
        <v>6.3851000000000004</v>
      </c>
      <c r="C1939">
        <v>6.3940999999999999</v>
      </c>
      <c r="D1939">
        <v>6.3083</v>
      </c>
      <c r="E1939" s="35">
        <v>6.3806000000000003</v>
      </c>
      <c r="F1939">
        <v>376379</v>
      </c>
    </row>
    <row r="1940" spans="1:6">
      <c r="A1940" s="14">
        <v>38636</v>
      </c>
      <c r="B1940">
        <v>6.3986999999999998</v>
      </c>
      <c r="C1940">
        <v>6.4123000000000001</v>
      </c>
      <c r="D1940">
        <v>6.2812999999999999</v>
      </c>
      <c r="E1940" s="35">
        <v>6.3038999999999996</v>
      </c>
      <c r="F1940">
        <v>543011</v>
      </c>
    </row>
    <row r="1941" spans="1:6">
      <c r="A1941" s="14">
        <v>38637</v>
      </c>
      <c r="B1941">
        <v>6.2903000000000002</v>
      </c>
      <c r="C1941">
        <v>6.3445</v>
      </c>
      <c r="D1941">
        <v>6.1863999999999999</v>
      </c>
      <c r="E1941" s="35">
        <v>6.2089999999999996</v>
      </c>
      <c r="F1941">
        <v>288098</v>
      </c>
    </row>
    <row r="1942" spans="1:6">
      <c r="A1942" s="14">
        <v>38638</v>
      </c>
      <c r="B1942">
        <v>6.2</v>
      </c>
      <c r="C1942">
        <v>6.2361000000000004</v>
      </c>
      <c r="D1942">
        <v>6.1231999999999998</v>
      </c>
      <c r="E1942" s="35">
        <v>6.1458000000000004</v>
      </c>
      <c r="F1942">
        <v>444792</v>
      </c>
    </row>
    <row r="1943" spans="1:6">
      <c r="A1943" s="14">
        <v>38639</v>
      </c>
      <c r="B1943">
        <v>6.1818999999999997</v>
      </c>
      <c r="C1943">
        <v>6.2271000000000001</v>
      </c>
      <c r="D1943">
        <v>6.1322000000000001</v>
      </c>
      <c r="E1943" s="35">
        <v>6.2089999999999996</v>
      </c>
      <c r="F1943">
        <v>437114</v>
      </c>
    </row>
    <row r="1944" spans="1:6">
      <c r="A1944" s="14">
        <v>38642</v>
      </c>
      <c r="B1944">
        <v>6.1955</v>
      </c>
      <c r="C1944">
        <v>6.2632000000000003</v>
      </c>
      <c r="D1944">
        <v>6.1547999999999998</v>
      </c>
      <c r="E1944" s="35">
        <v>6.2361000000000004</v>
      </c>
      <c r="F1944">
        <v>239329</v>
      </c>
    </row>
    <row r="1945" spans="1:6">
      <c r="A1945" s="14">
        <v>38643</v>
      </c>
      <c r="B1945">
        <v>6.2496999999999998</v>
      </c>
      <c r="C1945">
        <v>6.3445</v>
      </c>
      <c r="D1945">
        <v>6.1547999999999998</v>
      </c>
      <c r="E1945" s="35">
        <v>6.2</v>
      </c>
      <c r="F1945">
        <v>353576</v>
      </c>
    </row>
    <row r="1946" spans="1:6">
      <c r="A1946" s="14">
        <v>38644</v>
      </c>
      <c r="B1946">
        <v>6.1729000000000003</v>
      </c>
      <c r="C1946">
        <v>6.2542</v>
      </c>
      <c r="D1946">
        <v>6.069</v>
      </c>
      <c r="E1946" s="35">
        <v>6.2316000000000003</v>
      </c>
      <c r="F1946">
        <v>501237</v>
      </c>
    </row>
    <row r="1947" spans="1:6">
      <c r="A1947" s="14">
        <v>38645</v>
      </c>
      <c r="B1947">
        <v>6.2362000000000002</v>
      </c>
      <c r="C1947">
        <v>6.2994000000000003</v>
      </c>
      <c r="D1947">
        <v>6.2091000000000003</v>
      </c>
      <c r="E1947" s="35">
        <v>6.2407000000000004</v>
      </c>
      <c r="F1947">
        <v>350870</v>
      </c>
    </row>
    <row r="1948" spans="1:6">
      <c r="A1948" s="14">
        <v>38646</v>
      </c>
      <c r="B1948">
        <v>6.2542</v>
      </c>
      <c r="C1948">
        <v>6.2994000000000003</v>
      </c>
      <c r="D1948">
        <v>6.1864999999999997</v>
      </c>
      <c r="E1948" s="35">
        <v>6.2723000000000004</v>
      </c>
      <c r="F1948">
        <v>355611</v>
      </c>
    </row>
    <row r="1949" spans="1:6">
      <c r="A1949" s="14">
        <v>38649</v>
      </c>
      <c r="B1949">
        <v>6.2812999999999999</v>
      </c>
      <c r="C1949">
        <v>6.3354999999999997</v>
      </c>
      <c r="D1949">
        <v>6.2633000000000001</v>
      </c>
      <c r="E1949" s="35">
        <v>6.2723000000000004</v>
      </c>
      <c r="F1949">
        <v>376157</v>
      </c>
    </row>
    <row r="1950" spans="1:6">
      <c r="A1950" s="14">
        <v>38650</v>
      </c>
      <c r="B1950">
        <v>6.2542</v>
      </c>
      <c r="C1950">
        <v>6.2949000000000002</v>
      </c>
      <c r="D1950">
        <v>6.1143000000000001</v>
      </c>
      <c r="E1950" s="35">
        <v>6.1277999999999997</v>
      </c>
      <c r="F1950">
        <v>797924</v>
      </c>
    </row>
    <row r="1951" spans="1:6">
      <c r="A1951" s="14">
        <v>38651</v>
      </c>
      <c r="B1951">
        <v>6.1413000000000002</v>
      </c>
      <c r="C1951">
        <v>6.2271000000000001</v>
      </c>
      <c r="D1951">
        <v>6.1142000000000003</v>
      </c>
      <c r="E1951" s="35">
        <v>6.1502999999999997</v>
      </c>
      <c r="F1951">
        <v>489947</v>
      </c>
    </row>
    <row r="1952" spans="1:6">
      <c r="A1952" s="14">
        <v>38652</v>
      </c>
      <c r="B1952">
        <v>6.2542</v>
      </c>
      <c r="C1952">
        <v>6.3670999999999998</v>
      </c>
      <c r="D1952">
        <v>6.1684000000000001</v>
      </c>
      <c r="E1952" s="35">
        <v>6.2361000000000004</v>
      </c>
      <c r="F1952">
        <v>2037006</v>
      </c>
    </row>
    <row r="1953" spans="1:6">
      <c r="A1953" s="14">
        <v>38653</v>
      </c>
      <c r="B1953">
        <v>6.2721999999999998</v>
      </c>
      <c r="C1953">
        <v>6.3219000000000003</v>
      </c>
      <c r="D1953">
        <v>6.2676999999999996</v>
      </c>
      <c r="E1953" s="35">
        <v>6.2948000000000004</v>
      </c>
      <c r="F1953">
        <v>657703</v>
      </c>
    </row>
    <row r="1954" spans="1:6">
      <c r="A1954" s="14">
        <v>38656</v>
      </c>
      <c r="B1954">
        <v>6.3219000000000003</v>
      </c>
      <c r="C1954">
        <v>6.4709000000000003</v>
      </c>
      <c r="D1954">
        <v>6.3037999999999998</v>
      </c>
      <c r="E1954" s="35">
        <v>6.4664000000000001</v>
      </c>
      <c r="F1954">
        <v>664477</v>
      </c>
    </row>
    <row r="1955" spans="1:6">
      <c r="A1955" s="14">
        <v>38657</v>
      </c>
      <c r="B1955">
        <v>6.4664999999999999</v>
      </c>
      <c r="C1955">
        <v>6.5071000000000003</v>
      </c>
      <c r="D1955">
        <v>6.3670999999999998</v>
      </c>
      <c r="E1955" s="35">
        <v>6.4755000000000003</v>
      </c>
      <c r="F1955">
        <v>780537</v>
      </c>
    </row>
    <row r="1956" spans="1:6">
      <c r="A1956" s="14">
        <v>38658</v>
      </c>
      <c r="B1956">
        <v>6.4664999999999999</v>
      </c>
      <c r="C1956">
        <v>6.5071000000000003</v>
      </c>
      <c r="D1956">
        <v>6.4573999999999998</v>
      </c>
      <c r="E1956" s="35">
        <v>6.5026000000000002</v>
      </c>
      <c r="F1956">
        <v>220140</v>
      </c>
    </row>
    <row r="1957" spans="1:6">
      <c r="A1957" s="14">
        <v>38659</v>
      </c>
      <c r="B1957">
        <v>6.5069999999999997</v>
      </c>
      <c r="C1957">
        <v>6.5160999999999998</v>
      </c>
      <c r="D1957">
        <v>6.4482999999999997</v>
      </c>
      <c r="E1957" s="35">
        <v>6.4980000000000002</v>
      </c>
      <c r="F1957">
        <v>331673</v>
      </c>
    </row>
    <row r="1958" spans="1:6">
      <c r="A1958" s="14">
        <v>38660</v>
      </c>
      <c r="B1958">
        <v>6.4935999999999998</v>
      </c>
      <c r="C1958">
        <v>6.5115999999999996</v>
      </c>
      <c r="D1958">
        <v>6.4348999999999998</v>
      </c>
      <c r="E1958" s="35">
        <v>6.4439000000000002</v>
      </c>
      <c r="F1958">
        <v>114021</v>
      </c>
    </row>
    <row r="1959" spans="1:6">
      <c r="A1959" s="14">
        <v>38663</v>
      </c>
      <c r="B1959">
        <v>6.4619</v>
      </c>
      <c r="C1959">
        <v>6.5115999999999996</v>
      </c>
      <c r="D1959">
        <v>6.4257999999999997</v>
      </c>
      <c r="E1959" s="35">
        <v>6.5071000000000003</v>
      </c>
      <c r="F1959">
        <v>355836</v>
      </c>
    </row>
    <row r="1960" spans="1:6">
      <c r="A1960" s="14">
        <v>38664</v>
      </c>
      <c r="B1960">
        <v>6.4755000000000003</v>
      </c>
      <c r="C1960">
        <v>6.4981</v>
      </c>
      <c r="D1960">
        <v>6.4348000000000001</v>
      </c>
      <c r="E1960" s="35">
        <v>6.48</v>
      </c>
      <c r="F1960">
        <v>234815</v>
      </c>
    </row>
    <row r="1961" spans="1:6">
      <c r="A1961" s="14">
        <v>38665</v>
      </c>
      <c r="B1961">
        <v>6.48</v>
      </c>
      <c r="C1961">
        <v>6.4844999999999997</v>
      </c>
      <c r="D1961">
        <v>6.4302999999999999</v>
      </c>
      <c r="E1961" s="35">
        <v>6.4484000000000004</v>
      </c>
      <c r="F1961">
        <v>365545</v>
      </c>
    </row>
    <row r="1962" spans="1:6">
      <c r="A1962" s="14">
        <v>38666</v>
      </c>
      <c r="B1962">
        <v>6.4484000000000004</v>
      </c>
      <c r="C1962">
        <v>6.5206</v>
      </c>
      <c r="D1962">
        <v>6.4348000000000001</v>
      </c>
      <c r="E1962" s="35">
        <v>6.4844999999999997</v>
      </c>
      <c r="F1962">
        <v>287874</v>
      </c>
    </row>
    <row r="1963" spans="1:6">
      <c r="A1963" s="14">
        <v>38667</v>
      </c>
      <c r="B1963">
        <v>6.48</v>
      </c>
      <c r="C1963">
        <v>6.5477999999999996</v>
      </c>
      <c r="D1963">
        <v>6.4619999999999997</v>
      </c>
      <c r="E1963" s="35">
        <v>6.5297000000000001</v>
      </c>
      <c r="F1963">
        <v>175886</v>
      </c>
    </row>
    <row r="1964" spans="1:6">
      <c r="A1964" s="14">
        <v>38670</v>
      </c>
      <c r="B1964">
        <v>6.5431999999999997</v>
      </c>
      <c r="C1964">
        <v>6.5567000000000002</v>
      </c>
      <c r="D1964">
        <v>6.4573999999999998</v>
      </c>
      <c r="E1964" s="35">
        <v>6.5522</v>
      </c>
      <c r="F1964">
        <v>428986</v>
      </c>
    </row>
    <row r="1965" spans="1:6">
      <c r="A1965" s="14">
        <v>38671</v>
      </c>
      <c r="B1965">
        <v>6.5431999999999997</v>
      </c>
      <c r="C1965">
        <v>6.5656999999999996</v>
      </c>
      <c r="D1965">
        <v>6.4889999999999999</v>
      </c>
      <c r="E1965" s="35">
        <v>6.5522</v>
      </c>
      <c r="F1965">
        <v>378637</v>
      </c>
    </row>
    <row r="1966" spans="1:6">
      <c r="A1966" s="14">
        <v>38672</v>
      </c>
      <c r="B1966">
        <v>6.5477999999999996</v>
      </c>
      <c r="C1966">
        <v>6.5477999999999996</v>
      </c>
      <c r="D1966">
        <v>6.4710000000000001</v>
      </c>
      <c r="E1966" s="35">
        <v>6.5026000000000002</v>
      </c>
      <c r="F1966">
        <v>194401</v>
      </c>
    </row>
    <row r="1967" spans="1:6">
      <c r="A1967" s="14">
        <v>38673</v>
      </c>
      <c r="B1967">
        <v>6.4844999999999997</v>
      </c>
      <c r="C1967">
        <v>6.5567000000000002</v>
      </c>
      <c r="D1967">
        <v>6.4438000000000004</v>
      </c>
      <c r="E1967" s="35">
        <v>6.5476999999999999</v>
      </c>
      <c r="F1967">
        <v>206817</v>
      </c>
    </row>
    <row r="1968" spans="1:6">
      <c r="A1968" s="14">
        <v>38674</v>
      </c>
      <c r="B1968">
        <v>6.5658000000000003</v>
      </c>
      <c r="C1968">
        <v>6.7194000000000003</v>
      </c>
      <c r="D1968">
        <v>6.5162000000000004</v>
      </c>
      <c r="E1968" s="35">
        <v>6.7012999999999998</v>
      </c>
      <c r="F1968">
        <v>489050</v>
      </c>
    </row>
    <row r="1969" spans="1:6">
      <c r="A1969" s="14">
        <v>38677</v>
      </c>
      <c r="B1969">
        <v>6.7192999999999996</v>
      </c>
      <c r="C1969">
        <v>6.7282999999999999</v>
      </c>
      <c r="D1969">
        <v>6.6109</v>
      </c>
      <c r="E1969" s="35">
        <v>6.6877000000000004</v>
      </c>
      <c r="F1969">
        <v>476403</v>
      </c>
    </row>
    <row r="1970" spans="1:6">
      <c r="A1970" s="14">
        <v>38678</v>
      </c>
      <c r="B1970">
        <v>6.6696</v>
      </c>
      <c r="C1970">
        <v>6.7237999999999998</v>
      </c>
      <c r="D1970">
        <v>6.6245000000000003</v>
      </c>
      <c r="E1970" s="35">
        <v>6.6877000000000004</v>
      </c>
      <c r="F1970">
        <v>276359</v>
      </c>
    </row>
    <row r="1971" spans="1:6">
      <c r="A1971" s="14">
        <v>38679</v>
      </c>
      <c r="B1971">
        <v>6.6921999999999997</v>
      </c>
      <c r="C1971">
        <v>6.7103000000000002</v>
      </c>
      <c r="D1971">
        <v>6.6605999999999996</v>
      </c>
      <c r="E1971" s="35">
        <v>6.6832000000000003</v>
      </c>
      <c r="F1971">
        <v>333483</v>
      </c>
    </row>
    <row r="1972" spans="1:6">
      <c r="A1972" s="14">
        <v>38681</v>
      </c>
      <c r="B1972">
        <v>6.6832000000000003</v>
      </c>
      <c r="C1972">
        <v>6.7419000000000002</v>
      </c>
      <c r="D1972">
        <v>6.6651999999999996</v>
      </c>
      <c r="E1972" s="35">
        <v>6.7328999999999999</v>
      </c>
      <c r="F1972">
        <v>88733</v>
      </c>
    </row>
    <row r="1973" spans="1:6">
      <c r="A1973" s="14">
        <v>38684</v>
      </c>
      <c r="B1973">
        <v>6.7328000000000001</v>
      </c>
      <c r="C1973">
        <v>6.7417999999999996</v>
      </c>
      <c r="D1973">
        <v>6.6741000000000001</v>
      </c>
      <c r="E1973" s="35">
        <v>6.7282999999999999</v>
      </c>
      <c r="F1973">
        <v>404827</v>
      </c>
    </row>
    <row r="1974" spans="1:6">
      <c r="A1974" s="14">
        <v>38685</v>
      </c>
      <c r="B1974">
        <v>6.7192999999999996</v>
      </c>
      <c r="C1974">
        <v>6.7282999999999999</v>
      </c>
      <c r="D1974">
        <v>6.5883000000000003</v>
      </c>
      <c r="E1974" s="35">
        <v>6.6334999999999997</v>
      </c>
      <c r="F1974">
        <v>429665</v>
      </c>
    </row>
    <row r="1975" spans="1:6">
      <c r="A1975" s="14">
        <v>38686</v>
      </c>
      <c r="B1975">
        <v>6.6289999999999996</v>
      </c>
      <c r="C1975">
        <v>6.7012999999999998</v>
      </c>
      <c r="D1975">
        <v>6.6289999999999996</v>
      </c>
      <c r="E1975" s="35">
        <v>6.6787000000000001</v>
      </c>
      <c r="F1975">
        <v>1101376</v>
      </c>
    </row>
    <row r="1976" spans="1:6">
      <c r="A1976" s="14">
        <v>38687</v>
      </c>
      <c r="B1976">
        <v>6.6966999999999999</v>
      </c>
      <c r="C1976">
        <v>6.7282999999999999</v>
      </c>
      <c r="D1976">
        <v>6.5972999999999997</v>
      </c>
      <c r="E1976" s="35">
        <v>6.7282999999999999</v>
      </c>
      <c r="F1976">
        <v>553617</v>
      </c>
    </row>
    <row r="1977" spans="1:6">
      <c r="A1977" s="14">
        <v>38688</v>
      </c>
      <c r="B1977">
        <v>6.6379999999999999</v>
      </c>
      <c r="C1977">
        <v>6.9044999999999996</v>
      </c>
      <c r="D1977">
        <v>6.6379999999999999</v>
      </c>
      <c r="E1977" s="35">
        <v>6.8548</v>
      </c>
      <c r="F1977">
        <v>1449307</v>
      </c>
    </row>
    <row r="1978" spans="1:6">
      <c r="A1978" s="14">
        <v>38691</v>
      </c>
      <c r="B1978">
        <v>6.8186</v>
      </c>
      <c r="C1978">
        <v>6.8277000000000001</v>
      </c>
      <c r="D1978">
        <v>6.6877000000000004</v>
      </c>
      <c r="E1978" s="35">
        <v>6.7779999999999996</v>
      </c>
      <c r="F1978">
        <v>891165</v>
      </c>
    </row>
    <row r="1979" spans="1:6">
      <c r="A1979" s="14">
        <v>38692</v>
      </c>
      <c r="B1979">
        <v>6.8051000000000004</v>
      </c>
      <c r="C1979">
        <v>6.8277000000000001</v>
      </c>
      <c r="D1979">
        <v>6.6832000000000003</v>
      </c>
      <c r="E1979" s="35">
        <v>6.7690000000000001</v>
      </c>
      <c r="F1979">
        <v>708058</v>
      </c>
    </row>
    <row r="1980" spans="1:6">
      <c r="A1980" s="14">
        <v>38693</v>
      </c>
      <c r="B1980">
        <v>6.7644000000000002</v>
      </c>
      <c r="C1980">
        <v>6.7915000000000001</v>
      </c>
      <c r="D1980">
        <v>6.7057000000000002</v>
      </c>
      <c r="E1980" s="35">
        <v>6.7508999999999997</v>
      </c>
      <c r="F1980">
        <v>551361</v>
      </c>
    </row>
    <row r="1981" spans="1:6">
      <c r="A1981" s="14">
        <v>38694</v>
      </c>
      <c r="B1981">
        <v>6.7599</v>
      </c>
      <c r="C1981">
        <v>6.8140999999999998</v>
      </c>
      <c r="D1981">
        <v>6.7192999999999996</v>
      </c>
      <c r="E1981" s="35">
        <v>6.8140999999999998</v>
      </c>
      <c r="F1981">
        <v>489044</v>
      </c>
    </row>
    <row r="1982" spans="1:6">
      <c r="A1982" s="14">
        <v>38695</v>
      </c>
      <c r="B1982">
        <v>6.7961</v>
      </c>
      <c r="C1982">
        <v>6.9044999999999996</v>
      </c>
      <c r="D1982">
        <v>6.7779999999999996</v>
      </c>
      <c r="E1982" s="35">
        <v>6.8593000000000002</v>
      </c>
      <c r="F1982">
        <v>260554</v>
      </c>
    </row>
    <row r="1983" spans="1:6">
      <c r="A1983" s="14">
        <v>38698</v>
      </c>
      <c r="B1983">
        <v>6.8727999999999998</v>
      </c>
      <c r="C1983">
        <v>6.8727999999999998</v>
      </c>
      <c r="D1983">
        <v>6.7869999999999999</v>
      </c>
      <c r="E1983" s="35">
        <v>6.8638000000000003</v>
      </c>
      <c r="F1983">
        <v>643030</v>
      </c>
    </row>
    <row r="1984" spans="1:6">
      <c r="A1984" s="14">
        <v>38699</v>
      </c>
      <c r="B1984">
        <v>6.8728999999999996</v>
      </c>
      <c r="C1984">
        <v>6.9180999999999999</v>
      </c>
      <c r="D1984">
        <v>6.8231999999999999</v>
      </c>
      <c r="E1984" s="35">
        <v>6.8457999999999997</v>
      </c>
      <c r="F1984">
        <v>661776</v>
      </c>
    </row>
    <row r="1985" spans="1:6">
      <c r="A1985" s="14">
        <v>38700</v>
      </c>
      <c r="B1985">
        <v>6.8502999999999998</v>
      </c>
      <c r="C1985">
        <v>6.9089999999999998</v>
      </c>
      <c r="D1985">
        <v>6.8186999999999998</v>
      </c>
      <c r="E1985" s="35">
        <v>6.9089999999999998</v>
      </c>
      <c r="F1985">
        <v>844433</v>
      </c>
    </row>
    <row r="1986" spans="1:6">
      <c r="A1986" s="14">
        <v>38701</v>
      </c>
      <c r="B1986">
        <v>6.8864000000000001</v>
      </c>
      <c r="C1986">
        <v>6.9135</v>
      </c>
      <c r="D1986">
        <v>6.8095999999999997</v>
      </c>
      <c r="E1986" s="35">
        <v>6.8277000000000001</v>
      </c>
      <c r="F1986">
        <v>427183</v>
      </c>
    </row>
    <row r="1987" spans="1:6">
      <c r="A1987" s="14">
        <v>38702</v>
      </c>
      <c r="B1987">
        <v>6.8411999999999997</v>
      </c>
      <c r="C1987">
        <v>7.1346999999999996</v>
      </c>
      <c r="D1987">
        <v>6.8231999999999999</v>
      </c>
      <c r="E1987" s="35">
        <v>7.0083000000000002</v>
      </c>
      <c r="F1987">
        <v>2858185</v>
      </c>
    </row>
    <row r="1988" spans="1:6">
      <c r="A1988" s="14">
        <v>38705</v>
      </c>
      <c r="B1988">
        <v>7.0670000000000002</v>
      </c>
      <c r="C1988">
        <v>7.1889000000000003</v>
      </c>
      <c r="D1988">
        <v>6.9585999999999997</v>
      </c>
      <c r="E1988" s="35">
        <v>7.0444000000000004</v>
      </c>
      <c r="F1988">
        <v>747790</v>
      </c>
    </row>
    <row r="1989" spans="1:6">
      <c r="A1989" s="14">
        <v>38706</v>
      </c>
      <c r="B1989">
        <v>6.9541000000000004</v>
      </c>
      <c r="C1989">
        <v>7.1257000000000001</v>
      </c>
      <c r="D1989">
        <v>6.9541000000000004</v>
      </c>
      <c r="E1989" s="35">
        <v>7.0986000000000002</v>
      </c>
      <c r="F1989">
        <v>989153</v>
      </c>
    </row>
    <row r="1990" spans="1:6">
      <c r="A1990" s="14">
        <v>38707</v>
      </c>
      <c r="B1990">
        <v>7.1075999999999997</v>
      </c>
      <c r="C1990">
        <v>7.1753999999999998</v>
      </c>
      <c r="D1990">
        <v>7.0217999999999998</v>
      </c>
      <c r="E1990" s="35">
        <v>7.1528</v>
      </c>
      <c r="F1990">
        <v>736729</v>
      </c>
    </row>
    <row r="1991" spans="1:6">
      <c r="A1991" s="14">
        <v>38708</v>
      </c>
      <c r="B1991">
        <v>7.1393000000000004</v>
      </c>
      <c r="C1991">
        <v>7.1798999999999999</v>
      </c>
      <c r="D1991">
        <v>7.0850999999999997</v>
      </c>
      <c r="E1991" s="35">
        <v>7.1437999999999997</v>
      </c>
      <c r="F1991">
        <v>748925</v>
      </c>
    </row>
    <row r="1992" spans="1:6">
      <c r="A1992" s="14">
        <v>38709</v>
      </c>
      <c r="B1992">
        <v>7.1166999999999998</v>
      </c>
      <c r="C1992">
        <v>7.1798999999999999</v>
      </c>
      <c r="D1992">
        <v>7.0986000000000002</v>
      </c>
      <c r="E1992" s="35">
        <v>7.1573000000000002</v>
      </c>
      <c r="F1992">
        <v>376605</v>
      </c>
    </row>
    <row r="1993" spans="1:6">
      <c r="A1993" s="14">
        <v>38713</v>
      </c>
      <c r="B1993">
        <v>7.1708999999999996</v>
      </c>
      <c r="C1993">
        <v>7.1753999999999998</v>
      </c>
      <c r="D1993">
        <v>7.0895999999999999</v>
      </c>
      <c r="E1993" s="35">
        <v>7.1393000000000004</v>
      </c>
      <c r="F1993">
        <v>358771</v>
      </c>
    </row>
    <row r="1994" spans="1:6">
      <c r="A1994" s="14">
        <v>38714</v>
      </c>
      <c r="B1994">
        <v>7.1528999999999998</v>
      </c>
      <c r="C1994">
        <v>7.2164999999999999</v>
      </c>
      <c r="D1994">
        <v>7.1437999999999997</v>
      </c>
      <c r="E1994" s="35">
        <v>7.1756000000000002</v>
      </c>
      <c r="F1994">
        <v>698940</v>
      </c>
    </row>
    <row r="1995" spans="1:6">
      <c r="A1995" s="14">
        <v>38715</v>
      </c>
      <c r="B1995">
        <v>7.1891999999999996</v>
      </c>
      <c r="C1995">
        <v>7.2210000000000001</v>
      </c>
      <c r="D1995">
        <v>7.1756000000000002</v>
      </c>
      <c r="E1995" s="35">
        <v>7.2073999999999998</v>
      </c>
      <c r="F1995">
        <v>424860</v>
      </c>
    </row>
    <row r="1996" spans="1:6">
      <c r="A1996" s="14">
        <v>38716</v>
      </c>
      <c r="B1996">
        <v>7.1891999999999996</v>
      </c>
      <c r="C1996">
        <v>7.1936999999999998</v>
      </c>
      <c r="D1996">
        <v>7.1074999999999999</v>
      </c>
      <c r="E1996" s="35">
        <v>7.1891999999999996</v>
      </c>
      <c r="F1996">
        <v>586535</v>
      </c>
    </row>
    <row r="1997" spans="1:6">
      <c r="A1997" s="14">
        <v>38720</v>
      </c>
      <c r="B1997">
        <v>7.1437999999999997</v>
      </c>
      <c r="C1997">
        <v>7.1847000000000003</v>
      </c>
      <c r="D1997">
        <v>6.9667000000000003</v>
      </c>
      <c r="E1997" s="35">
        <v>7.1166</v>
      </c>
      <c r="F1997">
        <v>1396071</v>
      </c>
    </row>
    <row r="1998" spans="1:6">
      <c r="A1998" s="14">
        <v>38721</v>
      </c>
      <c r="B1998">
        <v>7.1302000000000003</v>
      </c>
      <c r="C1998">
        <v>7.2937000000000003</v>
      </c>
      <c r="D1998">
        <v>7.1302000000000003</v>
      </c>
      <c r="E1998" s="35">
        <v>7.2937000000000003</v>
      </c>
      <c r="F1998">
        <v>1045006</v>
      </c>
    </row>
    <row r="1999" spans="1:6">
      <c r="A1999" s="14">
        <v>38722</v>
      </c>
      <c r="B1999">
        <v>7.2709999999999999</v>
      </c>
      <c r="C1999">
        <v>7.3571999999999997</v>
      </c>
      <c r="D1999">
        <v>7.2664</v>
      </c>
      <c r="E1999" s="35">
        <v>7.3526999999999996</v>
      </c>
      <c r="F1999">
        <v>977559</v>
      </c>
    </row>
    <row r="2000" spans="1:6">
      <c r="A2000" s="14">
        <v>38723</v>
      </c>
      <c r="B2000">
        <v>7.3528000000000002</v>
      </c>
      <c r="C2000">
        <v>7.3528000000000002</v>
      </c>
      <c r="D2000">
        <v>7.3028000000000004</v>
      </c>
      <c r="E2000" s="35">
        <v>7.3346</v>
      </c>
      <c r="F2000">
        <v>422818</v>
      </c>
    </row>
    <row r="2001" spans="1:6">
      <c r="A2001" s="14">
        <v>38726</v>
      </c>
      <c r="B2001">
        <v>7.3528000000000002</v>
      </c>
      <c r="C2001">
        <v>7.4027000000000003</v>
      </c>
      <c r="D2001">
        <v>7.3163999999999998</v>
      </c>
      <c r="E2001" s="35">
        <v>7.3891</v>
      </c>
      <c r="F2001">
        <v>780692</v>
      </c>
    </row>
    <row r="2002" spans="1:6">
      <c r="A2002" s="14">
        <v>38727</v>
      </c>
      <c r="B2002">
        <v>7.3981000000000003</v>
      </c>
      <c r="C2002">
        <v>7.5343</v>
      </c>
      <c r="D2002">
        <v>7.3845000000000001</v>
      </c>
      <c r="E2002" s="35">
        <v>7.4752999999999998</v>
      </c>
      <c r="F2002">
        <v>1850432</v>
      </c>
    </row>
    <row r="2003" spans="1:6">
      <c r="A2003" s="14">
        <v>38728</v>
      </c>
      <c r="B2003">
        <v>7.4935</v>
      </c>
      <c r="C2003">
        <v>7.5388999999999999</v>
      </c>
      <c r="D2003">
        <v>7.4390000000000001</v>
      </c>
      <c r="E2003" s="35">
        <v>7.5388999999999999</v>
      </c>
      <c r="F2003">
        <v>1573859</v>
      </c>
    </row>
    <row r="2004" spans="1:6">
      <c r="A2004" s="14">
        <v>38729</v>
      </c>
      <c r="B2004">
        <v>7.5707000000000004</v>
      </c>
      <c r="C2004">
        <v>7.657</v>
      </c>
      <c r="D2004">
        <v>7.5343999999999998</v>
      </c>
      <c r="E2004" s="35">
        <v>7.5707000000000004</v>
      </c>
      <c r="F2004">
        <v>1328846</v>
      </c>
    </row>
    <row r="2005" spans="1:6">
      <c r="A2005" s="14">
        <v>38730</v>
      </c>
      <c r="B2005">
        <v>7.5842999999999998</v>
      </c>
      <c r="C2005">
        <v>7.5933999999999999</v>
      </c>
      <c r="D2005">
        <v>7.4889000000000001</v>
      </c>
      <c r="E2005" s="35">
        <v>7.5388999999999999</v>
      </c>
      <c r="F2005">
        <v>2611139</v>
      </c>
    </row>
    <row r="2006" spans="1:6">
      <c r="A2006" s="14">
        <v>38734</v>
      </c>
      <c r="B2006">
        <v>7.5026000000000002</v>
      </c>
      <c r="C2006">
        <v>7.5117000000000003</v>
      </c>
      <c r="D2006">
        <v>7.4027000000000003</v>
      </c>
      <c r="E2006" s="35">
        <v>7.4707999999999997</v>
      </c>
      <c r="F2006">
        <v>705298</v>
      </c>
    </row>
    <row r="2007" spans="1:6">
      <c r="A2007" s="14">
        <v>38735</v>
      </c>
      <c r="B2007">
        <v>7.4707999999999997</v>
      </c>
      <c r="C2007">
        <v>7.5434000000000001</v>
      </c>
      <c r="D2007">
        <v>7.4707999999999997</v>
      </c>
      <c r="E2007" s="35">
        <v>7.5388999999999999</v>
      </c>
      <c r="F2007">
        <v>731864</v>
      </c>
    </row>
    <row r="2008" spans="1:6">
      <c r="A2008" s="14">
        <v>38736</v>
      </c>
      <c r="B2008">
        <v>7.5343999999999998</v>
      </c>
      <c r="C2008">
        <v>7.6071</v>
      </c>
      <c r="D2008">
        <v>7.4981</v>
      </c>
      <c r="E2008" s="35">
        <v>7.6071</v>
      </c>
      <c r="F2008">
        <v>635363</v>
      </c>
    </row>
    <row r="2009" spans="1:6">
      <c r="A2009" s="14">
        <v>38737</v>
      </c>
      <c r="B2009">
        <v>7.5979000000000001</v>
      </c>
      <c r="C2009">
        <v>7.6025</v>
      </c>
      <c r="D2009">
        <v>7.4752999999999998</v>
      </c>
      <c r="E2009" s="35">
        <v>7.4843999999999999</v>
      </c>
      <c r="F2009">
        <v>888773</v>
      </c>
    </row>
    <row r="2010" spans="1:6">
      <c r="A2010" s="14">
        <v>38740</v>
      </c>
      <c r="B2010">
        <v>7.5617000000000001</v>
      </c>
      <c r="C2010">
        <v>7.657</v>
      </c>
      <c r="D2010">
        <v>7.5298999999999996</v>
      </c>
      <c r="E2010" s="35">
        <v>7.6298000000000004</v>
      </c>
      <c r="F2010">
        <v>691224</v>
      </c>
    </row>
    <row r="2011" spans="1:6">
      <c r="A2011" s="14">
        <v>38741</v>
      </c>
      <c r="B2011">
        <v>7.6296999999999997</v>
      </c>
      <c r="C2011">
        <v>7.6660000000000004</v>
      </c>
      <c r="D2011">
        <v>7.5751999999999997</v>
      </c>
      <c r="E2011" s="35">
        <v>7.6387999999999998</v>
      </c>
      <c r="F2011">
        <v>417818</v>
      </c>
    </row>
    <row r="2012" spans="1:6">
      <c r="A2012" s="14">
        <v>38742</v>
      </c>
      <c r="B2012">
        <v>7.6296999999999997</v>
      </c>
      <c r="C2012">
        <v>7.6932999999999998</v>
      </c>
      <c r="D2012">
        <v>7.6116000000000001</v>
      </c>
      <c r="E2012" s="35">
        <v>7.6706000000000003</v>
      </c>
      <c r="F2012">
        <v>467321</v>
      </c>
    </row>
    <row r="2013" spans="1:6">
      <c r="A2013" s="14">
        <v>38743</v>
      </c>
      <c r="B2013">
        <v>7.6752000000000002</v>
      </c>
      <c r="C2013">
        <v>7.7160000000000002</v>
      </c>
      <c r="D2013">
        <v>7.6616</v>
      </c>
      <c r="E2013" s="35">
        <v>7.6887999999999996</v>
      </c>
      <c r="F2013">
        <v>516825</v>
      </c>
    </row>
    <row r="2014" spans="1:6">
      <c r="A2014" s="14">
        <v>38744</v>
      </c>
      <c r="B2014">
        <v>7.6932999999999998</v>
      </c>
      <c r="C2014">
        <v>7.7115</v>
      </c>
      <c r="D2014">
        <v>7.6661000000000001</v>
      </c>
      <c r="E2014" s="35">
        <v>7.6887999999999996</v>
      </c>
      <c r="F2014">
        <v>527952</v>
      </c>
    </row>
    <row r="2015" spans="1:6">
      <c r="A2015" s="14">
        <v>38747</v>
      </c>
      <c r="B2015">
        <v>7.6388999999999996</v>
      </c>
      <c r="C2015">
        <v>7.6752000000000002</v>
      </c>
      <c r="D2015">
        <v>7.5934999999999997</v>
      </c>
      <c r="E2015" s="35">
        <v>7.6524999999999999</v>
      </c>
      <c r="F2015">
        <v>585178</v>
      </c>
    </row>
    <row r="2016" spans="1:6">
      <c r="A2016" s="14">
        <v>38748</v>
      </c>
      <c r="B2016">
        <v>7.6071</v>
      </c>
      <c r="C2016">
        <v>7.6616</v>
      </c>
      <c r="D2016">
        <v>7.5843999999999996</v>
      </c>
      <c r="E2016" s="35">
        <v>7.6524999999999999</v>
      </c>
      <c r="F2016">
        <v>878561</v>
      </c>
    </row>
    <row r="2017" spans="1:6">
      <c r="A2017" s="14">
        <v>38749</v>
      </c>
      <c r="B2017">
        <v>7.6524000000000001</v>
      </c>
      <c r="C2017">
        <v>7.6661000000000001</v>
      </c>
      <c r="D2017">
        <v>7.5842999999999998</v>
      </c>
      <c r="E2017" s="35">
        <v>7.6478999999999999</v>
      </c>
      <c r="F2017">
        <v>723008</v>
      </c>
    </row>
    <row r="2018" spans="1:6">
      <c r="A2018" s="14">
        <v>38750</v>
      </c>
      <c r="B2018">
        <v>7.6296999999999997</v>
      </c>
      <c r="C2018">
        <v>7.6661000000000001</v>
      </c>
      <c r="D2018">
        <v>7.5616000000000003</v>
      </c>
      <c r="E2018" s="35">
        <v>7.6252000000000004</v>
      </c>
      <c r="F2018">
        <v>874241</v>
      </c>
    </row>
    <row r="2019" spans="1:6">
      <c r="A2019" s="14">
        <v>38751</v>
      </c>
      <c r="B2019">
        <v>7.6025999999999998</v>
      </c>
      <c r="C2019">
        <v>7.6298000000000004</v>
      </c>
      <c r="D2019">
        <v>7.5389999999999997</v>
      </c>
      <c r="E2019" s="35">
        <v>7.6071</v>
      </c>
      <c r="F2019">
        <v>366730</v>
      </c>
    </row>
    <row r="2020" spans="1:6">
      <c r="A2020" s="14">
        <v>38754</v>
      </c>
      <c r="B2020">
        <v>7.6207000000000003</v>
      </c>
      <c r="C2020">
        <v>7.7023999999999999</v>
      </c>
      <c r="D2020">
        <v>7.5888999999999998</v>
      </c>
      <c r="E2020" s="35">
        <v>7.6978999999999997</v>
      </c>
      <c r="F2020">
        <v>514783</v>
      </c>
    </row>
    <row r="2021" spans="1:6">
      <c r="A2021" s="14">
        <v>38755</v>
      </c>
      <c r="B2021">
        <v>7.7115</v>
      </c>
      <c r="C2021">
        <v>7.7115</v>
      </c>
      <c r="D2021">
        <v>7.5662000000000003</v>
      </c>
      <c r="E2021" s="35">
        <v>7.5933999999999999</v>
      </c>
      <c r="F2021">
        <v>499112</v>
      </c>
    </row>
    <row r="2022" spans="1:6">
      <c r="A2022" s="14">
        <v>38756</v>
      </c>
      <c r="B2022">
        <v>7.5933999999999999</v>
      </c>
      <c r="C2022">
        <v>7.6706000000000003</v>
      </c>
      <c r="D2022">
        <v>7.5662000000000003</v>
      </c>
      <c r="E2022" s="35">
        <v>7.6252000000000004</v>
      </c>
      <c r="F2022">
        <v>324718</v>
      </c>
    </row>
    <row r="2023" spans="1:6">
      <c r="A2023" s="14">
        <v>38757</v>
      </c>
      <c r="B2023">
        <v>7.6162000000000001</v>
      </c>
      <c r="C2023">
        <v>7.6207000000000003</v>
      </c>
      <c r="D2023">
        <v>7.5026000000000002</v>
      </c>
      <c r="E2023" s="35">
        <v>7.5208000000000004</v>
      </c>
      <c r="F2023">
        <v>353332</v>
      </c>
    </row>
    <row r="2024" spans="1:6">
      <c r="A2024" s="14">
        <v>38758</v>
      </c>
      <c r="B2024">
        <v>7.4980000000000002</v>
      </c>
      <c r="C2024">
        <v>7.6025</v>
      </c>
      <c r="D2024">
        <v>7.4889000000000001</v>
      </c>
      <c r="E2024" s="35">
        <v>7.5842999999999998</v>
      </c>
      <c r="F2024">
        <v>331529</v>
      </c>
    </row>
    <row r="2025" spans="1:6">
      <c r="A2025" s="14">
        <v>38761</v>
      </c>
      <c r="B2025">
        <v>7.5616000000000003</v>
      </c>
      <c r="C2025">
        <v>7.5888</v>
      </c>
      <c r="D2025">
        <v>7.5026000000000002</v>
      </c>
      <c r="E2025" s="35">
        <v>7.5616000000000003</v>
      </c>
      <c r="F2025">
        <v>315180</v>
      </c>
    </row>
    <row r="2026" spans="1:6">
      <c r="A2026" s="14">
        <v>38762</v>
      </c>
      <c r="B2026">
        <v>7.5842999999999998</v>
      </c>
      <c r="C2026">
        <v>7.6296999999999997</v>
      </c>
      <c r="D2026">
        <v>7.5252999999999997</v>
      </c>
      <c r="E2026" s="35">
        <v>7.6025</v>
      </c>
      <c r="F2026">
        <v>313365</v>
      </c>
    </row>
    <row r="2027" spans="1:6">
      <c r="A2027" s="14">
        <v>38763</v>
      </c>
      <c r="B2027">
        <v>7.6161000000000003</v>
      </c>
      <c r="C2027">
        <v>7.6478999999999999</v>
      </c>
      <c r="D2027">
        <v>7.4935</v>
      </c>
      <c r="E2027" s="35">
        <v>7.6342999999999996</v>
      </c>
      <c r="F2027">
        <v>207548</v>
      </c>
    </row>
    <row r="2028" spans="1:6">
      <c r="A2028" s="14">
        <v>38764</v>
      </c>
      <c r="B2028">
        <v>7.6296999999999997</v>
      </c>
      <c r="C2028">
        <v>7.875</v>
      </c>
      <c r="D2028">
        <v>7.5797999999999996</v>
      </c>
      <c r="E2028" s="35">
        <v>7.8567999999999998</v>
      </c>
      <c r="F2028">
        <v>987096</v>
      </c>
    </row>
    <row r="2029" spans="1:6">
      <c r="A2029" s="14">
        <v>38765</v>
      </c>
      <c r="B2029">
        <v>7.8613999999999997</v>
      </c>
      <c r="C2029">
        <v>7.8613999999999997</v>
      </c>
      <c r="D2029">
        <v>7.766</v>
      </c>
      <c r="E2029" s="35">
        <v>7.8387000000000002</v>
      </c>
      <c r="F2029">
        <v>416913</v>
      </c>
    </row>
    <row r="2030" spans="1:6">
      <c r="A2030" s="14">
        <v>38769</v>
      </c>
      <c r="B2030">
        <v>7.8476999999999997</v>
      </c>
      <c r="C2030">
        <v>7.9067999999999996</v>
      </c>
      <c r="D2030">
        <v>7.8113999999999999</v>
      </c>
      <c r="E2030" s="35">
        <v>7.8432000000000004</v>
      </c>
      <c r="F2030">
        <v>349470</v>
      </c>
    </row>
    <row r="2031" spans="1:6">
      <c r="A2031" s="14">
        <v>38770</v>
      </c>
      <c r="B2031">
        <v>7.8522999999999996</v>
      </c>
      <c r="C2031">
        <v>7.8977000000000004</v>
      </c>
      <c r="D2031">
        <v>7.8113999999999999</v>
      </c>
      <c r="E2031" s="35">
        <v>7.8567999999999998</v>
      </c>
      <c r="F2031">
        <v>493434</v>
      </c>
    </row>
    <row r="2032" spans="1:6">
      <c r="A2032" s="14">
        <v>38771</v>
      </c>
      <c r="B2032">
        <v>7.8341000000000003</v>
      </c>
      <c r="C2032">
        <v>7.8341000000000003</v>
      </c>
      <c r="D2032">
        <v>7.7205000000000004</v>
      </c>
      <c r="E2032" s="35">
        <v>7.7705000000000002</v>
      </c>
      <c r="F2032">
        <v>455739</v>
      </c>
    </row>
    <row r="2033" spans="1:6">
      <c r="A2033" s="14">
        <v>38772</v>
      </c>
      <c r="B2033">
        <v>7.7614999999999998</v>
      </c>
      <c r="C2033">
        <v>7.8977000000000004</v>
      </c>
      <c r="D2033">
        <v>7.6752000000000002</v>
      </c>
      <c r="E2033" s="35">
        <v>7.875</v>
      </c>
      <c r="F2033">
        <v>326535</v>
      </c>
    </row>
    <row r="2034" spans="1:6">
      <c r="A2034" s="14">
        <v>38775</v>
      </c>
      <c r="B2034">
        <v>7.8658999999999999</v>
      </c>
      <c r="C2034">
        <v>7.9157999999999999</v>
      </c>
      <c r="D2034">
        <v>7.8159000000000001</v>
      </c>
      <c r="E2034" s="35">
        <v>7.8795000000000002</v>
      </c>
      <c r="F2034">
        <v>526133</v>
      </c>
    </row>
    <row r="2035" spans="1:6">
      <c r="A2035" s="14">
        <v>38776</v>
      </c>
      <c r="B2035">
        <v>7.8567999999999998</v>
      </c>
      <c r="C2035">
        <v>7.8795999999999999</v>
      </c>
      <c r="D2035">
        <v>7.6752000000000002</v>
      </c>
      <c r="E2035" s="35">
        <v>7.7206000000000001</v>
      </c>
      <c r="F2035">
        <v>1014124</v>
      </c>
    </row>
    <row r="2036" spans="1:6">
      <c r="A2036" s="14">
        <v>38777</v>
      </c>
      <c r="B2036">
        <v>7.7161</v>
      </c>
      <c r="C2036">
        <v>7.9067999999999996</v>
      </c>
      <c r="D2036">
        <v>7.6478999999999999</v>
      </c>
      <c r="E2036" s="35">
        <v>7.9067999999999996</v>
      </c>
      <c r="F2036">
        <v>821335</v>
      </c>
    </row>
    <row r="2037" spans="1:6">
      <c r="A2037" s="14">
        <v>38778</v>
      </c>
      <c r="B2037">
        <v>7.9021999999999997</v>
      </c>
      <c r="C2037">
        <v>7.9112999999999998</v>
      </c>
      <c r="D2037">
        <v>7.8159000000000001</v>
      </c>
      <c r="E2037" s="35">
        <v>7.8795000000000002</v>
      </c>
      <c r="F2037">
        <v>683723</v>
      </c>
    </row>
    <row r="2038" spans="1:6">
      <c r="A2038" s="14">
        <v>38779</v>
      </c>
      <c r="B2038">
        <v>7.8658999999999999</v>
      </c>
      <c r="C2038">
        <v>7.9023000000000003</v>
      </c>
      <c r="D2038">
        <v>7.8068999999999997</v>
      </c>
      <c r="E2038" s="35">
        <v>7.8841000000000001</v>
      </c>
      <c r="F2038">
        <v>571098</v>
      </c>
    </row>
    <row r="2039" spans="1:6">
      <c r="A2039" s="14">
        <v>38782</v>
      </c>
      <c r="B2039">
        <v>7.8977000000000004</v>
      </c>
      <c r="C2039">
        <v>7.9157999999999999</v>
      </c>
      <c r="D2039">
        <v>7.7568999999999999</v>
      </c>
      <c r="E2039" s="35">
        <v>7.7705000000000002</v>
      </c>
      <c r="F2039">
        <v>487757</v>
      </c>
    </row>
    <row r="2040" spans="1:6">
      <c r="A2040" s="14">
        <v>38783</v>
      </c>
      <c r="B2040">
        <v>7.7614000000000001</v>
      </c>
      <c r="C2040">
        <v>7.8113999999999999</v>
      </c>
      <c r="D2040">
        <v>7.6887999999999996</v>
      </c>
      <c r="E2040" s="35">
        <v>7.7477999999999998</v>
      </c>
      <c r="F2040">
        <v>408281</v>
      </c>
    </row>
    <row r="2041" spans="1:6">
      <c r="A2041" s="14">
        <v>38784</v>
      </c>
      <c r="B2041">
        <v>7.7477999999999998</v>
      </c>
      <c r="C2041">
        <v>7.9112999999999998</v>
      </c>
      <c r="D2041">
        <v>7.6706000000000003</v>
      </c>
      <c r="E2041" s="35">
        <v>7.875</v>
      </c>
      <c r="F2041">
        <v>646940</v>
      </c>
    </row>
    <row r="2042" spans="1:6">
      <c r="A2042" s="14">
        <v>38785</v>
      </c>
      <c r="B2042">
        <v>7.8613999999999997</v>
      </c>
      <c r="C2042">
        <v>7.9158999999999997</v>
      </c>
      <c r="D2042">
        <v>7.8296000000000001</v>
      </c>
      <c r="E2042" s="35">
        <v>7.8841000000000001</v>
      </c>
      <c r="F2042">
        <v>555884</v>
      </c>
    </row>
    <row r="2043" spans="1:6">
      <c r="A2043" s="14">
        <v>38786</v>
      </c>
      <c r="B2043">
        <v>7.8932000000000002</v>
      </c>
      <c r="C2043">
        <v>8.0294000000000008</v>
      </c>
      <c r="D2043">
        <v>7.8522999999999996</v>
      </c>
      <c r="E2043" s="35">
        <v>7.9477000000000002</v>
      </c>
      <c r="F2043">
        <v>673284</v>
      </c>
    </row>
    <row r="2044" spans="1:6">
      <c r="A2044" s="14">
        <v>38789</v>
      </c>
      <c r="B2044">
        <v>7.9476000000000004</v>
      </c>
      <c r="C2044">
        <v>8.0611999999999995</v>
      </c>
      <c r="D2044">
        <v>7.9021999999999997</v>
      </c>
      <c r="E2044" s="35">
        <v>7.9203999999999999</v>
      </c>
      <c r="F2044">
        <v>389662</v>
      </c>
    </row>
    <row r="2045" spans="1:6">
      <c r="A2045" s="14">
        <v>38790</v>
      </c>
      <c r="B2045">
        <v>7.8932000000000002</v>
      </c>
      <c r="C2045">
        <v>8.0158000000000005</v>
      </c>
      <c r="D2045">
        <v>7.8342000000000001</v>
      </c>
      <c r="E2045" s="35">
        <v>7.9703999999999997</v>
      </c>
      <c r="F2045">
        <v>455516</v>
      </c>
    </row>
    <row r="2046" spans="1:6">
      <c r="A2046" s="14">
        <v>38791</v>
      </c>
      <c r="B2046">
        <v>7.9703999999999997</v>
      </c>
      <c r="C2046">
        <v>8.0792999999999999</v>
      </c>
      <c r="D2046">
        <v>7.9522000000000004</v>
      </c>
      <c r="E2046" s="35">
        <v>8.0520999999999994</v>
      </c>
      <c r="F2046">
        <v>459601</v>
      </c>
    </row>
    <row r="2047" spans="1:6">
      <c r="A2047" s="14">
        <v>38792</v>
      </c>
      <c r="B2047">
        <v>8.0385000000000009</v>
      </c>
      <c r="C2047">
        <v>8.1066000000000003</v>
      </c>
      <c r="D2047">
        <v>8.0385000000000009</v>
      </c>
      <c r="E2047" s="35">
        <v>8.0611999999999995</v>
      </c>
      <c r="F2047">
        <v>708931</v>
      </c>
    </row>
    <row r="2048" spans="1:6">
      <c r="A2048" s="14">
        <v>38793</v>
      </c>
      <c r="B2048">
        <v>8.0793999999999997</v>
      </c>
      <c r="C2048">
        <v>8.1202000000000005</v>
      </c>
      <c r="D2048">
        <v>8.0429999999999993</v>
      </c>
      <c r="E2048" s="35">
        <v>8.0838999999999999</v>
      </c>
      <c r="F2048">
        <v>939867</v>
      </c>
    </row>
    <row r="2049" spans="1:6">
      <c r="A2049" s="14">
        <v>38796</v>
      </c>
      <c r="B2049">
        <v>8.0475999999999992</v>
      </c>
      <c r="C2049">
        <v>8.1203000000000003</v>
      </c>
      <c r="D2049">
        <v>8.0340000000000007</v>
      </c>
      <c r="E2049" s="35">
        <v>8.0884999999999998</v>
      </c>
      <c r="F2049">
        <v>510016</v>
      </c>
    </row>
    <row r="2050" spans="1:6">
      <c r="A2050" s="14">
        <v>38797</v>
      </c>
      <c r="B2050">
        <v>8.0884999999999998</v>
      </c>
      <c r="C2050">
        <v>8.2882999999999996</v>
      </c>
      <c r="D2050">
        <v>8.0793999999999997</v>
      </c>
      <c r="E2050" s="35">
        <v>8.1565999999999992</v>
      </c>
      <c r="F2050">
        <v>842682</v>
      </c>
    </row>
    <row r="2051" spans="1:6">
      <c r="A2051" s="14">
        <v>38798</v>
      </c>
      <c r="B2051">
        <v>8.1564999999999994</v>
      </c>
      <c r="C2051">
        <v>8.2474000000000007</v>
      </c>
      <c r="D2051">
        <v>8.1202000000000005</v>
      </c>
      <c r="E2051" s="35">
        <v>8.1974</v>
      </c>
      <c r="F2051">
        <v>845399</v>
      </c>
    </row>
    <row r="2052" spans="1:6">
      <c r="A2052" s="14">
        <v>38799</v>
      </c>
      <c r="B2052">
        <v>8.1974</v>
      </c>
      <c r="C2052">
        <v>8.2882999999999996</v>
      </c>
      <c r="D2052">
        <v>8.1701999999999995</v>
      </c>
      <c r="E2052" s="35">
        <v>8.1928999999999998</v>
      </c>
      <c r="F2052">
        <v>667603</v>
      </c>
    </row>
    <row r="2053" spans="1:6">
      <c r="A2053" s="14">
        <v>38800</v>
      </c>
      <c r="B2053">
        <v>8.202</v>
      </c>
      <c r="C2053">
        <v>8.2247000000000003</v>
      </c>
      <c r="D2053">
        <v>8.1384000000000007</v>
      </c>
      <c r="E2053" s="35">
        <v>8.2065000000000001</v>
      </c>
      <c r="F2053">
        <v>618780</v>
      </c>
    </row>
    <row r="2054" spans="1:6">
      <c r="A2054" s="14">
        <v>38803</v>
      </c>
      <c r="B2054">
        <v>8.1928999999999998</v>
      </c>
      <c r="C2054">
        <v>8.2565000000000008</v>
      </c>
      <c r="D2054">
        <v>8.1428999999999991</v>
      </c>
      <c r="E2054" s="35">
        <v>8.1610999999999994</v>
      </c>
      <c r="F2054">
        <v>535672</v>
      </c>
    </row>
    <row r="2055" spans="1:6">
      <c r="A2055" s="14">
        <v>38804</v>
      </c>
      <c r="B2055">
        <v>8.1838999999999995</v>
      </c>
      <c r="C2055">
        <v>8.2655999999999992</v>
      </c>
      <c r="D2055">
        <v>8.1112000000000002</v>
      </c>
      <c r="E2055" s="35">
        <v>8.2655999999999992</v>
      </c>
      <c r="F2055">
        <v>608339</v>
      </c>
    </row>
    <row r="2056" spans="1:6">
      <c r="A2056" s="14">
        <v>38805</v>
      </c>
      <c r="B2056">
        <v>8.0385000000000009</v>
      </c>
      <c r="C2056">
        <v>8.2065000000000001</v>
      </c>
      <c r="D2056">
        <v>7.9477000000000002</v>
      </c>
      <c r="E2056" s="35">
        <v>8.0838999999999999</v>
      </c>
      <c r="F2056">
        <v>1647435</v>
      </c>
    </row>
    <row r="2057" spans="1:6">
      <c r="A2057" s="14">
        <v>38806</v>
      </c>
      <c r="B2057">
        <v>8.1293000000000006</v>
      </c>
      <c r="C2057">
        <v>8.2474000000000007</v>
      </c>
      <c r="D2057">
        <v>8.0520999999999994</v>
      </c>
      <c r="E2057" s="35">
        <v>8.2292000000000005</v>
      </c>
      <c r="F2057">
        <v>998903</v>
      </c>
    </row>
    <row r="2058" spans="1:6">
      <c r="A2058" s="14">
        <v>38807</v>
      </c>
      <c r="B2058">
        <v>8.1655999999999995</v>
      </c>
      <c r="C2058">
        <v>8.2201000000000004</v>
      </c>
      <c r="D2058">
        <v>8.1202000000000005</v>
      </c>
      <c r="E2058" s="35">
        <v>8.1746999999999996</v>
      </c>
      <c r="F2058">
        <v>1206904</v>
      </c>
    </row>
    <row r="2059" spans="1:6">
      <c r="A2059" s="14">
        <v>38810</v>
      </c>
      <c r="B2059">
        <v>8.1521000000000008</v>
      </c>
      <c r="C2059">
        <v>8.2156000000000002</v>
      </c>
      <c r="D2059">
        <v>8.0748999999999995</v>
      </c>
      <c r="E2059" s="35">
        <v>8.1883999999999997</v>
      </c>
      <c r="F2059">
        <v>950999</v>
      </c>
    </row>
    <row r="2060" spans="1:6">
      <c r="A2060" s="14">
        <v>38811</v>
      </c>
      <c r="B2060">
        <v>8.1746999999999996</v>
      </c>
      <c r="C2060">
        <v>8.2518999999999991</v>
      </c>
      <c r="D2060">
        <v>8.0884</v>
      </c>
      <c r="E2060" s="35">
        <v>8.1974</v>
      </c>
      <c r="F2060">
        <v>1726677</v>
      </c>
    </row>
    <row r="2061" spans="1:6">
      <c r="A2061" s="14">
        <v>38812</v>
      </c>
      <c r="B2061">
        <v>8.1974</v>
      </c>
      <c r="C2061">
        <v>8.3116000000000003</v>
      </c>
      <c r="D2061">
        <v>8.1791999999999998</v>
      </c>
      <c r="E2061" s="35">
        <v>8.2979000000000003</v>
      </c>
      <c r="F2061">
        <v>1461152</v>
      </c>
    </row>
    <row r="2062" spans="1:6">
      <c r="A2062" s="14">
        <v>38813</v>
      </c>
      <c r="B2062">
        <v>8.266</v>
      </c>
      <c r="C2062">
        <v>8.2843</v>
      </c>
      <c r="D2062">
        <v>8.1974999999999998</v>
      </c>
      <c r="E2062" s="35">
        <v>8.2248999999999999</v>
      </c>
      <c r="F2062">
        <v>960637</v>
      </c>
    </row>
    <row r="2063" spans="1:6">
      <c r="A2063" s="14">
        <v>38814</v>
      </c>
      <c r="B2063">
        <v>8.234</v>
      </c>
      <c r="C2063">
        <v>8.2797000000000001</v>
      </c>
      <c r="D2063">
        <v>8.1928999999999998</v>
      </c>
      <c r="E2063" s="35">
        <v>8.2202999999999999</v>
      </c>
      <c r="F2063">
        <v>1379869</v>
      </c>
    </row>
    <row r="2064" spans="1:6">
      <c r="A2064" s="14">
        <v>38817</v>
      </c>
      <c r="B2064">
        <v>8.234</v>
      </c>
      <c r="C2064">
        <v>8.2523</v>
      </c>
      <c r="D2064">
        <v>8.1745999999999999</v>
      </c>
      <c r="E2064" s="35">
        <v>8.234</v>
      </c>
      <c r="F2064">
        <v>1602958</v>
      </c>
    </row>
    <row r="2065" spans="1:6">
      <c r="A2065" s="14">
        <v>38818</v>
      </c>
      <c r="B2065">
        <v>8.2202999999999999</v>
      </c>
      <c r="C2065">
        <v>8.2202999999999999</v>
      </c>
      <c r="D2065">
        <v>8.0604999999999993</v>
      </c>
      <c r="E2065" s="35">
        <v>8.1517999999999997</v>
      </c>
      <c r="F2065">
        <v>548249</v>
      </c>
    </row>
    <row r="2066" spans="1:6">
      <c r="A2066" s="14">
        <v>38819</v>
      </c>
      <c r="B2066">
        <v>8.1380999999999997</v>
      </c>
      <c r="C2066">
        <v>8.202</v>
      </c>
      <c r="D2066">
        <v>8.1060999999999996</v>
      </c>
      <c r="E2066" s="35">
        <v>8.1654999999999998</v>
      </c>
      <c r="F2066">
        <v>277207</v>
      </c>
    </row>
    <row r="2067" spans="1:6">
      <c r="A2067" s="14">
        <v>38820</v>
      </c>
      <c r="B2067">
        <v>8.17</v>
      </c>
      <c r="C2067">
        <v>8.4486000000000008</v>
      </c>
      <c r="D2067">
        <v>8.1471999999999998</v>
      </c>
      <c r="E2067" s="35">
        <v>8.3801000000000005</v>
      </c>
      <c r="F2067">
        <v>2252123</v>
      </c>
    </row>
    <row r="2068" spans="1:6">
      <c r="A2068" s="14">
        <v>38824</v>
      </c>
      <c r="B2068">
        <v>8.3801000000000005</v>
      </c>
      <c r="C2068">
        <v>8.4713999999999992</v>
      </c>
      <c r="D2068">
        <v>8.3162000000000003</v>
      </c>
      <c r="E2068" s="35">
        <v>8.4349000000000007</v>
      </c>
      <c r="F2068">
        <v>998762</v>
      </c>
    </row>
    <row r="2069" spans="1:6">
      <c r="A2069" s="14">
        <v>38825</v>
      </c>
      <c r="B2069">
        <v>8.4486000000000008</v>
      </c>
      <c r="C2069">
        <v>8.5079999999999991</v>
      </c>
      <c r="D2069">
        <v>8.4349000000000007</v>
      </c>
      <c r="E2069" s="35">
        <v>8.4760000000000009</v>
      </c>
      <c r="F2069">
        <v>942818</v>
      </c>
    </row>
    <row r="2070" spans="1:6">
      <c r="A2070" s="14">
        <v>38826</v>
      </c>
      <c r="B2070">
        <v>8.5033999999999992</v>
      </c>
      <c r="C2070">
        <v>8.5490999999999993</v>
      </c>
      <c r="D2070">
        <v>8.4304000000000006</v>
      </c>
      <c r="E2070" s="35">
        <v>8.4943000000000008</v>
      </c>
      <c r="F2070">
        <v>773392</v>
      </c>
    </row>
    <row r="2071" spans="1:6">
      <c r="A2071" s="14">
        <v>38827</v>
      </c>
      <c r="B2071">
        <v>8.4852000000000007</v>
      </c>
      <c r="C2071">
        <v>8.5399999999999991</v>
      </c>
      <c r="D2071">
        <v>8.4441000000000006</v>
      </c>
      <c r="E2071" s="35">
        <v>8.4989000000000008</v>
      </c>
      <c r="F2071">
        <v>483629</v>
      </c>
    </row>
    <row r="2072" spans="1:6">
      <c r="A2072" s="14">
        <v>38828</v>
      </c>
      <c r="B2072">
        <v>8.4760000000000009</v>
      </c>
      <c r="C2072">
        <v>8.5398999999999994</v>
      </c>
      <c r="D2072">
        <v>8.4486000000000008</v>
      </c>
      <c r="E2072" s="35">
        <v>8.5170999999999992</v>
      </c>
      <c r="F2072">
        <v>594370</v>
      </c>
    </row>
    <row r="2073" spans="1:6">
      <c r="A2073" s="14">
        <v>38831</v>
      </c>
      <c r="B2073">
        <v>8.5035000000000007</v>
      </c>
      <c r="C2073">
        <v>8.5582999999999991</v>
      </c>
      <c r="D2073">
        <v>8.4487000000000005</v>
      </c>
      <c r="E2073" s="35">
        <v>8.4852000000000007</v>
      </c>
      <c r="F2073">
        <v>1051060</v>
      </c>
    </row>
    <row r="2074" spans="1:6">
      <c r="A2074" s="14">
        <v>38832</v>
      </c>
      <c r="B2074">
        <v>8.5124999999999993</v>
      </c>
      <c r="C2074">
        <v>8.5764999999999993</v>
      </c>
      <c r="D2074">
        <v>8.4850999999999992</v>
      </c>
      <c r="E2074" s="35">
        <v>8.5444999999999993</v>
      </c>
      <c r="F2074">
        <v>529522</v>
      </c>
    </row>
    <row r="2075" spans="1:6">
      <c r="A2075" s="14">
        <v>38833</v>
      </c>
      <c r="B2075">
        <v>8.5490999999999993</v>
      </c>
      <c r="C2075">
        <v>8.6586999999999996</v>
      </c>
      <c r="D2075">
        <v>8.5353999999999992</v>
      </c>
      <c r="E2075" s="35">
        <v>8.6358999999999995</v>
      </c>
      <c r="F2075">
        <v>733663</v>
      </c>
    </row>
    <row r="2076" spans="1:6">
      <c r="A2076" s="14">
        <v>38834</v>
      </c>
      <c r="B2076">
        <v>8.6130999999999993</v>
      </c>
      <c r="C2076">
        <v>8.7089999999999996</v>
      </c>
      <c r="D2076">
        <v>8.5627999999999993</v>
      </c>
      <c r="E2076" s="35">
        <v>8.6632999999999996</v>
      </c>
      <c r="F2076">
        <v>735262</v>
      </c>
    </row>
    <row r="2077" spans="1:6">
      <c r="A2077" s="14">
        <v>38835</v>
      </c>
      <c r="B2077">
        <v>8.6449999999999996</v>
      </c>
      <c r="C2077">
        <v>8.6906999999999996</v>
      </c>
      <c r="D2077">
        <v>8.5399999999999991</v>
      </c>
      <c r="E2077" s="35">
        <v>8.5490999999999993</v>
      </c>
      <c r="F2077">
        <v>384298</v>
      </c>
    </row>
    <row r="2078" spans="1:6">
      <c r="A2078" s="14">
        <v>38838</v>
      </c>
      <c r="B2078">
        <v>8.5764999999999993</v>
      </c>
      <c r="C2078">
        <v>8.6632999999999996</v>
      </c>
      <c r="D2078">
        <v>8.5490999999999993</v>
      </c>
      <c r="E2078" s="35">
        <v>8.6038999999999994</v>
      </c>
      <c r="F2078">
        <v>674749</v>
      </c>
    </row>
    <row r="2079" spans="1:6">
      <c r="A2079" s="14">
        <v>38839</v>
      </c>
      <c r="B2079">
        <v>8.6495999999999995</v>
      </c>
      <c r="C2079">
        <v>8.6677999999999997</v>
      </c>
      <c r="D2079">
        <v>8.5581999999999994</v>
      </c>
      <c r="E2079" s="35">
        <v>8.6312999999999995</v>
      </c>
      <c r="F2079">
        <v>624285</v>
      </c>
    </row>
    <row r="2080" spans="1:6">
      <c r="A2080" s="14">
        <v>38840</v>
      </c>
      <c r="B2080">
        <v>8.6084999999999994</v>
      </c>
      <c r="C2080">
        <v>8.6540999999999997</v>
      </c>
      <c r="D2080">
        <v>8.5536999999999992</v>
      </c>
      <c r="E2080" s="35">
        <v>8.6312999999999995</v>
      </c>
      <c r="F2080">
        <v>625655</v>
      </c>
    </row>
    <row r="2081" spans="1:6">
      <c r="A2081" s="14">
        <v>38841</v>
      </c>
      <c r="B2081">
        <v>8.6540999999999997</v>
      </c>
      <c r="C2081">
        <v>8.7637</v>
      </c>
      <c r="D2081">
        <v>8.6266999999999996</v>
      </c>
      <c r="E2081" s="35">
        <v>8.7088999999999999</v>
      </c>
      <c r="F2081">
        <v>905141</v>
      </c>
    </row>
    <row r="2082" spans="1:6">
      <c r="A2082" s="14">
        <v>38842</v>
      </c>
      <c r="B2082">
        <v>8.7545999999999999</v>
      </c>
      <c r="C2082">
        <v>8.8094000000000001</v>
      </c>
      <c r="D2082">
        <v>8.7225999999999999</v>
      </c>
      <c r="E2082" s="35">
        <v>8.7683</v>
      </c>
      <c r="F2082">
        <v>600309</v>
      </c>
    </row>
    <row r="2083" spans="1:6">
      <c r="A2083" s="14">
        <v>38845</v>
      </c>
      <c r="B2083">
        <v>8.7408999999999999</v>
      </c>
      <c r="C2083">
        <v>8.7683</v>
      </c>
      <c r="D2083">
        <v>8.6860999999999997</v>
      </c>
      <c r="E2083" s="35">
        <v>8.7363</v>
      </c>
      <c r="F2083">
        <v>785719</v>
      </c>
    </row>
    <row r="2084" spans="1:6">
      <c r="A2084" s="14">
        <v>38846</v>
      </c>
      <c r="B2084">
        <v>8.7088999999999999</v>
      </c>
      <c r="C2084">
        <v>8.7454000000000001</v>
      </c>
      <c r="D2084">
        <v>8.6860999999999997</v>
      </c>
      <c r="E2084" s="35">
        <v>8.7363</v>
      </c>
      <c r="F2084">
        <v>661045</v>
      </c>
    </row>
    <row r="2085" spans="1:6">
      <c r="A2085" s="14">
        <v>38847</v>
      </c>
      <c r="B2085">
        <v>8.7089999999999996</v>
      </c>
      <c r="C2085">
        <v>8.7454999999999998</v>
      </c>
      <c r="D2085">
        <v>8.5673999999999992</v>
      </c>
      <c r="E2085" s="35">
        <v>8.6632999999999996</v>
      </c>
      <c r="F2085">
        <v>651917</v>
      </c>
    </row>
    <row r="2086" spans="1:6">
      <c r="A2086" s="14">
        <v>38848</v>
      </c>
      <c r="B2086">
        <v>8.6906999999999996</v>
      </c>
      <c r="C2086">
        <v>8.6906999999999996</v>
      </c>
      <c r="D2086">
        <v>8.4121000000000006</v>
      </c>
      <c r="E2086" s="35">
        <v>8.4441000000000006</v>
      </c>
      <c r="F2086">
        <v>659909</v>
      </c>
    </row>
    <row r="2087" spans="1:6">
      <c r="A2087" s="14">
        <v>38849</v>
      </c>
      <c r="B2087">
        <v>8.4441000000000006</v>
      </c>
      <c r="C2087">
        <v>8.4441000000000006</v>
      </c>
      <c r="D2087">
        <v>8.2385999999999999</v>
      </c>
      <c r="E2087" s="35">
        <v>8.3756000000000004</v>
      </c>
      <c r="F2087">
        <v>659681</v>
      </c>
    </row>
    <row r="2088" spans="1:6">
      <c r="A2088" s="14">
        <v>38852</v>
      </c>
      <c r="B2088">
        <v>8.3299000000000003</v>
      </c>
      <c r="C2088">
        <v>8.4806000000000008</v>
      </c>
      <c r="D2088">
        <v>8.3207000000000004</v>
      </c>
      <c r="E2088" s="35">
        <v>8.4212000000000007</v>
      </c>
      <c r="F2088">
        <v>892583</v>
      </c>
    </row>
    <row r="2089" spans="1:6">
      <c r="A2089" s="14">
        <v>38853</v>
      </c>
      <c r="B2089">
        <v>8.4030000000000005</v>
      </c>
      <c r="C2089">
        <v>8.5399999999999991</v>
      </c>
      <c r="D2089">
        <v>8.3162000000000003</v>
      </c>
      <c r="E2089" s="35">
        <v>8.5353999999999992</v>
      </c>
      <c r="F2089">
        <v>915421</v>
      </c>
    </row>
    <row r="2090" spans="1:6">
      <c r="A2090" s="14">
        <v>38854</v>
      </c>
      <c r="B2090">
        <v>8.4943000000000008</v>
      </c>
      <c r="C2090">
        <v>8.5490999999999993</v>
      </c>
      <c r="D2090">
        <v>8.4304000000000006</v>
      </c>
      <c r="E2090" s="35">
        <v>8.4806000000000008</v>
      </c>
      <c r="F2090">
        <v>628167</v>
      </c>
    </row>
    <row r="2091" spans="1:6">
      <c r="A2091" s="14">
        <v>38855</v>
      </c>
      <c r="B2091">
        <v>8.4943000000000008</v>
      </c>
      <c r="C2091">
        <v>8.6266999999999996</v>
      </c>
      <c r="D2091">
        <v>8.4715000000000007</v>
      </c>
      <c r="E2091" s="35">
        <v>8.5764999999999993</v>
      </c>
      <c r="F2091">
        <v>954923</v>
      </c>
    </row>
    <row r="2092" spans="1:6">
      <c r="A2092" s="14">
        <v>38856</v>
      </c>
      <c r="B2092">
        <v>8.5855999999999995</v>
      </c>
      <c r="C2092">
        <v>8.6677999999999997</v>
      </c>
      <c r="D2092">
        <v>8.4987999999999992</v>
      </c>
      <c r="E2092" s="35">
        <v>8.6540999999999997</v>
      </c>
      <c r="F2092">
        <v>691643</v>
      </c>
    </row>
    <row r="2093" spans="1:6">
      <c r="A2093" s="14">
        <v>38859</v>
      </c>
      <c r="B2093">
        <v>8.6404999999999994</v>
      </c>
      <c r="C2093">
        <v>8.6678999999999995</v>
      </c>
      <c r="D2093">
        <v>8.4761000000000006</v>
      </c>
      <c r="E2093" s="35">
        <v>8.4989000000000008</v>
      </c>
      <c r="F2093">
        <v>683657</v>
      </c>
    </row>
    <row r="2094" spans="1:6">
      <c r="A2094" s="14">
        <v>38860</v>
      </c>
      <c r="B2094">
        <v>8.5627999999999993</v>
      </c>
      <c r="C2094">
        <v>8.5627999999999993</v>
      </c>
      <c r="D2094">
        <v>8.4167000000000005</v>
      </c>
      <c r="E2094" s="35">
        <v>8.4258000000000006</v>
      </c>
      <c r="F2094">
        <v>694158</v>
      </c>
    </row>
    <row r="2095" spans="1:6">
      <c r="A2095" s="14">
        <v>38861</v>
      </c>
      <c r="B2095">
        <v>8.4258000000000006</v>
      </c>
      <c r="C2095">
        <v>8.5992999999999995</v>
      </c>
      <c r="D2095">
        <v>8.3618000000000006</v>
      </c>
      <c r="E2095" s="35">
        <v>8.5992999999999995</v>
      </c>
      <c r="F2095">
        <v>684565</v>
      </c>
    </row>
    <row r="2096" spans="1:6">
      <c r="A2096" s="14">
        <v>38862</v>
      </c>
      <c r="B2096">
        <v>8.6769999999999996</v>
      </c>
      <c r="C2096">
        <v>8.6769999999999996</v>
      </c>
      <c r="D2096">
        <v>8.5719999999999992</v>
      </c>
      <c r="E2096" s="35">
        <v>8.6632999999999996</v>
      </c>
      <c r="F2096">
        <v>1041468</v>
      </c>
    </row>
    <row r="2097" spans="1:6">
      <c r="A2097" s="14">
        <v>38863</v>
      </c>
      <c r="B2097">
        <v>8.6860999999999997</v>
      </c>
      <c r="C2097">
        <v>8.7225999999999999</v>
      </c>
      <c r="D2097">
        <v>8.6220999999999997</v>
      </c>
      <c r="E2097" s="35">
        <v>8.6951999999999998</v>
      </c>
      <c r="F2097">
        <v>318306</v>
      </c>
    </row>
    <row r="2098" spans="1:6">
      <c r="A2098" s="14">
        <v>38867</v>
      </c>
      <c r="B2098">
        <v>8.6768999999999998</v>
      </c>
      <c r="C2098">
        <v>8.6768999999999998</v>
      </c>
      <c r="D2098">
        <v>8.4258000000000006</v>
      </c>
      <c r="E2098" s="35">
        <v>8.4896999999999991</v>
      </c>
      <c r="F2098">
        <v>843033</v>
      </c>
    </row>
    <row r="2099" spans="1:6">
      <c r="A2099" s="14">
        <v>38868</v>
      </c>
      <c r="B2099">
        <v>8.4989000000000008</v>
      </c>
      <c r="C2099">
        <v>8.5170999999999992</v>
      </c>
      <c r="D2099">
        <v>8.3436000000000003</v>
      </c>
      <c r="E2099" s="35">
        <v>8.4669000000000008</v>
      </c>
      <c r="F2099">
        <v>1596335</v>
      </c>
    </row>
    <row r="2100" spans="1:6">
      <c r="A2100" s="14">
        <v>38869</v>
      </c>
      <c r="B2100">
        <v>8.0924999999999994</v>
      </c>
      <c r="C2100">
        <v>8.3756000000000004</v>
      </c>
      <c r="D2100">
        <v>8.0832999999999995</v>
      </c>
      <c r="E2100" s="35">
        <v>8.2385999999999999</v>
      </c>
      <c r="F2100">
        <v>1842953</v>
      </c>
    </row>
    <row r="2101" spans="1:6">
      <c r="A2101" s="14">
        <v>38870</v>
      </c>
      <c r="B2101">
        <v>8.2477</v>
      </c>
      <c r="C2101">
        <v>8.3207000000000004</v>
      </c>
      <c r="D2101">
        <v>8.0832999999999995</v>
      </c>
      <c r="E2101" s="35">
        <v>8.2431000000000001</v>
      </c>
      <c r="F2101">
        <v>1513214</v>
      </c>
    </row>
    <row r="2102" spans="1:6">
      <c r="A2102" s="14">
        <v>38873</v>
      </c>
      <c r="B2102">
        <v>8.2202999999999999</v>
      </c>
      <c r="C2102">
        <v>8.2797000000000001</v>
      </c>
      <c r="D2102">
        <v>8.1106999999999996</v>
      </c>
      <c r="E2102" s="35">
        <v>8.1654999999999998</v>
      </c>
      <c r="F2102">
        <v>1159748</v>
      </c>
    </row>
    <row r="2103" spans="1:6">
      <c r="A2103" s="14">
        <v>38874</v>
      </c>
      <c r="B2103">
        <v>8.1562999999999999</v>
      </c>
      <c r="C2103">
        <v>8.1837</v>
      </c>
      <c r="D2103">
        <v>7.9325000000000001</v>
      </c>
      <c r="E2103" s="35">
        <v>7.9919000000000002</v>
      </c>
      <c r="F2103">
        <v>1576003</v>
      </c>
    </row>
    <row r="2104" spans="1:6">
      <c r="A2104" s="14">
        <v>38875</v>
      </c>
      <c r="B2104">
        <v>7.992</v>
      </c>
      <c r="C2104">
        <v>8.202</v>
      </c>
      <c r="D2104">
        <v>7.9691000000000001</v>
      </c>
      <c r="E2104" s="35">
        <v>8.1517999999999997</v>
      </c>
      <c r="F2104">
        <v>1363657</v>
      </c>
    </row>
    <row r="2105" spans="1:6">
      <c r="A2105" s="14">
        <v>38876</v>
      </c>
      <c r="B2105">
        <v>8.1243999999999996</v>
      </c>
      <c r="C2105">
        <v>8.1791999999999998</v>
      </c>
      <c r="D2105">
        <v>7.9188999999999998</v>
      </c>
      <c r="E2105" s="35">
        <v>8.0649999999999995</v>
      </c>
      <c r="F2105">
        <v>833901</v>
      </c>
    </row>
    <row r="2106" spans="1:6">
      <c r="A2106" s="14">
        <v>38877</v>
      </c>
      <c r="B2106">
        <v>8.0558999999999994</v>
      </c>
      <c r="C2106">
        <v>8.0832999999999995</v>
      </c>
      <c r="D2106">
        <v>7.9462999999999999</v>
      </c>
      <c r="E2106" s="35">
        <v>8.0147999999999993</v>
      </c>
      <c r="F2106">
        <v>624287</v>
      </c>
    </row>
    <row r="2107" spans="1:6">
      <c r="A2107" s="14">
        <v>38880</v>
      </c>
      <c r="B2107">
        <v>8.0101999999999993</v>
      </c>
      <c r="C2107">
        <v>8.0558999999999994</v>
      </c>
      <c r="D2107">
        <v>7.9097</v>
      </c>
      <c r="E2107" s="35">
        <v>7.9279999999999999</v>
      </c>
      <c r="F2107">
        <v>561034</v>
      </c>
    </row>
    <row r="2108" spans="1:6">
      <c r="A2108" s="14">
        <v>38881</v>
      </c>
      <c r="B2108">
        <v>7.9234</v>
      </c>
      <c r="C2108">
        <v>7.9919000000000002</v>
      </c>
      <c r="D2108">
        <v>7.7773000000000003</v>
      </c>
      <c r="E2108" s="35">
        <v>7.8868999999999998</v>
      </c>
      <c r="F2108">
        <v>539570</v>
      </c>
    </row>
    <row r="2109" spans="1:6">
      <c r="A2109" s="14">
        <v>38882</v>
      </c>
      <c r="B2109">
        <v>7.9005999999999998</v>
      </c>
      <c r="C2109">
        <v>7.9554</v>
      </c>
      <c r="D2109">
        <v>7.8093000000000004</v>
      </c>
      <c r="E2109" s="35">
        <v>7.8640999999999996</v>
      </c>
      <c r="F2109">
        <v>615838</v>
      </c>
    </row>
    <row r="2110" spans="1:6">
      <c r="A2110" s="14">
        <v>38883</v>
      </c>
      <c r="B2110">
        <v>7.8868999999999998</v>
      </c>
      <c r="C2110">
        <v>8.0146999999999995</v>
      </c>
      <c r="D2110">
        <v>7.8411999999999997</v>
      </c>
      <c r="E2110" s="35">
        <v>7.9919000000000002</v>
      </c>
      <c r="F2110">
        <v>656934</v>
      </c>
    </row>
    <row r="2111" spans="1:6">
      <c r="A2111" s="14">
        <v>38884</v>
      </c>
      <c r="B2111">
        <v>7.9462000000000002</v>
      </c>
      <c r="C2111">
        <v>8.0329999999999995</v>
      </c>
      <c r="D2111">
        <v>7.9279999999999999</v>
      </c>
      <c r="E2111" s="35">
        <v>8.0055999999999994</v>
      </c>
      <c r="F2111">
        <v>525639</v>
      </c>
    </row>
    <row r="2112" spans="1:6">
      <c r="A2112" s="14">
        <v>38887</v>
      </c>
      <c r="B2112">
        <v>8.0055999999999994</v>
      </c>
      <c r="C2112">
        <v>8.0649999999999995</v>
      </c>
      <c r="D2112">
        <v>7.9325999999999999</v>
      </c>
      <c r="E2112" s="35">
        <v>8.0238999999999994</v>
      </c>
      <c r="F2112">
        <v>576332</v>
      </c>
    </row>
    <row r="2113" spans="1:6">
      <c r="A2113" s="14">
        <v>38888</v>
      </c>
      <c r="B2113">
        <v>8.0238999999999994</v>
      </c>
      <c r="C2113">
        <v>8.1014999999999997</v>
      </c>
      <c r="D2113">
        <v>7.9736000000000002</v>
      </c>
      <c r="E2113" s="35">
        <v>8.0055999999999994</v>
      </c>
      <c r="F2113">
        <v>526095</v>
      </c>
    </row>
    <row r="2114" spans="1:6">
      <c r="A2114" s="14">
        <v>38889</v>
      </c>
      <c r="B2114">
        <v>7.9691000000000001</v>
      </c>
      <c r="C2114">
        <v>8.1563999999999997</v>
      </c>
      <c r="D2114">
        <v>7.9325999999999999</v>
      </c>
      <c r="E2114" s="35">
        <v>8.0695999999999994</v>
      </c>
      <c r="F2114">
        <v>655341</v>
      </c>
    </row>
    <row r="2115" spans="1:6">
      <c r="A2115" s="14">
        <v>38890</v>
      </c>
      <c r="B2115">
        <v>8.0695999999999994</v>
      </c>
      <c r="C2115">
        <v>8.1380999999999997</v>
      </c>
      <c r="D2115">
        <v>8.0238999999999994</v>
      </c>
      <c r="E2115" s="35">
        <v>8.1060999999999996</v>
      </c>
      <c r="F2115">
        <v>829562</v>
      </c>
    </row>
    <row r="2116" spans="1:6">
      <c r="A2116" s="14">
        <v>38891</v>
      </c>
      <c r="B2116">
        <v>8.0649999999999995</v>
      </c>
      <c r="C2116">
        <v>8.1426999999999996</v>
      </c>
      <c r="D2116">
        <v>8.0284999999999993</v>
      </c>
      <c r="E2116" s="35">
        <v>8.0695999999999994</v>
      </c>
      <c r="F2116">
        <v>627712</v>
      </c>
    </row>
    <row r="2117" spans="1:6">
      <c r="A2117" s="14">
        <v>38894</v>
      </c>
      <c r="B2117">
        <v>7.7636000000000003</v>
      </c>
      <c r="C2117">
        <v>7.9919000000000002</v>
      </c>
      <c r="D2117">
        <v>7.6402999999999999</v>
      </c>
      <c r="E2117" s="35">
        <v>7.8320999999999996</v>
      </c>
      <c r="F2117">
        <v>2079046</v>
      </c>
    </row>
    <row r="2118" spans="1:6">
      <c r="A2118" s="14">
        <v>38895</v>
      </c>
      <c r="B2118">
        <v>7.8320999999999996</v>
      </c>
      <c r="C2118">
        <v>7.8320999999999996</v>
      </c>
      <c r="D2118">
        <v>7.4485000000000001</v>
      </c>
      <c r="E2118" s="35">
        <v>7.5216000000000003</v>
      </c>
      <c r="F2118">
        <v>1976532</v>
      </c>
    </row>
    <row r="2119" spans="1:6">
      <c r="A2119" s="14">
        <v>38896</v>
      </c>
      <c r="B2119">
        <v>7.4256000000000002</v>
      </c>
      <c r="C2119">
        <v>7.4896000000000003</v>
      </c>
      <c r="D2119">
        <v>7.3068999999999997</v>
      </c>
      <c r="E2119" s="35">
        <v>7.4165000000000001</v>
      </c>
      <c r="F2119">
        <v>1613226</v>
      </c>
    </row>
    <row r="2120" spans="1:6">
      <c r="A2120" s="14">
        <v>38897</v>
      </c>
      <c r="B2120">
        <v>7.4348000000000001</v>
      </c>
      <c r="C2120">
        <v>7.5170000000000003</v>
      </c>
      <c r="D2120">
        <v>7.3525999999999998</v>
      </c>
      <c r="E2120" s="35">
        <v>7.3982999999999999</v>
      </c>
      <c r="F2120">
        <v>1936574</v>
      </c>
    </row>
    <row r="2121" spans="1:6">
      <c r="A2121" s="14">
        <v>38898</v>
      </c>
      <c r="B2121">
        <v>7.4530000000000003</v>
      </c>
      <c r="C2121">
        <v>7.5717999999999996</v>
      </c>
      <c r="D2121">
        <v>7.4302000000000001</v>
      </c>
      <c r="E2121" s="35">
        <v>7.5124000000000004</v>
      </c>
      <c r="F2121">
        <v>3357061</v>
      </c>
    </row>
    <row r="2122" spans="1:6">
      <c r="A2122" s="14">
        <v>38901</v>
      </c>
      <c r="B2122">
        <v>7.5170000000000003</v>
      </c>
      <c r="C2122">
        <v>7.5307000000000004</v>
      </c>
      <c r="D2122">
        <v>7.4668000000000001</v>
      </c>
      <c r="E2122" s="35">
        <v>7.4896000000000003</v>
      </c>
      <c r="F2122">
        <v>428140</v>
      </c>
    </row>
    <row r="2123" spans="1:6">
      <c r="A2123" s="14">
        <v>38903</v>
      </c>
      <c r="B2123">
        <v>7.5677000000000003</v>
      </c>
      <c r="C2123">
        <v>7.5861000000000001</v>
      </c>
      <c r="D2123">
        <v>7.4896000000000003</v>
      </c>
      <c r="E2123" s="35">
        <v>7.5125999999999999</v>
      </c>
      <c r="F2123">
        <v>2020131</v>
      </c>
    </row>
    <row r="2124" spans="1:6">
      <c r="A2124" s="14">
        <v>38904</v>
      </c>
      <c r="B2124">
        <v>7.5171999999999999</v>
      </c>
      <c r="C2124">
        <v>7.5540000000000003</v>
      </c>
      <c r="D2124">
        <v>7.5034000000000001</v>
      </c>
      <c r="E2124" s="35">
        <v>7.5125999999999999</v>
      </c>
      <c r="F2124">
        <v>1952817</v>
      </c>
    </row>
    <row r="2125" spans="1:6">
      <c r="A2125" s="14">
        <v>38905</v>
      </c>
      <c r="B2125">
        <v>7.508</v>
      </c>
      <c r="C2125">
        <v>7.5538999999999996</v>
      </c>
      <c r="D2125">
        <v>7.4896000000000003</v>
      </c>
      <c r="E2125" s="35">
        <v>7.5034000000000001</v>
      </c>
      <c r="F2125">
        <v>547247</v>
      </c>
    </row>
    <row r="2126" spans="1:6">
      <c r="A2126" s="14">
        <v>38908</v>
      </c>
      <c r="B2126">
        <v>7.5034000000000001</v>
      </c>
      <c r="C2126">
        <v>7.5494000000000003</v>
      </c>
      <c r="D2126">
        <v>7.4896000000000003</v>
      </c>
      <c r="E2126" s="35">
        <v>7.5171999999999999</v>
      </c>
      <c r="F2126">
        <v>976639</v>
      </c>
    </row>
    <row r="2127" spans="1:6">
      <c r="A2127" s="14">
        <v>38909</v>
      </c>
      <c r="B2127">
        <v>7.508</v>
      </c>
      <c r="C2127">
        <v>7.508</v>
      </c>
      <c r="D2127">
        <v>7.3057999999999996</v>
      </c>
      <c r="E2127" s="35">
        <v>7.3334000000000001</v>
      </c>
      <c r="F2127">
        <v>1799578</v>
      </c>
    </row>
    <row r="2128" spans="1:6">
      <c r="A2128" s="14">
        <v>38910</v>
      </c>
      <c r="B2128">
        <v>7.3196000000000003</v>
      </c>
      <c r="C2128">
        <v>7.3746999999999998</v>
      </c>
      <c r="D2128">
        <v>7.2690000000000001</v>
      </c>
      <c r="E2128" s="35">
        <v>7.2782</v>
      </c>
      <c r="F2128">
        <v>814662</v>
      </c>
    </row>
    <row r="2129" spans="1:6">
      <c r="A2129" s="14">
        <v>38911</v>
      </c>
      <c r="B2129">
        <v>7.2644000000000002</v>
      </c>
      <c r="C2129">
        <v>7.2690000000000001</v>
      </c>
      <c r="D2129">
        <v>7.1448999999999998</v>
      </c>
      <c r="E2129" s="35">
        <v>7.1863000000000001</v>
      </c>
      <c r="F2129">
        <v>1211884</v>
      </c>
    </row>
    <row r="2130" spans="1:6">
      <c r="A2130" s="14">
        <v>38912</v>
      </c>
      <c r="B2130">
        <v>7.1771000000000003</v>
      </c>
      <c r="C2130">
        <v>7.1771000000000003</v>
      </c>
      <c r="D2130">
        <v>7.0484999999999998</v>
      </c>
      <c r="E2130" s="35">
        <v>7.1219999999999999</v>
      </c>
      <c r="F2130">
        <v>2081921</v>
      </c>
    </row>
    <row r="2131" spans="1:6">
      <c r="A2131" s="14">
        <v>38915</v>
      </c>
      <c r="B2131">
        <v>7.0852000000000004</v>
      </c>
      <c r="C2131">
        <v>7.1173999999999999</v>
      </c>
      <c r="D2131">
        <v>6.9978999999999996</v>
      </c>
      <c r="E2131" s="35">
        <v>7.0071000000000003</v>
      </c>
      <c r="F2131">
        <v>1267940</v>
      </c>
    </row>
    <row r="2132" spans="1:6">
      <c r="A2132" s="14">
        <v>38916</v>
      </c>
      <c r="B2132">
        <v>6.9886999999999997</v>
      </c>
      <c r="C2132">
        <v>7.0438999999999998</v>
      </c>
      <c r="D2132">
        <v>6.8738999999999999</v>
      </c>
      <c r="E2132" s="35">
        <v>6.9198000000000004</v>
      </c>
      <c r="F2132">
        <v>1865497</v>
      </c>
    </row>
    <row r="2133" spans="1:6">
      <c r="A2133" s="14">
        <v>38917</v>
      </c>
      <c r="B2133">
        <v>6.9290000000000003</v>
      </c>
      <c r="C2133">
        <v>7.2230999999999996</v>
      </c>
      <c r="D2133">
        <v>6.9059999999999997</v>
      </c>
      <c r="E2133" s="35">
        <v>7.1173999999999999</v>
      </c>
      <c r="F2133">
        <v>1878139</v>
      </c>
    </row>
    <row r="2134" spans="1:6">
      <c r="A2134" s="14">
        <v>38918</v>
      </c>
      <c r="B2134">
        <v>7.1128</v>
      </c>
      <c r="C2134">
        <v>7.1588000000000003</v>
      </c>
      <c r="D2134">
        <v>6.952</v>
      </c>
      <c r="E2134" s="35">
        <v>6.9749999999999996</v>
      </c>
      <c r="F2134">
        <v>878997</v>
      </c>
    </row>
    <row r="2135" spans="1:6">
      <c r="A2135" s="14">
        <v>38919</v>
      </c>
      <c r="B2135">
        <v>6.9611000000000001</v>
      </c>
      <c r="C2135">
        <v>6.9794999999999998</v>
      </c>
      <c r="D2135">
        <v>6.7957000000000001</v>
      </c>
      <c r="E2135" s="35">
        <v>6.8186999999999998</v>
      </c>
      <c r="F2135">
        <v>1371551</v>
      </c>
    </row>
    <row r="2136" spans="1:6">
      <c r="A2136" s="14">
        <v>38922</v>
      </c>
      <c r="B2136">
        <v>6.8601000000000001</v>
      </c>
      <c r="C2136">
        <v>6.9888000000000003</v>
      </c>
      <c r="D2136">
        <v>6.8509000000000002</v>
      </c>
      <c r="E2136" s="35">
        <v>6.9474</v>
      </c>
      <c r="F2136">
        <v>1185469</v>
      </c>
    </row>
    <row r="2137" spans="1:6">
      <c r="A2137" s="14">
        <v>38923</v>
      </c>
      <c r="B2137">
        <v>6.9474</v>
      </c>
      <c r="C2137">
        <v>7.0301</v>
      </c>
      <c r="D2137">
        <v>6.8003999999999998</v>
      </c>
      <c r="E2137" s="35">
        <v>6.8693</v>
      </c>
      <c r="F2137">
        <v>2004273</v>
      </c>
    </row>
    <row r="2138" spans="1:6">
      <c r="A2138" s="14">
        <v>38924</v>
      </c>
      <c r="B2138">
        <v>6.8876999999999997</v>
      </c>
      <c r="C2138">
        <v>6.9565999999999999</v>
      </c>
      <c r="D2138">
        <v>6.7911999999999999</v>
      </c>
      <c r="E2138" s="35">
        <v>6.8784999999999998</v>
      </c>
      <c r="F2138">
        <v>1997844</v>
      </c>
    </row>
    <row r="2139" spans="1:6">
      <c r="A2139" s="14">
        <v>38925</v>
      </c>
      <c r="B2139">
        <v>6.9198000000000004</v>
      </c>
      <c r="C2139">
        <v>6.9565999999999999</v>
      </c>
      <c r="D2139">
        <v>6.7405999999999997</v>
      </c>
      <c r="E2139" s="35">
        <v>6.782</v>
      </c>
      <c r="F2139">
        <v>909091</v>
      </c>
    </row>
    <row r="2140" spans="1:6">
      <c r="A2140" s="14">
        <v>38926</v>
      </c>
      <c r="B2140">
        <v>6.7911999999999999</v>
      </c>
      <c r="C2140">
        <v>6.8372000000000002</v>
      </c>
      <c r="D2140">
        <v>6.6487999999999996</v>
      </c>
      <c r="E2140" s="35">
        <v>6.7176999999999998</v>
      </c>
      <c r="F2140">
        <v>2183712</v>
      </c>
    </row>
    <row r="2141" spans="1:6">
      <c r="A2141" s="14">
        <v>38929</v>
      </c>
      <c r="B2141">
        <v>6.7267999999999999</v>
      </c>
      <c r="C2141">
        <v>6.8140999999999998</v>
      </c>
      <c r="D2141">
        <v>6.7176</v>
      </c>
      <c r="E2141" s="35">
        <v>6.7497999999999996</v>
      </c>
      <c r="F2141">
        <v>1481142</v>
      </c>
    </row>
    <row r="2142" spans="1:6">
      <c r="A2142" s="14">
        <v>38930</v>
      </c>
      <c r="B2142">
        <v>6.7499000000000002</v>
      </c>
      <c r="C2142">
        <v>6.7590000000000003</v>
      </c>
      <c r="D2142">
        <v>6.5109000000000004</v>
      </c>
      <c r="E2142" s="35">
        <v>6.5339</v>
      </c>
      <c r="F2142">
        <v>797439</v>
      </c>
    </row>
    <row r="2143" spans="1:6">
      <c r="A2143" s="14">
        <v>38931</v>
      </c>
      <c r="B2143">
        <v>6.5339</v>
      </c>
      <c r="C2143">
        <v>6.6395999999999997</v>
      </c>
      <c r="D2143">
        <v>6.5339</v>
      </c>
      <c r="E2143" s="35">
        <v>6.6028000000000002</v>
      </c>
      <c r="F2143">
        <v>907483</v>
      </c>
    </row>
    <row r="2144" spans="1:6">
      <c r="A2144" s="14">
        <v>38932</v>
      </c>
      <c r="B2144">
        <v>6.5705999999999998</v>
      </c>
      <c r="C2144">
        <v>6.5936000000000003</v>
      </c>
      <c r="D2144">
        <v>6.3959999999999999</v>
      </c>
      <c r="E2144" s="35">
        <v>6.5155000000000003</v>
      </c>
      <c r="F2144">
        <v>2350267</v>
      </c>
    </row>
    <row r="2145" spans="1:6">
      <c r="A2145" s="14">
        <v>38933</v>
      </c>
      <c r="B2145">
        <v>6.5614999999999997</v>
      </c>
      <c r="C2145">
        <v>6.5751999999999997</v>
      </c>
      <c r="D2145">
        <v>6.3409000000000004</v>
      </c>
      <c r="E2145" s="35">
        <v>6.4282000000000004</v>
      </c>
      <c r="F2145">
        <v>1421648</v>
      </c>
    </row>
    <row r="2146" spans="1:6">
      <c r="A2146" s="14">
        <v>38936</v>
      </c>
      <c r="B2146">
        <v>6.4099000000000004</v>
      </c>
      <c r="C2146">
        <v>6.4236000000000004</v>
      </c>
      <c r="D2146">
        <v>6.3316999999999997</v>
      </c>
      <c r="E2146" s="35">
        <v>6.3685</v>
      </c>
      <c r="F2146">
        <v>1504593</v>
      </c>
    </row>
    <row r="2147" spans="1:6">
      <c r="A2147" s="14">
        <v>38937</v>
      </c>
      <c r="B2147">
        <v>6.3868999999999998</v>
      </c>
      <c r="C2147">
        <v>6.4143999999999997</v>
      </c>
      <c r="D2147">
        <v>6.2904</v>
      </c>
      <c r="E2147" s="35">
        <v>6.3639000000000001</v>
      </c>
      <c r="F2147">
        <v>1705387</v>
      </c>
    </row>
    <row r="2148" spans="1:6">
      <c r="A2148" s="14">
        <v>38938</v>
      </c>
      <c r="B2148">
        <v>6.3639000000000001</v>
      </c>
      <c r="C2148">
        <v>6.4236000000000004</v>
      </c>
      <c r="D2148">
        <v>6.1570999999999998</v>
      </c>
      <c r="E2148" s="35">
        <v>6.1570999999999998</v>
      </c>
      <c r="F2148">
        <v>1411079</v>
      </c>
    </row>
    <row r="2149" spans="1:6">
      <c r="A2149" s="14">
        <v>38939</v>
      </c>
      <c r="B2149">
        <v>6.1478999999999999</v>
      </c>
      <c r="C2149">
        <v>6.2030000000000003</v>
      </c>
      <c r="D2149">
        <v>6.0789999999999997</v>
      </c>
      <c r="E2149" s="35">
        <v>6.1249000000000002</v>
      </c>
      <c r="F2149">
        <v>2351631</v>
      </c>
    </row>
    <row r="2150" spans="1:6">
      <c r="A2150" s="14">
        <v>38940</v>
      </c>
      <c r="B2150">
        <v>6.1111000000000004</v>
      </c>
      <c r="C2150">
        <v>6.157</v>
      </c>
      <c r="D2150">
        <v>6.0743</v>
      </c>
      <c r="E2150" s="35">
        <v>6.1111000000000004</v>
      </c>
      <c r="F2150">
        <v>359728</v>
      </c>
    </row>
    <row r="2151" spans="1:6">
      <c r="A2151" s="14">
        <v>38943</v>
      </c>
      <c r="B2151">
        <v>6.1111000000000004</v>
      </c>
      <c r="C2151">
        <v>6.2995000000000001</v>
      </c>
      <c r="D2151">
        <v>6.1111000000000004</v>
      </c>
      <c r="E2151" s="35">
        <v>6.2857000000000003</v>
      </c>
      <c r="F2151">
        <v>214578</v>
      </c>
    </row>
    <row r="2152" spans="1:6">
      <c r="A2152" s="14">
        <v>38944</v>
      </c>
      <c r="B2152">
        <v>6.2949000000000002</v>
      </c>
      <c r="C2152">
        <v>6.3409000000000004</v>
      </c>
      <c r="D2152">
        <v>6.2674000000000003</v>
      </c>
      <c r="E2152" s="35">
        <v>6.3132999999999999</v>
      </c>
      <c r="F2152">
        <v>214073</v>
      </c>
    </row>
    <row r="2153" spans="1:6">
      <c r="A2153" s="14">
        <v>38945</v>
      </c>
      <c r="B2153">
        <v>6.3087</v>
      </c>
      <c r="C2153">
        <v>6.4328000000000003</v>
      </c>
      <c r="D2153">
        <v>6.2766000000000002</v>
      </c>
      <c r="E2153" s="35">
        <v>6.4143999999999997</v>
      </c>
      <c r="F2153">
        <v>508741</v>
      </c>
    </row>
    <row r="2154" spans="1:6">
      <c r="A2154" s="14">
        <v>38946</v>
      </c>
      <c r="B2154">
        <v>6.4326999999999996</v>
      </c>
      <c r="C2154">
        <v>6.5934999999999997</v>
      </c>
      <c r="D2154">
        <v>6.4005999999999998</v>
      </c>
      <c r="E2154" s="35">
        <v>6.5476000000000001</v>
      </c>
      <c r="F2154">
        <v>404435</v>
      </c>
    </row>
    <row r="2155" spans="1:6">
      <c r="A2155" s="14">
        <v>38947</v>
      </c>
      <c r="B2155">
        <v>6.5797999999999996</v>
      </c>
      <c r="C2155">
        <v>6.6211000000000002</v>
      </c>
      <c r="D2155">
        <v>6.5384000000000002</v>
      </c>
      <c r="E2155" s="35">
        <v>6.5705999999999998</v>
      </c>
      <c r="F2155">
        <v>190088</v>
      </c>
    </row>
    <row r="2156" spans="1:6">
      <c r="A2156" s="14">
        <v>38950</v>
      </c>
      <c r="B2156">
        <v>6.5613999999999999</v>
      </c>
      <c r="C2156">
        <v>6.6624999999999996</v>
      </c>
      <c r="D2156">
        <v>6.5246000000000004</v>
      </c>
      <c r="E2156" s="35">
        <v>6.5476000000000001</v>
      </c>
      <c r="F2156">
        <v>252163</v>
      </c>
    </row>
    <row r="2157" spans="1:6">
      <c r="A2157" s="14">
        <v>38951</v>
      </c>
      <c r="B2157">
        <v>6.5568</v>
      </c>
      <c r="C2157">
        <v>6.6026999999999996</v>
      </c>
      <c r="D2157">
        <v>6.5338000000000003</v>
      </c>
      <c r="E2157" s="35">
        <v>6.5476000000000001</v>
      </c>
      <c r="F2157">
        <v>165229</v>
      </c>
    </row>
    <row r="2158" spans="1:6">
      <c r="A2158" s="14">
        <v>38952</v>
      </c>
      <c r="B2158">
        <v>6.5338000000000003</v>
      </c>
      <c r="C2158">
        <v>6.5705999999999998</v>
      </c>
      <c r="D2158">
        <v>6.4326999999999996</v>
      </c>
      <c r="E2158" s="35">
        <v>6.4649000000000001</v>
      </c>
      <c r="F2158">
        <v>104440</v>
      </c>
    </row>
    <row r="2159" spans="1:6">
      <c r="A2159" s="14">
        <v>38953</v>
      </c>
      <c r="B2159">
        <v>6.4649000000000001</v>
      </c>
      <c r="C2159">
        <v>6.4786999999999999</v>
      </c>
      <c r="D2159">
        <v>6.3914</v>
      </c>
      <c r="E2159" s="35">
        <v>6.4051999999999998</v>
      </c>
      <c r="F2159">
        <v>90105</v>
      </c>
    </row>
    <row r="2160" spans="1:6">
      <c r="A2160" s="14">
        <v>38954</v>
      </c>
      <c r="B2160">
        <v>6.4051999999999998</v>
      </c>
      <c r="C2160">
        <v>6.4328000000000003</v>
      </c>
      <c r="D2160">
        <v>6.3409000000000004</v>
      </c>
      <c r="E2160" s="35">
        <v>6.3501000000000003</v>
      </c>
      <c r="F2160">
        <v>110047</v>
      </c>
    </row>
    <row r="2161" spans="1:6">
      <c r="A2161" s="14">
        <v>38957</v>
      </c>
      <c r="B2161">
        <v>6.3362999999999996</v>
      </c>
      <c r="C2161">
        <v>6.4695999999999998</v>
      </c>
      <c r="D2161">
        <v>6.2949999999999999</v>
      </c>
      <c r="E2161" s="35">
        <v>6.4328000000000003</v>
      </c>
      <c r="F2161">
        <v>245365</v>
      </c>
    </row>
    <row r="2162" spans="1:6">
      <c r="A2162" s="14">
        <v>38958</v>
      </c>
      <c r="B2162">
        <v>6.4143999999999997</v>
      </c>
      <c r="C2162">
        <v>6.6395999999999997</v>
      </c>
      <c r="D2162">
        <v>6.4143999999999997</v>
      </c>
      <c r="E2162" s="35">
        <v>6.6257999999999999</v>
      </c>
      <c r="F2162">
        <v>209067</v>
      </c>
    </row>
    <row r="2163" spans="1:6">
      <c r="A2163" s="14">
        <v>38959</v>
      </c>
      <c r="B2163">
        <v>6.5936000000000003</v>
      </c>
      <c r="C2163">
        <v>6.6763000000000003</v>
      </c>
      <c r="D2163">
        <v>6.5201000000000002</v>
      </c>
      <c r="E2163" s="35">
        <v>6.5936000000000003</v>
      </c>
      <c r="F2163">
        <v>166287</v>
      </c>
    </row>
    <row r="2164" spans="1:6">
      <c r="A2164" s="14">
        <v>38960</v>
      </c>
      <c r="B2164">
        <v>6.5890000000000004</v>
      </c>
      <c r="C2164">
        <v>6.6809000000000003</v>
      </c>
      <c r="D2164">
        <v>6.5797999999999996</v>
      </c>
      <c r="E2164" s="35">
        <v>6.6624999999999996</v>
      </c>
      <c r="F2164">
        <v>279503</v>
      </c>
    </row>
    <row r="2165" spans="1:6">
      <c r="A2165" s="14">
        <v>38961</v>
      </c>
      <c r="B2165">
        <v>6.6578999999999997</v>
      </c>
      <c r="C2165">
        <v>6.7544000000000004</v>
      </c>
      <c r="D2165">
        <v>6.6166</v>
      </c>
      <c r="E2165" s="35">
        <v>6.6993</v>
      </c>
      <c r="F2165">
        <v>134997</v>
      </c>
    </row>
    <row r="2166" spans="1:6">
      <c r="A2166" s="14">
        <v>38965</v>
      </c>
      <c r="B2166">
        <v>6.7176</v>
      </c>
      <c r="C2166">
        <v>6.8048999999999999</v>
      </c>
      <c r="D2166">
        <v>6.7039</v>
      </c>
      <c r="E2166" s="35">
        <v>6.7590000000000003</v>
      </c>
      <c r="F2166">
        <v>174925</v>
      </c>
    </row>
    <row r="2167" spans="1:6">
      <c r="A2167" s="14">
        <v>38966</v>
      </c>
      <c r="B2167">
        <v>6.6992000000000003</v>
      </c>
      <c r="C2167">
        <v>6.7084000000000001</v>
      </c>
      <c r="D2167">
        <v>6.5292000000000003</v>
      </c>
      <c r="E2167" s="35">
        <v>6.5613999999999999</v>
      </c>
      <c r="F2167">
        <v>193626</v>
      </c>
    </row>
    <row r="2168" spans="1:6">
      <c r="A2168" s="14">
        <v>38967</v>
      </c>
      <c r="B2168">
        <v>6.5430999999999999</v>
      </c>
      <c r="C2168">
        <v>6.6717000000000004</v>
      </c>
      <c r="D2168">
        <v>6.5339</v>
      </c>
      <c r="E2168" s="35">
        <v>6.6120000000000001</v>
      </c>
      <c r="F2168">
        <v>189676</v>
      </c>
    </row>
    <row r="2169" spans="1:6">
      <c r="A2169" s="14">
        <v>38968</v>
      </c>
      <c r="B2169">
        <v>6.5890000000000004</v>
      </c>
      <c r="C2169">
        <v>6.6993</v>
      </c>
      <c r="D2169">
        <v>6.5476999999999999</v>
      </c>
      <c r="E2169" s="35">
        <v>6.6855000000000002</v>
      </c>
      <c r="F2169">
        <v>158982</v>
      </c>
    </row>
    <row r="2170" spans="1:6">
      <c r="A2170" s="14">
        <v>38971</v>
      </c>
      <c r="B2170">
        <v>6.6901000000000002</v>
      </c>
      <c r="C2170">
        <v>6.7361000000000004</v>
      </c>
      <c r="D2170">
        <v>6.6395999999999997</v>
      </c>
      <c r="E2170" s="35">
        <v>6.6993</v>
      </c>
      <c r="F2170">
        <v>124521</v>
      </c>
    </row>
    <row r="2171" spans="1:6">
      <c r="A2171" s="14">
        <v>38972</v>
      </c>
      <c r="B2171">
        <v>6.7084999999999999</v>
      </c>
      <c r="C2171">
        <v>6.8186999999999998</v>
      </c>
      <c r="D2171">
        <v>6.6855000000000002</v>
      </c>
      <c r="E2171" s="35">
        <v>6.7682000000000002</v>
      </c>
      <c r="F2171">
        <v>420566</v>
      </c>
    </row>
    <row r="2172" spans="1:6">
      <c r="A2172" s="14">
        <v>38973</v>
      </c>
      <c r="B2172">
        <v>6.7451999999999996</v>
      </c>
      <c r="C2172">
        <v>6.8784999999999998</v>
      </c>
      <c r="D2172">
        <v>6.6901000000000002</v>
      </c>
      <c r="E2172" s="35">
        <v>6.8601000000000001</v>
      </c>
      <c r="F2172">
        <v>140740</v>
      </c>
    </row>
    <row r="2173" spans="1:6">
      <c r="A2173" s="14">
        <v>38974</v>
      </c>
      <c r="B2173">
        <v>6.8646000000000003</v>
      </c>
      <c r="C2173">
        <v>6.8875999999999999</v>
      </c>
      <c r="D2173">
        <v>6.7038000000000002</v>
      </c>
      <c r="E2173" s="35">
        <v>6.7313999999999998</v>
      </c>
      <c r="F2173">
        <v>117535</v>
      </c>
    </row>
    <row r="2174" spans="1:6">
      <c r="A2174" s="14">
        <v>38975</v>
      </c>
      <c r="B2174">
        <v>6.7453000000000003</v>
      </c>
      <c r="C2174">
        <v>6.7774000000000001</v>
      </c>
      <c r="D2174">
        <v>6.6809000000000003</v>
      </c>
      <c r="E2174" s="35">
        <v>6.7084999999999999</v>
      </c>
      <c r="F2174">
        <v>130356</v>
      </c>
    </row>
    <row r="2175" spans="1:6">
      <c r="A2175" s="14">
        <v>38978</v>
      </c>
      <c r="B2175">
        <v>6.5707000000000004</v>
      </c>
      <c r="C2175">
        <v>6.6257999999999999</v>
      </c>
      <c r="D2175">
        <v>6.4603999999999999</v>
      </c>
      <c r="E2175" s="35">
        <v>6.5339</v>
      </c>
      <c r="F2175">
        <v>423233</v>
      </c>
    </row>
    <row r="2176" spans="1:6">
      <c r="A2176" s="14">
        <v>38979</v>
      </c>
      <c r="B2176">
        <v>6.5292000000000003</v>
      </c>
      <c r="C2176">
        <v>6.7405999999999997</v>
      </c>
      <c r="D2176">
        <v>6.5292000000000003</v>
      </c>
      <c r="E2176" s="35">
        <v>6.6532999999999998</v>
      </c>
      <c r="F2176">
        <v>296871</v>
      </c>
    </row>
    <row r="2177" spans="1:6">
      <c r="A2177" s="14">
        <v>38980</v>
      </c>
      <c r="B2177">
        <v>6.7774000000000001</v>
      </c>
      <c r="C2177">
        <v>7.3426</v>
      </c>
      <c r="D2177">
        <v>6.7084999999999999</v>
      </c>
      <c r="E2177" s="35">
        <v>7.2369000000000003</v>
      </c>
      <c r="F2177">
        <v>487790</v>
      </c>
    </row>
    <row r="2178" spans="1:6">
      <c r="A2178" s="14">
        <v>38981</v>
      </c>
      <c r="B2178">
        <v>7.3517000000000001</v>
      </c>
      <c r="C2178">
        <v>7.4527999999999999</v>
      </c>
      <c r="D2178">
        <v>7.0852000000000004</v>
      </c>
      <c r="E2178" s="35">
        <v>7.1955</v>
      </c>
      <c r="F2178">
        <v>361935</v>
      </c>
    </row>
    <row r="2179" spans="1:6">
      <c r="A2179" s="14">
        <v>38982</v>
      </c>
      <c r="B2179">
        <v>7.1586999999999996</v>
      </c>
      <c r="C2179">
        <v>7.2183999999999999</v>
      </c>
      <c r="D2179">
        <v>7.0621999999999998</v>
      </c>
      <c r="E2179" s="35">
        <v>7.0852000000000004</v>
      </c>
      <c r="F2179">
        <v>193488</v>
      </c>
    </row>
    <row r="2180" spans="1:6">
      <c r="A2180" s="14">
        <v>38985</v>
      </c>
      <c r="B2180">
        <v>7.0990000000000002</v>
      </c>
      <c r="C2180">
        <v>7.1725000000000003</v>
      </c>
      <c r="D2180">
        <v>7.0301</v>
      </c>
      <c r="E2180" s="35">
        <v>7.1082000000000001</v>
      </c>
      <c r="F2180">
        <v>168722</v>
      </c>
    </row>
    <row r="2181" spans="1:6">
      <c r="A2181" s="14">
        <v>38986</v>
      </c>
      <c r="B2181">
        <v>7.1082000000000001</v>
      </c>
      <c r="C2181">
        <v>7.2276999999999996</v>
      </c>
      <c r="D2181">
        <v>7.0622999999999996</v>
      </c>
      <c r="E2181" s="35">
        <v>7.2092999999999998</v>
      </c>
      <c r="F2181">
        <v>125944</v>
      </c>
    </row>
    <row r="2182" spans="1:6">
      <c r="A2182" s="14">
        <v>38987</v>
      </c>
      <c r="B2182">
        <v>7.1449999999999996</v>
      </c>
      <c r="C2182">
        <v>7.2046999999999999</v>
      </c>
      <c r="D2182">
        <v>7.0898000000000003</v>
      </c>
      <c r="E2182" s="35">
        <v>7.1128</v>
      </c>
      <c r="F2182">
        <v>98192</v>
      </c>
    </row>
    <row r="2183" spans="1:6">
      <c r="A2183" s="14">
        <v>38988</v>
      </c>
      <c r="B2183">
        <v>7.1128999999999998</v>
      </c>
      <c r="C2183">
        <v>7.1772</v>
      </c>
      <c r="D2183">
        <v>7.0530999999999997</v>
      </c>
      <c r="E2183" s="35">
        <v>7.1680000000000001</v>
      </c>
      <c r="F2183">
        <v>54725</v>
      </c>
    </row>
    <row r="2184" spans="1:6">
      <c r="A2184" s="14">
        <v>38989</v>
      </c>
      <c r="B2184">
        <v>7.2092999999999998</v>
      </c>
      <c r="C2184">
        <v>7.2690000000000001</v>
      </c>
      <c r="D2184">
        <v>7.1634000000000002</v>
      </c>
      <c r="E2184" s="35">
        <v>7.2092999999999998</v>
      </c>
      <c r="F2184">
        <v>154524</v>
      </c>
    </row>
    <row r="2185" spans="1:6">
      <c r="A2185" s="14">
        <v>38992</v>
      </c>
      <c r="B2185">
        <v>7.2321999999999997</v>
      </c>
      <c r="C2185">
        <v>7.3102999999999998</v>
      </c>
      <c r="D2185">
        <v>7.1955</v>
      </c>
      <c r="E2185" s="35">
        <v>7.2644000000000002</v>
      </c>
      <c r="F2185">
        <v>127414</v>
      </c>
    </row>
    <row r="2186" spans="1:6">
      <c r="A2186" s="14">
        <v>38993</v>
      </c>
      <c r="B2186">
        <v>7.2644000000000002</v>
      </c>
      <c r="C2186">
        <v>7.2736000000000001</v>
      </c>
      <c r="D2186">
        <v>7.0944000000000003</v>
      </c>
      <c r="E2186" s="35">
        <v>7.1128</v>
      </c>
      <c r="F2186">
        <v>212327</v>
      </c>
    </row>
    <row r="2187" spans="1:6">
      <c r="A2187" s="14">
        <v>38994</v>
      </c>
      <c r="B2187">
        <v>7.1219999999999999</v>
      </c>
      <c r="C2187">
        <v>7.2736000000000001</v>
      </c>
      <c r="D2187">
        <v>7.1173999999999999</v>
      </c>
      <c r="E2187" s="35">
        <v>7.2046999999999999</v>
      </c>
      <c r="F2187">
        <v>147402</v>
      </c>
    </row>
    <row r="2188" spans="1:6">
      <c r="A2188" s="14">
        <v>38995</v>
      </c>
      <c r="B2188">
        <v>7.2138999999999998</v>
      </c>
      <c r="C2188">
        <v>7.3057999999999996</v>
      </c>
      <c r="D2188">
        <v>7.1955</v>
      </c>
      <c r="E2188" s="35">
        <v>7.2690000000000001</v>
      </c>
      <c r="F2188">
        <v>115697</v>
      </c>
    </row>
    <row r="2189" spans="1:6">
      <c r="A2189" s="14">
        <v>38996</v>
      </c>
      <c r="B2189">
        <v>7.2415000000000003</v>
      </c>
      <c r="C2189">
        <v>7.2919999999999998</v>
      </c>
      <c r="D2189">
        <v>7.1357999999999997</v>
      </c>
      <c r="E2189" s="35">
        <v>7.2369000000000003</v>
      </c>
      <c r="F2189">
        <v>91346</v>
      </c>
    </row>
    <row r="2190" spans="1:6">
      <c r="A2190" s="14">
        <v>38999</v>
      </c>
      <c r="B2190">
        <v>7.2323000000000004</v>
      </c>
      <c r="C2190">
        <v>7.3701999999999996</v>
      </c>
      <c r="D2190">
        <v>7.1909999999999998</v>
      </c>
      <c r="E2190" s="35">
        <v>7.3426</v>
      </c>
      <c r="F2190">
        <v>147587</v>
      </c>
    </row>
    <row r="2191" spans="1:6">
      <c r="A2191" s="14">
        <v>39000</v>
      </c>
      <c r="B2191">
        <v>7.3426</v>
      </c>
      <c r="C2191">
        <v>7.4023000000000003</v>
      </c>
      <c r="D2191">
        <v>7.3011999999999997</v>
      </c>
      <c r="E2191" s="35">
        <v>7.3288000000000002</v>
      </c>
      <c r="F2191">
        <v>187378</v>
      </c>
    </row>
    <row r="2192" spans="1:6">
      <c r="A2192" s="14">
        <v>39001</v>
      </c>
      <c r="B2192">
        <v>7.3240999999999996</v>
      </c>
      <c r="C2192">
        <v>7.3936000000000002</v>
      </c>
      <c r="D2192">
        <v>7.2686000000000002</v>
      </c>
      <c r="E2192" s="35">
        <v>7.3334000000000001</v>
      </c>
      <c r="F2192">
        <v>54862</v>
      </c>
    </row>
    <row r="2193" spans="1:6">
      <c r="A2193" s="14">
        <v>39002</v>
      </c>
      <c r="B2193">
        <v>7.3334000000000001</v>
      </c>
      <c r="C2193">
        <v>7.5092999999999996</v>
      </c>
      <c r="D2193">
        <v>7.3334000000000001</v>
      </c>
      <c r="E2193" s="35">
        <v>7.5092999999999996</v>
      </c>
      <c r="F2193">
        <v>99260</v>
      </c>
    </row>
    <row r="2194" spans="1:6">
      <c r="A2194" s="14">
        <v>39003</v>
      </c>
      <c r="B2194">
        <v>7.5092999999999996</v>
      </c>
      <c r="C2194">
        <v>7.5092999999999996</v>
      </c>
      <c r="D2194">
        <v>7.4260000000000002</v>
      </c>
      <c r="E2194" s="35">
        <v>7.4862000000000002</v>
      </c>
      <c r="F2194">
        <v>61806</v>
      </c>
    </row>
    <row r="2195" spans="1:6">
      <c r="A2195" s="14">
        <v>39006</v>
      </c>
      <c r="B2195">
        <v>7.4862000000000002</v>
      </c>
      <c r="C2195">
        <v>7.5834000000000001</v>
      </c>
      <c r="D2195">
        <v>7.4074999999999998</v>
      </c>
      <c r="E2195" s="35">
        <v>7.5602999999999998</v>
      </c>
      <c r="F2195">
        <v>100002</v>
      </c>
    </row>
    <row r="2196" spans="1:6">
      <c r="A2196" s="14">
        <v>39007</v>
      </c>
      <c r="B2196">
        <v>7.5324999999999998</v>
      </c>
      <c r="C2196">
        <v>7.5602</v>
      </c>
      <c r="D2196">
        <v>7.4584000000000001</v>
      </c>
      <c r="E2196" s="35">
        <v>7.5232000000000001</v>
      </c>
      <c r="F2196">
        <v>101112</v>
      </c>
    </row>
    <row r="2197" spans="1:6">
      <c r="A2197" s="14">
        <v>39008</v>
      </c>
      <c r="B2197">
        <v>7.5648</v>
      </c>
      <c r="C2197">
        <v>7.6064999999999996</v>
      </c>
      <c r="D2197">
        <v>7.4584000000000001</v>
      </c>
      <c r="E2197" s="35">
        <v>7.4954000000000001</v>
      </c>
      <c r="F2197">
        <v>85232</v>
      </c>
    </row>
    <row r="2198" spans="1:6">
      <c r="A2198" s="14">
        <v>39009</v>
      </c>
      <c r="B2198">
        <v>7.5000999999999998</v>
      </c>
      <c r="C2198">
        <v>7.5464000000000002</v>
      </c>
      <c r="D2198">
        <v>7.3982999999999999</v>
      </c>
      <c r="E2198" s="35">
        <v>7.4816000000000003</v>
      </c>
      <c r="F2198">
        <v>88798</v>
      </c>
    </row>
    <row r="2199" spans="1:6">
      <c r="A2199" s="14">
        <v>39010</v>
      </c>
      <c r="B2199">
        <v>7.4676999999999998</v>
      </c>
      <c r="C2199">
        <v>7.5694999999999997</v>
      </c>
      <c r="D2199">
        <v>7.3844000000000003</v>
      </c>
      <c r="E2199" s="35">
        <v>7.5324999999999998</v>
      </c>
      <c r="F2199">
        <v>98196</v>
      </c>
    </row>
    <row r="2200" spans="1:6">
      <c r="A2200" s="14">
        <v>39013</v>
      </c>
      <c r="B2200">
        <v>7.5278</v>
      </c>
      <c r="C2200">
        <v>7.5926</v>
      </c>
      <c r="D2200">
        <v>7.4768999999999997</v>
      </c>
      <c r="E2200" s="35">
        <v>7.5232000000000001</v>
      </c>
      <c r="F2200">
        <v>112964</v>
      </c>
    </row>
    <row r="2201" spans="1:6">
      <c r="A2201" s="14">
        <v>39014</v>
      </c>
      <c r="B2201">
        <v>7.4862000000000002</v>
      </c>
      <c r="C2201">
        <v>7.5510000000000002</v>
      </c>
      <c r="D2201">
        <v>7.4538000000000002</v>
      </c>
      <c r="E2201" s="35">
        <v>7.4538000000000002</v>
      </c>
      <c r="F2201">
        <v>128242</v>
      </c>
    </row>
    <row r="2202" spans="1:6">
      <c r="A2202" s="14">
        <v>39015</v>
      </c>
      <c r="B2202">
        <v>7.4446000000000003</v>
      </c>
      <c r="C2202">
        <v>7.5926999999999998</v>
      </c>
      <c r="D2202">
        <v>7.4446000000000003</v>
      </c>
      <c r="E2202" s="35">
        <v>7.4816000000000003</v>
      </c>
      <c r="F2202">
        <v>133937</v>
      </c>
    </row>
    <row r="2203" spans="1:6">
      <c r="A2203" s="14">
        <v>39016</v>
      </c>
      <c r="B2203">
        <v>7.5278999999999998</v>
      </c>
      <c r="C2203">
        <v>7.6296999999999997</v>
      </c>
      <c r="D2203">
        <v>7.4908000000000001</v>
      </c>
      <c r="E2203" s="35">
        <v>7.5464000000000002</v>
      </c>
      <c r="F2203">
        <v>139122</v>
      </c>
    </row>
    <row r="2204" spans="1:6">
      <c r="A2204" s="14">
        <v>39017</v>
      </c>
      <c r="B2204">
        <v>7.5232000000000001</v>
      </c>
      <c r="C2204">
        <v>7.6620999999999997</v>
      </c>
      <c r="D2204">
        <v>7.4538000000000002</v>
      </c>
      <c r="E2204" s="35">
        <v>7.6482000000000001</v>
      </c>
      <c r="F2204">
        <v>142223</v>
      </c>
    </row>
    <row r="2205" spans="1:6">
      <c r="A2205" s="14">
        <v>39020</v>
      </c>
      <c r="B2205">
        <v>7.6018999999999997</v>
      </c>
      <c r="C2205">
        <v>7.7084000000000001</v>
      </c>
      <c r="D2205">
        <v>7.5972999999999997</v>
      </c>
      <c r="E2205" s="35">
        <v>7.7084000000000001</v>
      </c>
      <c r="F2205">
        <v>54538</v>
      </c>
    </row>
    <row r="2206" spans="1:6">
      <c r="A2206" s="14">
        <v>39021</v>
      </c>
      <c r="B2206">
        <v>7.7038000000000002</v>
      </c>
      <c r="C2206">
        <v>7.7316000000000003</v>
      </c>
      <c r="D2206">
        <v>7.5926999999999998</v>
      </c>
      <c r="E2206" s="35">
        <v>7.6714000000000002</v>
      </c>
      <c r="F2206">
        <v>126668</v>
      </c>
    </row>
    <row r="2207" spans="1:6">
      <c r="A2207" s="14">
        <v>39022</v>
      </c>
      <c r="B2207">
        <v>7.6852999999999998</v>
      </c>
      <c r="C2207">
        <v>7.8010000000000002</v>
      </c>
      <c r="D2207">
        <v>7.5696000000000003</v>
      </c>
      <c r="E2207" s="35">
        <v>7.6390000000000002</v>
      </c>
      <c r="F2207">
        <v>112131</v>
      </c>
    </row>
    <row r="2208" spans="1:6">
      <c r="A2208" s="14">
        <v>39023</v>
      </c>
      <c r="B2208">
        <v>7.5926</v>
      </c>
      <c r="C2208">
        <v>7.6482000000000001</v>
      </c>
      <c r="D2208">
        <v>7.5602</v>
      </c>
      <c r="E2208" s="35">
        <v>7.6204000000000001</v>
      </c>
      <c r="F2208">
        <v>105278</v>
      </c>
    </row>
    <row r="2209" spans="1:6">
      <c r="A2209" s="14">
        <v>39024</v>
      </c>
      <c r="B2209">
        <v>7.6528999999999998</v>
      </c>
      <c r="C2209">
        <v>7.7316000000000003</v>
      </c>
      <c r="D2209">
        <v>7.5926999999999998</v>
      </c>
      <c r="E2209" s="35">
        <v>7.6760000000000002</v>
      </c>
      <c r="F2209">
        <v>91251</v>
      </c>
    </row>
    <row r="2210" spans="1:6">
      <c r="A2210" s="14">
        <v>39027</v>
      </c>
      <c r="B2210">
        <v>7.7222999999999997</v>
      </c>
      <c r="C2210">
        <v>7.8472999999999997</v>
      </c>
      <c r="D2210">
        <v>7.6944999999999997</v>
      </c>
      <c r="E2210" s="35">
        <v>7.7916999999999996</v>
      </c>
      <c r="F2210">
        <v>117038</v>
      </c>
    </row>
    <row r="2211" spans="1:6">
      <c r="A2211" s="14">
        <v>39028</v>
      </c>
      <c r="B2211">
        <v>7.8056000000000001</v>
      </c>
      <c r="C2211">
        <v>7.8380000000000001</v>
      </c>
      <c r="D2211">
        <v>7.7314999999999996</v>
      </c>
      <c r="E2211" s="35">
        <v>7.8240999999999996</v>
      </c>
      <c r="F2211">
        <v>121991</v>
      </c>
    </row>
    <row r="2212" spans="1:6">
      <c r="A2212" s="14">
        <v>39029</v>
      </c>
      <c r="B2212">
        <v>7.7778</v>
      </c>
      <c r="C2212">
        <v>7.8612000000000002</v>
      </c>
      <c r="D2212">
        <v>7.7222999999999997</v>
      </c>
      <c r="E2212" s="35">
        <v>7.8334000000000001</v>
      </c>
      <c r="F2212">
        <v>90973</v>
      </c>
    </row>
    <row r="2213" spans="1:6">
      <c r="A2213" s="14">
        <v>39030</v>
      </c>
      <c r="B2213">
        <v>7.8334000000000001</v>
      </c>
      <c r="C2213">
        <v>7.8704999999999998</v>
      </c>
      <c r="D2213">
        <v>7.7408000000000001</v>
      </c>
      <c r="E2213" s="35">
        <v>7.8288000000000002</v>
      </c>
      <c r="F2213">
        <v>88566</v>
      </c>
    </row>
    <row r="2214" spans="1:6">
      <c r="A2214" s="14">
        <v>39031</v>
      </c>
      <c r="B2214">
        <v>7.7962999999999996</v>
      </c>
      <c r="C2214">
        <v>7.8842999999999996</v>
      </c>
      <c r="D2214">
        <v>7.7592999999999996</v>
      </c>
      <c r="E2214" s="35">
        <v>7.8704000000000001</v>
      </c>
      <c r="F2214">
        <v>64260</v>
      </c>
    </row>
    <row r="2215" spans="1:6">
      <c r="A2215" s="14">
        <v>39034</v>
      </c>
      <c r="B2215">
        <v>7.9120999999999997</v>
      </c>
      <c r="C2215">
        <v>8.1112000000000002</v>
      </c>
      <c r="D2215">
        <v>7.8890000000000002</v>
      </c>
      <c r="E2215" s="35">
        <v>8.0371000000000006</v>
      </c>
      <c r="F2215">
        <v>196205</v>
      </c>
    </row>
    <row r="2216" spans="1:6">
      <c r="A2216" s="14">
        <v>39035</v>
      </c>
      <c r="B2216">
        <v>8.0371000000000006</v>
      </c>
      <c r="C2216">
        <v>8.1481999999999992</v>
      </c>
      <c r="D2216">
        <v>8.0092999999999996</v>
      </c>
      <c r="E2216" s="35">
        <v>8.1342999999999996</v>
      </c>
      <c r="F2216">
        <v>157038</v>
      </c>
    </row>
    <row r="2217" spans="1:6">
      <c r="A2217" s="14">
        <v>39036</v>
      </c>
      <c r="B2217">
        <v>8.1806000000000001</v>
      </c>
      <c r="C2217">
        <v>8.2964000000000002</v>
      </c>
      <c r="D2217">
        <v>8.1158000000000001</v>
      </c>
      <c r="E2217" s="35">
        <v>8.2408000000000001</v>
      </c>
      <c r="F2217">
        <v>170048</v>
      </c>
    </row>
    <row r="2218" spans="1:6">
      <c r="A2218" s="14">
        <v>39037</v>
      </c>
      <c r="B2218">
        <v>8.2408999999999999</v>
      </c>
      <c r="C2218">
        <v>8.3102999999999998</v>
      </c>
      <c r="D2218">
        <v>8.1945999999999994</v>
      </c>
      <c r="E2218" s="35">
        <v>8.2639999999999993</v>
      </c>
      <c r="F2218">
        <v>87733</v>
      </c>
    </row>
    <row r="2219" spans="1:6">
      <c r="A2219" s="14">
        <v>39038</v>
      </c>
      <c r="B2219">
        <v>8.2639999999999993</v>
      </c>
      <c r="C2219">
        <v>8.2964000000000002</v>
      </c>
      <c r="D2219">
        <v>8.1575000000000006</v>
      </c>
      <c r="E2219" s="35">
        <v>8.2825000000000006</v>
      </c>
      <c r="F2219">
        <v>97871</v>
      </c>
    </row>
    <row r="2220" spans="1:6">
      <c r="A2220" s="14">
        <v>39041</v>
      </c>
      <c r="B2220">
        <v>8.3102999999999998</v>
      </c>
      <c r="C2220">
        <v>8.3195999999999994</v>
      </c>
      <c r="D2220">
        <v>8.1852999999999998</v>
      </c>
      <c r="E2220" s="35">
        <v>8.2779000000000007</v>
      </c>
      <c r="F2220">
        <v>123381</v>
      </c>
    </row>
    <row r="2221" spans="1:6">
      <c r="A2221" s="14">
        <v>39042</v>
      </c>
      <c r="B2221">
        <v>8.3010000000000002</v>
      </c>
      <c r="C2221">
        <v>8.3842999999999996</v>
      </c>
      <c r="D2221">
        <v>8.2824000000000009</v>
      </c>
      <c r="E2221" s="35">
        <v>8.3842999999999996</v>
      </c>
      <c r="F2221">
        <v>199677</v>
      </c>
    </row>
    <row r="2222" spans="1:6">
      <c r="A2222" s="14">
        <v>39043</v>
      </c>
      <c r="B2222">
        <v>8.3750999999999998</v>
      </c>
      <c r="C2222">
        <v>8.3750999999999998</v>
      </c>
      <c r="D2222">
        <v>8.2825000000000006</v>
      </c>
      <c r="E2222" s="35">
        <v>8.3566000000000003</v>
      </c>
      <c r="F2222">
        <v>122039</v>
      </c>
    </row>
    <row r="2223" spans="1:6">
      <c r="A2223" s="14">
        <v>39045</v>
      </c>
      <c r="B2223">
        <v>8.3381000000000007</v>
      </c>
      <c r="C2223">
        <v>8.3843999999999994</v>
      </c>
      <c r="D2223">
        <v>8.2779000000000007</v>
      </c>
      <c r="E2223" s="35">
        <v>8.3427000000000007</v>
      </c>
      <c r="F2223">
        <v>14259</v>
      </c>
    </row>
    <row r="2224" spans="1:6">
      <c r="A2224" s="14">
        <v>39048</v>
      </c>
      <c r="B2224">
        <v>8.3379999999999992</v>
      </c>
      <c r="C2224">
        <v>8.3379999999999992</v>
      </c>
      <c r="D2224">
        <v>8.1158000000000001</v>
      </c>
      <c r="E2224" s="35">
        <v>8.1760000000000002</v>
      </c>
      <c r="F2224">
        <v>250049</v>
      </c>
    </row>
    <row r="2225" spans="1:6">
      <c r="A2225" s="14">
        <v>39049</v>
      </c>
      <c r="B2225">
        <v>8.1297999999999995</v>
      </c>
      <c r="C2225">
        <v>8.1945999999999994</v>
      </c>
      <c r="D2225">
        <v>8.0973000000000006</v>
      </c>
      <c r="E2225" s="35">
        <v>8.1529000000000007</v>
      </c>
      <c r="F2225">
        <v>177364</v>
      </c>
    </row>
    <row r="2226" spans="1:6">
      <c r="A2226" s="14">
        <v>39050</v>
      </c>
      <c r="B2226">
        <v>8.2036999999999995</v>
      </c>
      <c r="C2226">
        <v>8.2546999999999997</v>
      </c>
      <c r="D2226">
        <v>8.1019000000000005</v>
      </c>
      <c r="E2226" s="35">
        <v>8.1806000000000001</v>
      </c>
      <c r="F2226">
        <v>179631</v>
      </c>
    </row>
    <row r="2227" spans="1:6">
      <c r="A2227" s="14">
        <v>39051</v>
      </c>
      <c r="B2227">
        <v>8.1388999999999996</v>
      </c>
      <c r="C2227">
        <v>8.2175999999999991</v>
      </c>
      <c r="D2227">
        <v>8.0973000000000006</v>
      </c>
      <c r="E2227" s="35">
        <v>8.1944999999999997</v>
      </c>
      <c r="F2227">
        <v>152594</v>
      </c>
    </row>
    <row r="2228" spans="1:6">
      <c r="A2228" s="14">
        <v>39052</v>
      </c>
      <c r="B2228">
        <v>8.2083999999999993</v>
      </c>
      <c r="C2228">
        <v>8.2083999999999993</v>
      </c>
      <c r="D2228">
        <v>7.9862000000000002</v>
      </c>
      <c r="E2228" s="35">
        <v>8.1481999999999992</v>
      </c>
      <c r="F2228">
        <v>146621</v>
      </c>
    </row>
    <row r="2229" spans="1:6">
      <c r="A2229" s="14">
        <v>39055</v>
      </c>
      <c r="B2229">
        <v>8.1158000000000001</v>
      </c>
      <c r="C2229">
        <v>8.2223000000000006</v>
      </c>
      <c r="D2229">
        <v>8.0881000000000007</v>
      </c>
      <c r="E2229" s="35">
        <v>8.2037999999999993</v>
      </c>
      <c r="F2229">
        <v>143937</v>
      </c>
    </row>
    <row r="2230" spans="1:6">
      <c r="A2230" s="14">
        <v>39056</v>
      </c>
      <c r="B2230">
        <v>8.2408000000000001</v>
      </c>
      <c r="C2230">
        <v>8.5093999999999994</v>
      </c>
      <c r="D2230">
        <v>8.1991999999999994</v>
      </c>
      <c r="E2230" s="35">
        <v>8.3750999999999998</v>
      </c>
      <c r="F2230">
        <v>236947</v>
      </c>
    </row>
    <row r="2231" spans="1:6">
      <c r="A2231" s="14">
        <v>39057</v>
      </c>
      <c r="B2231">
        <v>8.3843999999999994</v>
      </c>
      <c r="C2231">
        <v>8.4816000000000003</v>
      </c>
      <c r="D2231">
        <v>8.3195999999999994</v>
      </c>
      <c r="E2231" s="35">
        <v>8.4352999999999998</v>
      </c>
      <c r="F2231">
        <v>73010</v>
      </c>
    </row>
    <row r="2232" spans="1:6">
      <c r="A2232" s="14">
        <v>39058</v>
      </c>
      <c r="B2232">
        <v>8.4260000000000002</v>
      </c>
      <c r="C2232">
        <v>8.4306999999999999</v>
      </c>
      <c r="D2232">
        <v>8.2779000000000007</v>
      </c>
      <c r="E2232" s="35">
        <v>8.2964000000000002</v>
      </c>
      <c r="F2232">
        <v>93936</v>
      </c>
    </row>
    <row r="2233" spans="1:6">
      <c r="A2233" s="14">
        <v>39059</v>
      </c>
      <c r="B2233">
        <v>8.2964000000000002</v>
      </c>
      <c r="C2233">
        <v>8.4260000000000002</v>
      </c>
      <c r="D2233">
        <v>8.2964000000000002</v>
      </c>
      <c r="E2233" s="35">
        <v>8.4029000000000007</v>
      </c>
      <c r="F2233">
        <v>114446</v>
      </c>
    </row>
    <row r="2234" spans="1:6">
      <c r="A2234" s="14">
        <v>39062</v>
      </c>
      <c r="B2234">
        <v>8.3888999999999996</v>
      </c>
      <c r="C2234">
        <v>8.3935999999999993</v>
      </c>
      <c r="D2234">
        <v>8.2871000000000006</v>
      </c>
      <c r="E2234" s="35">
        <v>8.3379999999999992</v>
      </c>
      <c r="F2234">
        <v>109815</v>
      </c>
    </row>
    <row r="2235" spans="1:6">
      <c r="A2235" s="14">
        <v>39063</v>
      </c>
      <c r="B2235">
        <v>8.3102999999999998</v>
      </c>
      <c r="C2235">
        <v>8.3148999999999997</v>
      </c>
      <c r="D2235">
        <v>8.1575000000000006</v>
      </c>
      <c r="E2235" s="35">
        <v>8.2223000000000006</v>
      </c>
      <c r="F2235">
        <v>100279</v>
      </c>
    </row>
    <row r="2236" spans="1:6">
      <c r="A2236" s="14">
        <v>39064</v>
      </c>
      <c r="B2236">
        <v>8.2638999999999996</v>
      </c>
      <c r="C2236">
        <v>8.3981999999999992</v>
      </c>
      <c r="D2236">
        <v>8.2269000000000005</v>
      </c>
      <c r="E2236" s="35">
        <v>8.3981999999999992</v>
      </c>
      <c r="F2236">
        <v>278520</v>
      </c>
    </row>
    <row r="2237" spans="1:6">
      <c r="A2237" s="14">
        <v>39065</v>
      </c>
      <c r="B2237">
        <v>8.4444999999999997</v>
      </c>
      <c r="C2237">
        <v>8.4862000000000002</v>
      </c>
      <c r="D2237">
        <v>8.3520000000000003</v>
      </c>
      <c r="E2237" s="35">
        <v>8.3750999999999998</v>
      </c>
      <c r="F2237">
        <v>108798</v>
      </c>
    </row>
    <row r="2238" spans="1:6">
      <c r="A2238" s="14">
        <v>39066</v>
      </c>
      <c r="B2238">
        <v>8.4121000000000006</v>
      </c>
      <c r="C2238">
        <v>8.4214000000000002</v>
      </c>
      <c r="D2238">
        <v>8.3194999999999997</v>
      </c>
      <c r="E2238" s="35">
        <v>8.3796999999999997</v>
      </c>
      <c r="F2238">
        <v>181020</v>
      </c>
    </row>
    <row r="2239" spans="1:6">
      <c r="A2239" s="14">
        <v>39069</v>
      </c>
      <c r="B2239">
        <v>8.5185999999999993</v>
      </c>
      <c r="C2239">
        <v>8.6112000000000002</v>
      </c>
      <c r="D2239">
        <v>8.2871000000000006</v>
      </c>
      <c r="E2239" s="35">
        <v>8.3612000000000002</v>
      </c>
      <c r="F2239">
        <v>245651</v>
      </c>
    </row>
    <row r="2240" spans="1:6">
      <c r="A2240" s="14">
        <v>39070</v>
      </c>
      <c r="B2240">
        <v>8.4490999999999996</v>
      </c>
      <c r="C2240">
        <v>8.4490999999999996</v>
      </c>
      <c r="D2240">
        <v>8.3056000000000001</v>
      </c>
      <c r="E2240" s="35">
        <v>8.3796999999999997</v>
      </c>
      <c r="F2240">
        <v>311114</v>
      </c>
    </row>
    <row r="2241" spans="1:6">
      <c r="A2241" s="14">
        <v>39071</v>
      </c>
      <c r="B2241">
        <v>8.2871000000000006</v>
      </c>
      <c r="C2241">
        <v>8.4398</v>
      </c>
      <c r="D2241">
        <v>8.2871000000000006</v>
      </c>
      <c r="E2241" s="35">
        <v>8.4167000000000005</v>
      </c>
      <c r="F2241">
        <v>347131</v>
      </c>
    </row>
    <row r="2242" spans="1:6">
      <c r="A2242" s="14">
        <v>39072</v>
      </c>
      <c r="B2242">
        <v>8.4074000000000009</v>
      </c>
      <c r="C2242">
        <v>8.5324000000000009</v>
      </c>
      <c r="D2242">
        <v>8.3981999999999992</v>
      </c>
      <c r="E2242" s="35">
        <v>8.4629999999999992</v>
      </c>
      <c r="F2242">
        <v>154491</v>
      </c>
    </row>
    <row r="2243" spans="1:6">
      <c r="A2243" s="14">
        <v>39073</v>
      </c>
      <c r="B2243">
        <v>8.4122000000000003</v>
      </c>
      <c r="C2243">
        <v>8.5418000000000003</v>
      </c>
      <c r="D2243">
        <v>8.3333999999999993</v>
      </c>
      <c r="E2243" s="35">
        <v>8.4352999999999998</v>
      </c>
      <c r="F2243">
        <v>128613</v>
      </c>
    </row>
    <row r="2244" spans="1:6">
      <c r="A2244" s="14">
        <v>39077</v>
      </c>
      <c r="B2244">
        <v>8.3981999999999992</v>
      </c>
      <c r="C2244">
        <v>8.4862000000000002</v>
      </c>
      <c r="D2244">
        <v>8.2639999999999993</v>
      </c>
      <c r="E2244" s="35">
        <v>8.4260000000000002</v>
      </c>
      <c r="F2244">
        <v>105510</v>
      </c>
    </row>
    <row r="2245" spans="1:6">
      <c r="A2245" s="14">
        <v>39078</v>
      </c>
      <c r="B2245">
        <v>8.4725999999999999</v>
      </c>
      <c r="C2245">
        <v>8.5099</v>
      </c>
      <c r="D2245">
        <v>8.4540000000000006</v>
      </c>
      <c r="E2245" s="35">
        <v>8.4865999999999993</v>
      </c>
      <c r="F2245">
        <v>175747</v>
      </c>
    </row>
    <row r="2246" spans="1:6">
      <c r="A2246" s="14">
        <v>39079</v>
      </c>
      <c r="B2246">
        <v>8.4865999999999993</v>
      </c>
      <c r="C2246">
        <v>8.5472000000000001</v>
      </c>
      <c r="D2246">
        <v>8.4492999999999991</v>
      </c>
      <c r="E2246" s="35">
        <v>8.4865999999999993</v>
      </c>
      <c r="F2246">
        <v>152386</v>
      </c>
    </row>
    <row r="2247" spans="1:6">
      <c r="A2247" s="14">
        <v>39080</v>
      </c>
      <c r="B2247">
        <v>8.4913000000000007</v>
      </c>
      <c r="C2247">
        <v>8.5192999999999994</v>
      </c>
      <c r="D2247">
        <v>8.4446999999999992</v>
      </c>
      <c r="E2247" s="35">
        <v>8.468</v>
      </c>
      <c r="F2247">
        <v>207783</v>
      </c>
    </row>
    <row r="2248" spans="1:6">
      <c r="A2248" s="14">
        <v>39085</v>
      </c>
      <c r="B2248">
        <v>8.4540000000000006</v>
      </c>
      <c r="C2248">
        <v>8.5611999999999995</v>
      </c>
      <c r="D2248">
        <v>8.4213000000000005</v>
      </c>
      <c r="E2248" s="35">
        <v>8.5006000000000004</v>
      </c>
      <c r="F2248">
        <v>435055</v>
      </c>
    </row>
    <row r="2249" spans="1:6">
      <c r="A2249" s="14">
        <v>39086</v>
      </c>
      <c r="B2249">
        <v>8.5238999999999994</v>
      </c>
      <c r="C2249">
        <v>8.6638000000000002</v>
      </c>
      <c r="D2249">
        <v>8.5191999999999997</v>
      </c>
      <c r="E2249" s="35">
        <v>8.5984999999999996</v>
      </c>
      <c r="F2249">
        <v>230956</v>
      </c>
    </row>
    <row r="2250" spans="1:6">
      <c r="A2250" s="14">
        <v>39087</v>
      </c>
      <c r="B2250">
        <v>8.5706000000000007</v>
      </c>
      <c r="C2250">
        <v>8.6219000000000001</v>
      </c>
      <c r="D2250">
        <v>8.5006000000000004</v>
      </c>
      <c r="E2250" s="35">
        <v>8.5799000000000003</v>
      </c>
      <c r="F2250">
        <v>460610</v>
      </c>
    </row>
    <row r="2251" spans="1:6">
      <c r="A2251" s="14">
        <v>39090</v>
      </c>
      <c r="B2251">
        <v>8.6265000000000001</v>
      </c>
      <c r="C2251">
        <v>8.7384000000000004</v>
      </c>
      <c r="D2251">
        <v>8.6031999999999993</v>
      </c>
      <c r="E2251" s="35">
        <v>8.6265000000000001</v>
      </c>
      <c r="F2251">
        <v>286493</v>
      </c>
    </row>
    <row r="2252" spans="1:6">
      <c r="A2252" s="14">
        <v>39091</v>
      </c>
      <c r="B2252">
        <v>8.6031999999999993</v>
      </c>
      <c r="C2252">
        <v>8.7664000000000009</v>
      </c>
      <c r="D2252">
        <v>8.5984999999999996</v>
      </c>
      <c r="E2252" s="35">
        <v>8.7431000000000001</v>
      </c>
      <c r="F2252">
        <v>348139</v>
      </c>
    </row>
    <row r="2253" spans="1:6">
      <c r="A2253" s="14">
        <v>39092</v>
      </c>
      <c r="B2253">
        <v>8.7710000000000008</v>
      </c>
      <c r="C2253">
        <v>8.8596000000000004</v>
      </c>
      <c r="D2253">
        <v>8.6870999999999992</v>
      </c>
      <c r="E2253" s="35">
        <v>8.8130000000000006</v>
      </c>
      <c r="F2253">
        <v>276560</v>
      </c>
    </row>
    <row r="2254" spans="1:6">
      <c r="A2254" s="14">
        <v>39093</v>
      </c>
      <c r="B2254">
        <v>8.7943999999999996</v>
      </c>
      <c r="C2254">
        <v>8.8363999999999994</v>
      </c>
      <c r="D2254">
        <v>8.7570999999999994</v>
      </c>
      <c r="E2254" s="35">
        <v>8.7943999999999996</v>
      </c>
      <c r="F2254">
        <v>152666</v>
      </c>
    </row>
    <row r="2255" spans="1:6">
      <c r="A2255" s="14">
        <v>39094</v>
      </c>
      <c r="B2255">
        <v>8.8131000000000004</v>
      </c>
      <c r="C2255">
        <v>8.8131000000000004</v>
      </c>
      <c r="D2255">
        <v>8.7338000000000005</v>
      </c>
      <c r="E2255" s="35">
        <v>8.7850999999999999</v>
      </c>
      <c r="F2255">
        <v>317830</v>
      </c>
    </row>
    <row r="2256" spans="1:6">
      <c r="A2256" s="14">
        <v>39098</v>
      </c>
      <c r="B2256">
        <v>8.7664000000000009</v>
      </c>
      <c r="C2256">
        <v>8.8597000000000001</v>
      </c>
      <c r="D2256">
        <v>8.7664000000000009</v>
      </c>
      <c r="E2256" s="35">
        <v>8.8457000000000008</v>
      </c>
      <c r="F2256">
        <v>359190</v>
      </c>
    </row>
    <row r="2257" spans="1:6">
      <c r="A2257" s="14">
        <v>39099</v>
      </c>
      <c r="B2257">
        <v>8.8411000000000008</v>
      </c>
      <c r="C2257">
        <v>8.8457000000000008</v>
      </c>
      <c r="D2257">
        <v>8.7570999999999994</v>
      </c>
      <c r="E2257" s="35">
        <v>8.7850999999999999</v>
      </c>
      <c r="F2257">
        <v>393697</v>
      </c>
    </row>
    <row r="2258" spans="1:6">
      <c r="A2258" s="14">
        <v>39100</v>
      </c>
      <c r="B2258">
        <v>8.7850000000000001</v>
      </c>
      <c r="C2258">
        <v>8.9528999999999996</v>
      </c>
      <c r="D2258">
        <v>8.7710000000000008</v>
      </c>
      <c r="E2258" s="35">
        <v>8.9155999999999995</v>
      </c>
      <c r="F2258">
        <v>424983</v>
      </c>
    </row>
    <row r="2259" spans="1:6">
      <c r="A2259" s="14">
        <v>39101</v>
      </c>
      <c r="B2259">
        <v>8.9062999999999999</v>
      </c>
      <c r="C2259">
        <v>8.9062999999999999</v>
      </c>
      <c r="D2259">
        <v>8.8597000000000001</v>
      </c>
      <c r="E2259" s="35">
        <v>8.8970000000000002</v>
      </c>
      <c r="F2259">
        <v>234269</v>
      </c>
    </row>
    <row r="2260" spans="1:6">
      <c r="A2260" s="14">
        <v>39104</v>
      </c>
      <c r="B2260">
        <v>8.8735999999999997</v>
      </c>
      <c r="C2260">
        <v>9.0088000000000008</v>
      </c>
      <c r="D2260">
        <v>8.8455999999999992</v>
      </c>
      <c r="E2260" s="35">
        <v>8.9389000000000003</v>
      </c>
      <c r="F2260">
        <v>362359</v>
      </c>
    </row>
    <row r="2261" spans="1:6">
      <c r="A2261" s="14">
        <v>39105</v>
      </c>
      <c r="B2261">
        <v>8.9528999999999996</v>
      </c>
      <c r="C2261">
        <v>9.0740999999999996</v>
      </c>
      <c r="D2261">
        <v>8.9389000000000003</v>
      </c>
      <c r="E2261" s="35">
        <v>9.0274999999999999</v>
      </c>
      <c r="F2261">
        <v>460608</v>
      </c>
    </row>
    <row r="2262" spans="1:6">
      <c r="A2262" s="14">
        <v>39106</v>
      </c>
      <c r="B2262">
        <v>9.0182000000000002</v>
      </c>
      <c r="C2262">
        <v>9.0975000000000001</v>
      </c>
      <c r="D2262">
        <v>8.9995999999999992</v>
      </c>
      <c r="E2262" s="35">
        <v>9.0462000000000007</v>
      </c>
      <c r="F2262">
        <v>204752</v>
      </c>
    </row>
    <row r="2263" spans="1:6">
      <c r="A2263" s="14">
        <v>39107</v>
      </c>
      <c r="B2263">
        <v>9.0274999999999999</v>
      </c>
      <c r="C2263">
        <v>9.2466000000000008</v>
      </c>
      <c r="D2263">
        <v>9.0182000000000002</v>
      </c>
      <c r="E2263" s="35">
        <v>9.1394000000000002</v>
      </c>
      <c r="F2263">
        <v>375555</v>
      </c>
    </row>
    <row r="2264" spans="1:6">
      <c r="A2264" s="14">
        <v>39108</v>
      </c>
      <c r="B2264">
        <v>9.1255000000000006</v>
      </c>
      <c r="C2264">
        <v>9.1628000000000007</v>
      </c>
      <c r="D2264">
        <v>8.9948999999999995</v>
      </c>
      <c r="E2264" s="35">
        <v>9.0602</v>
      </c>
      <c r="F2264">
        <v>178639</v>
      </c>
    </row>
    <row r="2265" spans="1:6">
      <c r="A2265" s="14">
        <v>39111</v>
      </c>
      <c r="B2265">
        <v>9.0321999999999996</v>
      </c>
      <c r="C2265">
        <v>9.0928000000000004</v>
      </c>
      <c r="D2265">
        <v>9.0089000000000006</v>
      </c>
      <c r="E2265" s="35">
        <v>9.0414999999999992</v>
      </c>
      <c r="F2265">
        <v>178872</v>
      </c>
    </row>
    <row r="2266" spans="1:6">
      <c r="A2266" s="14">
        <v>39112</v>
      </c>
      <c r="B2266">
        <v>9.0368999999999993</v>
      </c>
      <c r="C2266">
        <v>9.1395</v>
      </c>
      <c r="D2266">
        <v>8.9995999999999992</v>
      </c>
      <c r="E2266" s="35">
        <v>9.1348000000000003</v>
      </c>
      <c r="F2266">
        <v>135413</v>
      </c>
    </row>
    <row r="2267" spans="1:6">
      <c r="A2267" s="14">
        <v>39113</v>
      </c>
      <c r="B2267">
        <v>9.1255000000000006</v>
      </c>
      <c r="C2267">
        <v>9.1395</v>
      </c>
      <c r="D2267">
        <v>8.9623000000000008</v>
      </c>
      <c r="E2267" s="35">
        <v>9.1348000000000003</v>
      </c>
      <c r="F2267">
        <v>297359</v>
      </c>
    </row>
    <row r="2268" spans="1:6">
      <c r="A2268" s="14">
        <v>39114</v>
      </c>
      <c r="B2268">
        <v>9.1626999999999992</v>
      </c>
      <c r="C2268">
        <v>9.2093000000000007</v>
      </c>
      <c r="D2268">
        <v>9.0555000000000003</v>
      </c>
      <c r="E2268" s="35">
        <v>9.1767000000000003</v>
      </c>
      <c r="F2268">
        <v>185213</v>
      </c>
    </row>
    <row r="2269" spans="1:6">
      <c r="A2269" s="14">
        <v>39115</v>
      </c>
      <c r="B2269">
        <v>9.1721000000000004</v>
      </c>
      <c r="C2269">
        <v>9.298</v>
      </c>
      <c r="D2269">
        <v>9.1395</v>
      </c>
      <c r="E2269" s="35">
        <v>9.2514000000000003</v>
      </c>
      <c r="F2269">
        <v>259962</v>
      </c>
    </row>
    <row r="2270" spans="1:6">
      <c r="A2270" s="14">
        <v>39118</v>
      </c>
      <c r="B2270">
        <v>9.2606000000000002</v>
      </c>
      <c r="C2270">
        <v>9.2606000000000002</v>
      </c>
      <c r="D2270">
        <v>9.1767000000000003</v>
      </c>
      <c r="E2270" s="35">
        <v>9.2279999999999998</v>
      </c>
      <c r="F2270">
        <v>273203</v>
      </c>
    </row>
    <row r="2271" spans="1:6">
      <c r="A2271" s="14">
        <v>39119</v>
      </c>
      <c r="B2271">
        <v>9.1860999999999997</v>
      </c>
      <c r="C2271">
        <v>9.3072999999999997</v>
      </c>
      <c r="D2271">
        <v>9.1721000000000004</v>
      </c>
      <c r="E2271" s="35">
        <v>9.298</v>
      </c>
      <c r="F2271">
        <v>182696</v>
      </c>
    </row>
    <row r="2272" spans="1:6">
      <c r="A2272" s="14">
        <v>39120</v>
      </c>
      <c r="B2272">
        <v>9.2606999999999999</v>
      </c>
      <c r="C2272">
        <v>9.3119999999999994</v>
      </c>
      <c r="D2272">
        <v>9.1906999999999996</v>
      </c>
      <c r="E2272" s="35">
        <v>9.2560000000000002</v>
      </c>
      <c r="F2272">
        <v>176307</v>
      </c>
    </row>
    <row r="2273" spans="1:6">
      <c r="A2273" s="14">
        <v>39121</v>
      </c>
      <c r="B2273">
        <v>9.2187000000000001</v>
      </c>
      <c r="C2273">
        <v>9.3026999999999997</v>
      </c>
      <c r="D2273">
        <v>9.1860999999999997</v>
      </c>
      <c r="E2273" s="35">
        <v>9.2840000000000007</v>
      </c>
      <c r="F2273">
        <v>324031</v>
      </c>
    </row>
    <row r="2274" spans="1:6">
      <c r="A2274" s="14">
        <v>39122</v>
      </c>
      <c r="B2274">
        <v>9.2326999999999995</v>
      </c>
      <c r="C2274">
        <v>9.2560000000000002</v>
      </c>
      <c r="D2274">
        <v>9.0414999999999992</v>
      </c>
      <c r="E2274" s="35">
        <v>9.0648</v>
      </c>
      <c r="F2274">
        <v>272037</v>
      </c>
    </row>
    <row r="2275" spans="1:6">
      <c r="A2275" s="14">
        <v>39125</v>
      </c>
      <c r="B2275">
        <v>9.0182000000000002</v>
      </c>
      <c r="C2275">
        <v>9.1348000000000003</v>
      </c>
      <c r="D2275">
        <v>8.9762000000000004</v>
      </c>
      <c r="E2275" s="35">
        <v>9.1207999999999991</v>
      </c>
      <c r="F2275">
        <v>208948</v>
      </c>
    </row>
    <row r="2276" spans="1:6">
      <c r="A2276" s="14">
        <v>39126</v>
      </c>
      <c r="B2276">
        <v>9.1160999999999994</v>
      </c>
      <c r="C2276">
        <v>9.1394000000000002</v>
      </c>
      <c r="D2276">
        <v>9.0974000000000004</v>
      </c>
      <c r="E2276" s="35">
        <v>9.1394000000000002</v>
      </c>
      <c r="F2276">
        <v>259027</v>
      </c>
    </row>
    <row r="2277" spans="1:6">
      <c r="A2277" s="14">
        <v>39127</v>
      </c>
      <c r="B2277">
        <v>9.1394000000000002</v>
      </c>
      <c r="C2277">
        <v>9.1999999999999993</v>
      </c>
      <c r="D2277">
        <v>9.0928000000000004</v>
      </c>
      <c r="E2277" s="35">
        <v>9.1767000000000003</v>
      </c>
      <c r="F2277">
        <v>324262</v>
      </c>
    </row>
    <row r="2278" spans="1:6">
      <c r="A2278" s="14">
        <v>39128</v>
      </c>
      <c r="B2278">
        <v>9.1953999999999994</v>
      </c>
      <c r="C2278">
        <v>9.2420000000000009</v>
      </c>
      <c r="D2278">
        <v>9.1767000000000003</v>
      </c>
      <c r="E2278" s="35">
        <v>9.2187000000000001</v>
      </c>
      <c r="F2278">
        <v>188757</v>
      </c>
    </row>
    <row r="2279" spans="1:6">
      <c r="A2279" s="14">
        <v>39129</v>
      </c>
      <c r="B2279">
        <v>9.2279999999999998</v>
      </c>
      <c r="C2279">
        <v>9.2326999999999995</v>
      </c>
      <c r="D2279">
        <v>9.1860999999999997</v>
      </c>
      <c r="E2279" s="35">
        <v>9.2326999999999995</v>
      </c>
      <c r="F2279">
        <v>114942</v>
      </c>
    </row>
    <row r="2280" spans="1:6">
      <c r="A2280" s="14">
        <v>39133</v>
      </c>
      <c r="B2280">
        <v>9.2326999999999995</v>
      </c>
      <c r="C2280">
        <v>9.3399000000000001</v>
      </c>
      <c r="D2280">
        <v>9.2140000000000004</v>
      </c>
      <c r="E2280" s="35">
        <v>9.3399000000000001</v>
      </c>
      <c r="F2280">
        <v>269192</v>
      </c>
    </row>
    <row r="2281" spans="1:6">
      <c r="A2281" s="14">
        <v>39134</v>
      </c>
      <c r="B2281">
        <v>9.3491999999999997</v>
      </c>
      <c r="C2281">
        <v>9.3632000000000009</v>
      </c>
      <c r="D2281">
        <v>9.3118999999999996</v>
      </c>
      <c r="E2281" s="35">
        <v>9.3538999999999994</v>
      </c>
      <c r="F2281">
        <v>165675</v>
      </c>
    </row>
    <row r="2282" spans="1:6">
      <c r="A2282" s="14">
        <v>39135</v>
      </c>
      <c r="B2282">
        <v>9.3260000000000005</v>
      </c>
      <c r="C2282">
        <v>9.4284999999999997</v>
      </c>
      <c r="D2282">
        <v>9.3165999999999993</v>
      </c>
      <c r="E2282" s="35">
        <v>9.3585999999999991</v>
      </c>
      <c r="F2282">
        <v>100347</v>
      </c>
    </row>
    <row r="2283" spans="1:6">
      <c r="A2283" s="14">
        <v>39136</v>
      </c>
      <c r="B2283">
        <v>9.3260000000000005</v>
      </c>
      <c r="C2283">
        <v>9.3726000000000003</v>
      </c>
      <c r="D2283">
        <v>9.2792999999999992</v>
      </c>
      <c r="E2283" s="35">
        <v>9.3585999999999991</v>
      </c>
      <c r="F2283">
        <v>108368</v>
      </c>
    </row>
    <row r="2284" spans="1:6">
      <c r="A2284" s="14">
        <v>39139</v>
      </c>
      <c r="B2284">
        <v>9.3259000000000007</v>
      </c>
      <c r="C2284">
        <v>9.3259000000000007</v>
      </c>
      <c r="D2284">
        <v>9.2420000000000009</v>
      </c>
      <c r="E2284" s="35">
        <v>9.2933000000000003</v>
      </c>
      <c r="F2284">
        <v>151453</v>
      </c>
    </row>
    <row r="2285" spans="1:6">
      <c r="A2285" s="14">
        <v>39140</v>
      </c>
      <c r="B2285">
        <v>9.2094000000000005</v>
      </c>
      <c r="C2285">
        <v>9.2933000000000003</v>
      </c>
      <c r="D2285">
        <v>8.9623000000000008</v>
      </c>
      <c r="E2285" s="35">
        <v>9.0462000000000007</v>
      </c>
      <c r="F2285">
        <v>136999</v>
      </c>
    </row>
    <row r="2286" spans="1:6">
      <c r="A2286" s="14">
        <v>39141</v>
      </c>
      <c r="B2286">
        <v>9.0694999999999997</v>
      </c>
      <c r="C2286">
        <v>9.0694999999999997</v>
      </c>
      <c r="D2286">
        <v>8.7896999999999998</v>
      </c>
      <c r="E2286" s="35">
        <v>9.0555000000000003</v>
      </c>
      <c r="F2286">
        <v>205544</v>
      </c>
    </row>
    <row r="2287" spans="1:6">
      <c r="A2287" s="14">
        <v>39142</v>
      </c>
      <c r="B2287">
        <v>8.9948999999999995</v>
      </c>
      <c r="C2287">
        <v>9.1254000000000008</v>
      </c>
      <c r="D2287">
        <v>8.9436</v>
      </c>
      <c r="E2287" s="35">
        <v>9.0555000000000003</v>
      </c>
      <c r="F2287">
        <v>167028</v>
      </c>
    </row>
    <row r="2288" spans="1:6">
      <c r="A2288" s="14">
        <v>39143</v>
      </c>
      <c r="B2288">
        <v>8.9994999999999994</v>
      </c>
      <c r="C2288">
        <v>9.0741999999999994</v>
      </c>
      <c r="D2288">
        <v>8.8782999999999994</v>
      </c>
      <c r="E2288" s="35">
        <v>8.9296000000000006</v>
      </c>
      <c r="F2288">
        <v>126553</v>
      </c>
    </row>
    <row r="2289" spans="1:6">
      <c r="A2289" s="14">
        <v>39146</v>
      </c>
      <c r="B2289">
        <v>8.9062999999999999</v>
      </c>
      <c r="C2289">
        <v>8.9343000000000004</v>
      </c>
      <c r="D2289">
        <v>8.8597000000000001</v>
      </c>
      <c r="E2289" s="35">
        <v>8.9062999999999999</v>
      </c>
      <c r="F2289">
        <v>285468</v>
      </c>
    </row>
    <row r="2290" spans="1:6">
      <c r="A2290" s="14">
        <v>39147</v>
      </c>
      <c r="B2290">
        <v>8.9436</v>
      </c>
      <c r="C2290">
        <v>9.0042000000000009</v>
      </c>
      <c r="D2290">
        <v>8.8970000000000002</v>
      </c>
      <c r="E2290" s="35">
        <v>8.9202999999999992</v>
      </c>
      <c r="F2290">
        <v>208156</v>
      </c>
    </row>
    <row r="2291" spans="1:6">
      <c r="A2291" s="14">
        <v>39148</v>
      </c>
      <c r="B2291">
        <v>8.8829999999999991</v>
      </c>
      <c r="C2291">
        <v>8.9809000000000001</v>
      </c>
      <c r="D2291">
        <v>8.8131000000000004</v>
      </c>
      <c r="E2291" s="35">
        <v>8.9202999999999992</v>
      </c>
      <c r="F2291">
        <v>230911</v>
      </c>
    </row>
    <row r="2292" spans="1:6">
      <c r="A2292" s="14">
        <v>39149</v>
      </c>
      <c r="B2292">
        <v>8.9529999999999994</v>
      </c>
      <c r="C2292">
        <v>8.9995999999999992</v>
      </c>
      <c r="D2292">
        <v>8.9250000000000007</v>
      </c>
      <c r="E2292" s="35">
        <v>8.9343000000000004</v>
      </c>
      <c r="F2292">
        <v>115176</v>
      </c>
    </row>
    <row r="2293" spans="1:6">
      <c r="A2293" s="14">
        <v>39150</v>
      </c>
      <c r="B2293">
        <v>8.9481999999999999</v>
      </c>
      <c r="C2293">
        <v>9.0228999999999999</v>
      </c>
      <c r="D2293">
        <v>8.9296000000000006</v>
      </c>
      <c r="E2293" s="35">
        <v>9.0042000000000009</v>
      </c>
      <c r="F2293">
        <v>187731</v>
      </c>
    </row>
    <row r="2294" spans="1:6">
      <c r="A2294" s="14">
        <v>39153</v>
      </c>
      <c r="B2294">
        <v>8.9948999999999995</v>
      </c>
      <c r="C2294">
        <v>9.0787999999999993</v>
      </c>
      <c r="D2294">
        <v>8.9948999999999995</v>
      </c>
      <c r="E2294" s="35">
        <v>9.0414999999999992</v>
      </c>
      <c r="F2294">
        <v>198922</v>
      </c>
    </row>
    <row r="2295" spans="1:6">
      <c r="A2295" s="14">
        <v>39154</v>
      </c>
      <c r="B2295">
        <v>9.0228999999999999</v>
      </c>
      <c r="C2295">
        <v>9.0787999999999993</v>
      </c>
      <c r="D2295">
        <v>8.9621999999999993</v>
      </c>
      <c r="E2295" s="35">
        <v>8.9809000000000001</v>
      </c>
      <c r="F2295">
        <v>136112</v>
      </c>
    </row>
    <row r="2296" spans="1:6">
      <c r="A2296" s="14">
        <v>39155</v>
      </c>
      <c r="B2296">
        <v>8.9948999999999995</v>
      </c>
      <c r="C2296">
        <v>8.9995999999999992</v>
      </c>
      <c r="D2296">
        <v>8.8457000000000008</v>
      </c>
      <c r="E2296" s="35">
        <v>8.9575999999999993</v>
      </c>
      <c r="F2296">
        <v>243315</v>
      </c>
    </row>
    <row r="2297" spans="1:6">
      <c r="A2297" s="14">
        <v>39156</v>
      </c>
      <c r="B2297">
        <v>8.9574999999999996</v>
      </c>
      <c r="C2297">
        <v>9.0508000000000006</v>
      </c>
      <c r="D2297">
        <v>8.9574999999999996</v>
      </c>
      <c r="E2297" s="35">
        <v>9.0135000000000005</v>
      </c>
      <c r="F2297">
        <v>238324</v>
      </c>
    </row>
    <row r="2298" spans="1:6">
      <c r="A2298" s="14">
        <v>39157</v>
      </c>
      <c r="B2298">
        <v>9.0042000000000009</v>
      </c>
      <c r="C2298">
        <v>9.0648</v>
      </c>
      <c r="D2298">
        <v>8.9481999999999999</v>
      </c>
      <c r="E2298" s="35">
        <v>8.9669000000000008</v>
      </c>
      <c r="F2298">
        <v>170292</v>
      </c>
    </row>
    <row r="2299" spans="1:6">
      <c r="A2299" s="14">
        <v>39160</v>
      </c>
      <c r="B2299">
        <v>8.9809000000000001</v>
      </c>
      <c r="C2299">
        <v>9.1814999999999998</v>
      </c>
      <c r="D2299">
        <v>8.9809000000000001</v>
      </c>
      <c r="E2299" s="35">
        <v>9.1255000000000006</v>
      </c>
      <c r="F2299">
        <v>171039</v>
      </c>
    </row>
    <row r="2300" spans="1:6">
      <c r="A2300" s="14">
        <v>39161</v>
      </c>
      <c r="B2300">
        <v>9.1067999999999998</v>
      </c>
      <c r="C2300">
        <v>9.3165999999999993</v>
      </c>
      <c r="D2300">
        <v>9.0881000000000007</v>
      </c>
      <c r="E2300" s="35">
        <v>9.2560000000000002</v>
      </c>
      <c r="F2300">
        <v>259867</v>
      </c>
    </row>
    <row r="2301" spans="1:6">
      <c r="A2301" s="14">
        <v>39162</v>
      </c>
      <c r="B2301">
        <v>9.2792999999999992</v>
      </c>
      <c r="C2301">
        <v>9.3818999999999999</v>
      </c>
      <c r="D2301">
        <v>9.2326999999999995</v>
      </c>
      <c r="E2301" s="35">
        <v>9.3213000000000008</v>
      </c>
      <c r="F2301">
        <v>201814</v>
      </c>
    </row>
    <row r="2302" spans="1:6">
      <c r="A2302" s="14">
        <v>39163</v>
      </c>
      <c r="B2302">
        <v>9.3213000000000008</v>
      </c>
      <c r="C2302">
        <v>9.4472000000000005</v>
      </c>
      <c r="D2302">
        <v>9.3026999999999997</v>
      </c>
      <c r="E2302" s="35">
        <v>9.4099000000000004</v>
      </c>
      <c r="F2302">
        <v>871745</v>
      </c>
    </row>
    <row r="2303" spans="1:6">
      <c r="A2303" s="14">
        <v>39164</v>
      </c>
      <c r="B2303">
        <v>9.3958999999999993</v>
      </c>
      <c r="C2303">
        <v>9.5777000000000001</v>
      </c>
      <c r="D2303">
        <v>9.3958999999999993</v>
      </c>
      <c r="E2303" s="35">
        <v>9.5170999999999992</v>
      </c>
      <c r="F2303">
        <v>472684</v>
      </c>
    </row>
    <row r="2304" spans="1:6">
      <c r="A2304" s="14">
        <v>39167</v>
      </c>
      <c r="B2304">
        <v>9.5265000000000004</v>
      </c>
      <c r="C2304">
        <v>9.5497999999999994</v>
      </c>
      <c r="D2304">
        <v>9.3213000000000008</v>
      </c>
      <c r="E2304" s="35">
        <v>9.3726000000000003</v>
      </c>
      <c r="F2304">
        <v>263738</v>
      </c>
    </row>
    <row r="2305" spans="1:6">
      <c r="A2305" s="14">
        <v>39168</v>
      </c>
      <c r="B2305">
        <v>9.2560000000000002</v>
      </c>
      <c r="C2305">
        <v>9.2560000000000002</v>
      </c>
      <c r="D2305">
        <v>9.0368999999999993</v>
      </c>
      <c r="E2305" s="35">
        <v>9.1721000000000004</v>
      </c>
      <c r="F2305">
        <v>635519</v>
      </c>
    </row>
    <row r="2306" spans="1:6">
      <c r="A2306" s="14">
        <v>39169</v>
      </c>
      <c r="B2306">
        <v>9.1814</v>
      </c>
      <c r="C2306">
        <v>9.2653999999999996</v>
      </c>
      <c r="D2306">
        <v>9.0975000000000001</v>
      </c>
      <c r="E2306" s="35">
        <v>9.2001000000000008</v>
      </c>
      <c r="F2306">
        <v>515448</v>
      </c>
    </row>
    <row r="2307" spans="1:6">
      <c r="A2307" s="14">
        <v>39170</v>
      </c>
      <c r="B2307">
        <v>9.1860999999999997</v>
      </c>
      <c r="C2307">
        <v>9.4332999999999991</v>
      </c>
      <c r="D2307">
        <v>9.0975000000000001</v>
      </c>
      <c r="E2307" s="35">
        <v>9.2514000000000003</v>
      </c>
      <c r="F2307">
        <v>368424</v>
      </c>
    </row>
    <row r="2308" spans="1:6">
      <c r="A2308" s="14">
        <v>39171</v>
      </c>
      <c r="B2308">
        <v>9.3359000000000005</v>
      </c>
      <c r="C2308">
        <v>9.3970000000000002</v>
      </c>
      <c r="D2308">
        <v>9.2513000000000005</v>
      </c>
      <c r="E2308" s="35">
        <v>9.3452999999999999</v>
      </c>
      <c r="F2308">
        <v>324384</v>
      </c>
    </row>
    <row r="2309" spans="1:6">
      <c r="A2309" s="14">
        <v>39174</v>
      </c>
      <c r="B2309">
        <v>9.3030000000000008</v>
      </c>
      <c r="C2309">
        <v>9.3781999999999996</v>
      </c>
      <c r="D2309">
        <v>9.1949000000000005</v>
      </c>
      <c r="E2309" s="35">
        <v>9.2982999999999993</v>
      </c>
      <c r="F2309">
        <v>445275</v>
      </c>
    </row>
    <row r="2310" spans="1:6">
      <c r="A2310" s="14">
        <v>39175</v>
      </c>
      <c r="B2310">
        <v>9.3264999999999993</v>
      </c>
      <c r="C2310">
        <v>9.4345999999999997</v>
      </c>
      <c r="D2310">
        <v>9.3030000000000008</v>
      </c>
      <c r="E2310" s="35">
        <v>9.3688000000000002</v>
      </c>
      <c r="F2310">
        <v>513076</v>
      </c>
    </row>
    <row r="2311" spans="1:6">
      <c r="A2311" s="14">
        <v>39176</v>
      </c>
      <c r="B2311">
        <v>9.35</v>
      </c>
      <c r="C2311">
        <v>9.4440000000000008</v>
      </c>
      <c r="D2311">
        <v>9.35</v>
      </c>
      <c r="E2311" s="35">
        <v>9.4016999999999999</v>
      </c>
      <c r="F2311">
        <v>495739</v>
      </c>
    </row>
    <row r="2312" spans="1:6">
      <c r="A2312" s="14">
        <v>39177</v>
      </c>
      <c r="B2312">
        <v>9.35</v>
      </c>
      <c r="C2312">
        <v>9.4205000000000005</v>
      </c>
      <c r="D2312">
        <v>9.3030000000000008</v>
      </c>
      <c r="E2312" s="35">
        <v>9.3923000000000005</v>
      </c>
      <c r="F2312">
        <v>287125</v>
      </c>
    </row>
    <row r="2313" spans="1:6">
      <c r="A2313" s="14">
        <v>39181</v>
      </c>
      <c r="B2313">
        <v>9.3734999999999999</v>
      </c>
      <c r="C2313">
        <v>9.3876000000000008</v>
      </c>
      <c r="D2313">
        <v>9.3030000000000008</v>
      </c>
      <c r="E2313" s="35">
        <v>9.3264999999999993</v>
      </c>
      <c r="F2313">
        <v>338432</v>
      </c>
    </row>
    <row r="2314" spans="1:6">
      <c r="A2314" s="14">
        <v>39182</v>
      </c>
      <c r="B2314">
        <v>9.3030000000000008</v>
      </c>
      <c r="C2314">
        <v>9.35</v>
      </c>
      <c r="D2314">
        <v>9.1621000000000006</v>
      </c>
      <c r="E2314" s="35">
        <v>9.3217999999999996</v>
      </c>
      <c r="F2314">
        <v>376537</v>
      </c>
    </row>
    <row r="2315" spans="1:6">
      <c r="A2315" s="14">
        <v>39183</v>
      </c>
      <c r="B2315">
        <v>9.3125</v>
      </c>
      <c r="C2315">
        <v>9.3265999999999991</v>
      </c>
      <c r="D2315">
        <v>9.1668000000000003</v>
      </c>
      <c r="E2315" s="35">
        <v>9.2467000000000006</v>
      </c>
      <c r="F2315">
        <v>559970</v>
      </c>
    </row>
    <row r="2316" spans="1:6">
      <c r="A2316" s="14">
        <v>39184</v>
      </c>
      <c r="B2316">
        <v>9.2184000000000008</v>
      </c>
      <c r="C2316">
        <v>9.3217999999999996</v>
      </c>
      <c r="D2316">
        <v>9.1854999999999993</v>
      </c>
      <c r="E2316" s="35">
        <v>9.3217999999999996</v>
      </c>
      <c r="F2316">
        <v>386075</v>
      </c>
    </row>
    <row r="2317" spans="1:6">
      <c r="A2317" s="14">
        <v>39185</v>
      </c>
      <c r="B2317">
        <v>9.3217999999999996</v>
      </c>
      <c r="C2317">
        <v>9.4016999999999999</v>
      </c>
      <c r="D2317">
        <v>9.2795000000000005</v>
      </c>
      <c r="E2317" s="35">
        <v>9.3876000000000008</v>
      </c>
      <c r="F2317">
        <v>226186</v>
      </c>
    </row>
    <row r="2318" spans="1:6">
      <c r="A2318" s="14">
        <v>39188</v>
      </c>
      <c r="B2318">
        <v>9.4063999999999997</v>
      </c>
      <c r="C2318">
        <v>9.5520999999999994</v>
      </c>
      <c r="D2318">
        <v>9.4016999999999999</v>
      </c>
      <c r="E2318" s="35">
        <v>9.4863</v>
      </c>
      <c r="F2318">
        <v>298638</v>
      </c>
    </row>
    <row r="2319" spans="1:6">
      <c r="A2319" s="14">
        <v>39189</v>
      </c>
      <c r="B2319">
        <v>9.5051000000000005</v>
      </c>
      <c r="C2319">
        <v>9.5568000000000008</v>
      </c>
      <c r="D2319">
        <v>9.4863</v>
      </c>
      <c r="E2319" s="35">
        <v>9.5191999999999997</v>
      </c>
      <c r="F2319">
        <v>207722</v>
      </c>
    </row>
    <row r="2320" spans="1:6">
      <c r="A2320" s="14">
        <v>39190</v>
      </c>
      <c r="B2320">
        <v>9.4769000000000005</v>
      </c>
      <c r="C2320">
        <v>9.5380000000000003</v>
      </c>
      <c r="D2320">
        <v>9.4392999999999994</v>
      </c>
      <c r="E2320" s="35">
        <v>9.4722000000000008</v>
      </c>
      <c r="F2320">
        <v>137713</v>
      </c>
    </row>
    <row r="2321" spans="1:6">
      <c r="A2321" s="14">
        <v>39191</v>
      </c>
      <c r="B2321">
        <v>9.3970000000000002</v>
      </c>
      <c r="C2321">
        <v>9.3970000000000002</v>
      </c>
      <c r="D2321">
        <v>9.2842000000000002</v>
      </c>
      <c r="E2321" s="35">
        <v>9.2935999999999996</v>
      </c>
      <c r="F2321">
        <v>216741</v>
      </c>
    </row>
    <row r="2322" spans="1:6">
      <c r="A2322" s="14">
        <v>39192</v>
      </c>
      <c r="B2322">
        <v>9.0681999999999992</v>
      </c>
      <c r="C2322">
        <v>9.7353000000000005</v>
      </c>
      <c r="D2322">
        <v>9.0681999999999992</v>
      </c>
      <c r="E2322" s="35">
        <v>9.2279</v>
      </c>
      <c r="F2322">
        <v>342663</v>
      </c>
    </row>
    <row r="2323" spans="1:6">
      <c r="A2323" s="14">
        <v>39195</v>
      </c>
      <c r="B2323">
        <v>9.2185000000000006</v>
      </c>
      <c r="C2323">
        <v>9.2889999999999997</v>
      </c>
      <c r="D2323">
        <v>9.1903000000000006</v>
      </c>
      <c r="E2323" s="35">
        <v>9.2232000000000003</v>
      </c>
      <c r="F2323">
        <v>144245</v>
      </c>
    </row>
    <row r="2324" spans="1:6">
      <c r="A2324" s="14">
        <v>39196</v>
      </c>
      <c r="B2324">
        <v>9.2185000000000006</v>
      </c>
      <c r="C2324">
        <v>9.2467000000000006</v>
      </c>
      <c r="D2324">
        <v>9.1479999999999997</v>
      </c>
      <c r="E2324" s="35">
        <v>9.1950000000000003</v>
      </c>
      <c r="F2324">
        <v>180705</v>
      </c>
    </row>
    <row r="2325" spans="1:6">
      <c r="A2325" s="14">
        <v>39197</v>
      </c>
      <c r="B2325">
        <v>9.2232000000000003</v>
      </c>
      <c r="C2325">
        <v>9.2607999999999997</v>
      </c>
      <c r="D2325">
        <v>9.1808999999999994</v>
      </c>
      <c r="E2325" s="35">
        <v>9.2279</v>
      </c>
      <c r="F2325">
        <v>161065</v>
      </c>
    </row>
    <row r="2326" spans="1:6">
      <c r="A2326" s="14">
        <v>39198</v>
      </c>
      <c r="B2326">
        <v>9.1997</v>
      </c>
      <c r="C2326">
        <v>9.3313000000000006</v>
      </c>
      <c r="D2326">
        <v>9.0117999999999991</v>
      </c>
      <c r="E2326" s="35">
        <v>9.2372999999999994</v>
      </c>
      <c r="F2326">
        <v>219139</v>
      </c>
    </row>
    <row r="2327" spans="1:6">
      <c r="A2327" s="14">
        <v>39199</v>
      </c>
      <c r="B2327">
        <v>9.2418999999999993</v>
      </c>
      <c r="C2327">
        <v>9.3406000000000002</v>
      </c>
      <c r="D2327">
        <v>9.0493000000000006</v>
      </c>
      <c r="E2327" s="35">
        <v>9.3030000000000008</v>
      </c>
      <c r="F2327">
        <v>275754</v>
      </c>
    </row>
    <row r="2328" spans="1:6">
      <c r="A2328" s="14">
        <v>39202</v>
      </c>
      <c r="B2328">
        <v>9.3031000000000006</v>
      </c>
      <c r="C2328">
        <v>9.3031000000000006</v>
      </c>
      <c r="D2328">
        <v>9.1433</v>
      </c>
      <c r="E2328" s="35">
        <v>9.1715</v>
      </c>
      <c r="F2328">
        <v>251371</v>
      </c>
    </row>
    <row r="2329" spans="1:6">
      <c r="A2329" s="14">
        <v>39203</v>
      </c>
      <c r="B2329">
        <v>9.1997</v>
      </c>
      <c r="C2329">
        <v>9.2372999999999994</v>
      </c>
      <c r="D2329">
        <v>9.1386000000000003</v>
      </c>
      <c r="E2329" s="35">
        <v>9.2232000000000003</v>
      </c>
      <c r="F2329">
        <v>148144</v>
      </c>
    </row>
    <row r="2330" spans="1:6">
      <c r="A2330" s="14">
        <v>39204</v>
      </c>
      <c r="B2330">
        <v>9.2231000000000005</v>
      </c>
      <c r="C2330">
        <v>9.3828999999999994</v>
      </c>
      <c r="D2330">
        <v>9.2184000000000008</v>
      </c>
      <c r="E2330" s="35">
        <v>9.3594000000000008</v>
      </c>
      <c r="F2330">
        <v>171260</v>
      </c>
    </row>
    <row r="2331" spans="1:6">
      <c r="A2331" s="14">
        <v>39205</v>
      </c>
      <c r="B2331">
        <v>9.3594000000000008</v>
      </c>
      <c r="C2331">
        <v>9.3734999999999999</v>
      </c>
      <c r="D2331">
        <v>9.2136999999999993</v>
      </c>
      <c r="E2331" s="35">
        <v>9.2982999999999993</v>
      </c>
      <c r="F2331">
        <v>135692</v>
      </c>
    </row>
    <row r="2332" spans="1:6">
      <c r="A2332" s="14">
        <v>39206</v>
      </c>
      <c r="B2332">
        <v>9.0728000000000009</v>
      </c>
      <c r="C2332">
        <v>9.1057000000000006</v>
      </c>
      <c r="D2332">
        <v>8.9647000000000006</v>
      </c>
      <c r="E2332" s="35">
        <v>9.1010000000000009</v>
      </c>
      <c r="F2332">
        <v>281628</v>
      </c>
    </row>
    <row r="2333" spans="1:6">
      <c r="A2333" s="14">
        <v>39209</v>
      </c>
      <c r="B2333">
        <v>9.1197999999999997</v>
      </c>
      <c r="C2333">
        <v>9.1997</v>
      </c>
      <c r="D2333">
        <v>9.0540000000000003</v>
      </c>
      <c r="E2333" s="35">
        <v>9.0775000000000006</v>
      </c>
      <c r="F2333">
        <v>183288</v>
      </c>
    </row>
    <row r="2334" spans="1:6">
      <c r="A2334" s="14">
        <v>39210</v>
      </c>
      <c r="B2334">
        <v>9.0351999999999997</v>
      </c>
      <c r="C2334">
        <v>9.0587</v>
      </c>
      <c r="D2334">
        <v>8.9834999999999994</v>
      </c>
      <c r="E2334" s="35">
        <v>8.9882000000000009</v>
      </c>
      <c r="F2334">
        <v>236992</v>
      </c>
    </row>
    <row r="2335" spans="1:6">
      <c r="A2335" s="14">
        <v>39211</v>
      </c>
      <c r="B2335">
        <v>8.9741999999999997</v>
      </c>
      <c r="C2335">
        <v>9.0023999999999997</v>
      </c>
      <c r="D2335">
        <v>8.8895999999999997</v>
      </c>
      <c r="E2335" s="35">
        <v>8.9366000000000003</v>
      </c>
      <c r="F2335">
        <v>325608</v>
      </c>
    </row>
    <row r="2336" spans="1:6">
      <c r="A2336" s="14">
        <v>39212</v>
      </c>
      <c r="B2336">
        <v>8.9224999999999994</v>
      </c>
      <c r="C2336">
        <v>8.9366000000000003</v>
      </c>
      <c r="D2336">
        <v>8.7814999999999994</v>
      </c>
      <c r="E2336" s="35">
        <v>8.8191000000000006</v>
      </c>
      <c r="F2336">
        <v>338997</v>
      </c>
    </row>
    <row r="2337" spans="1:6">
      <c r="A2337" s="14">
        <v>39213</v>
      </c>
      <c r="B2337">
        <v>8.8096999999999994</v>
      </c>
      <c r="C2337">
        <v>8.8942999999999994</v>
      </c>
      <c r="D2337">
        <v>8.7814999999999994</v>
      </c>
      <c r="E2337" s="35">
        <v>8.8378999999999994</v>
      </c>
      <c r="F2337">
        <v>197572</v>
      </c>
    </row>
    <row r="2338" spans="1:6">
      <c r="A2338" s="14">
        <v>39216</v>
      </c>
      <c r="B2338">
        <v>8.8191000000000006</v>
      </c>
      <c r="C2338">
        <v>8.9084000000000003</v>
      </c>
      <c r="D2338">
        <v>8.8143999999999991</v>
      </c>
      <c r="E2338" s="35">
        <v>8.8473000000000006</v>
      </c>
      <c r="F2338">
        <v>183618</v>
      </c>
    </row>
    <row r="2339" spans="1:6">
      <c r="A2339" s="14">
        <v>39217</v>
      </c>
      <c r="B2339">
        <v>8.8285</v>
      </c>
      <c r="C2339">
        <v>8.9366000000000003</v>
      </c>
      <c r="D2339">
        <v>8.7956000000000003</v>
      </c>
      <c r="E2339" s="35">
        <v>8.8660999999999994</v>
      </c>
      <c r="F2339">
        <v>219515</v>
      </c>
    </row>
    <row r="2340" spans="1:6">
      <c r="A2340" s="14">
        <v>39218</v>
      </c>
      <c r="B2340">
        <v>8.8567</v>
      </c>
      <c r="C2340">
        <v>8.9037000000000006</v>
      </c>
      <c r="D2340">
        <v>8.7861999999999991</v>
      </c>
      <c r="E2340" s="35">
        <v>8.8473000000000006</v>
      </c>
      <c r="F2340">
        <v>145466</v>
      </c>
    </row>
    <row r="2341" spans="1:6">
      <c r="A2341" s="14">
        <v>39219</v>
      </c>
      <c r="B2341">
        <v>8.8143999999999991</v>
      </c>
      <c r="C2341">
        <v>8.8285</v>
      </c>
      <c r="D2341">
        <v>8.7157</v>
      </c>
      <c r="E2341" s="35">
        <v>8.7674000000000003</v>
      </c>
      <c r="F2341">
        <v>230414</v>
      </c>
    </row>
    <row r="2342" spans="1:6">
      <c r="A2342" s="14">
        <v>39220</v>
      </c>
      <c r="B2342">
        <v>8.7579999999999991</v>
      </c>
      <c r="C2342">
        <v>8.9413</v>
      </c>
      <c r="D2342">
        <v>8.7579999999999991</v>
      </c>
      <c r="E2342" s="35">
        <v>8.8802000000000003</v>
      </c>
      <c r="F2342">
        <v>164260</v>
      </c>
    </row>
    <row r="2343" spans="1:6">
      <c r="A2343" s="14">
        <v>39223</v>
      </c>
      <c r="B2343">
        <v>8.8942999999999994</v>
      </c>
      <c r="C2343">
        <v>9.0117999999999991</v>
      </c>
      <c r="D2343">
        <v>8.8849</v>
      </c>
      <c r="E2343" s="35">
        <v>8.9319000000000006</v>
      </c>
      <c r="F2343">
        <v>101911</v>
      </c>
    </row>
    <row r="2344" spans="1:6">
      <c r="A2344" s="14">
        <v>39224</v>
      </c>
      <c r="B2344">
        <v>8.9084000000000003</v>
      </c>
      <c r="C2344">
        <v>8.9506999999999994</v>
      </c>
      <c r="D2344">
        <v>8.8802000000000003</v>
      </c>
      <c r="E2344" s="35">
        <v>8.9271999999999991</v>
      </c>
      <c r="F2344">
        <v>88191</v>
      </c>
    </row>
    <row r="2345" spans="1:6">
      <c r="A2345" s="14">
        <v>39225</v>
      </c>
      <c r="B2345">
        <v>8.9552999999999994</v>
      </c>
      <c r="C2345">
        <v>9.0398999999999994</v>
      </c>
      <c r="D2345">
        <v>8.9270999999999994</v>
      </c>
      <c r="E2345" s="35">
        <v>9.0023</v>
      </c>
      <c r="F2345">
        <v>119013</v>
      </c>
    </row>
    <row r="2346" spans="1:6">
      <c r="A2346" s="14">
        <v>39226</v>
      </c>
      <c r="B2346">
        <v>8.9741999999999997</v>
      </c>
      <c r="C2346">
        <v>9.0305</v>
      </c>
      <c r="D2346">
        <v>8.8707999999999991</v>
      </c>
      <c r="E2346" s="35">
        <v>8.8707999999999991</v>
      </c>
      <c r="F2346">
        <v>92655</v>
      </c>
    </row>
    <row r="2347" spans="1:6">
      <c r="A2347" s="14">
        <v>39227</v>
      </c>
      <c r="B2347">
        <v>8.8567</v>
      </c>
      <c r="C2347">
        <v>8.9553999999999991</v>
      </c>
      <c r="D2347">
        <v>8.8567</v>
      </c>
      <c r="E2347" s="35">
        <v>8.9271999999999991</v>
      </c>
      <c r="F2347">
        <v>46327</v>
      </c>
    </row>
    <row r="2348" spans="1:6">
      <c r="A2348" s="14">
        <v>39231</v>
      </c>
      <c r="B2348">
        <v>8.9505999999999997</v>
      </c>
      <c r="C2348">
        <v>9.0211000000000006</v>
      </c>
      <c r="D2348">
        <v>8.9270999999999994</v>
      </c>
      <c r="E2348" s="35">
        <v>9.0211000000000006</v>
      </c>
      <c r="F2348">
        <v>92513</v>
      </c>
    </row>
    <row r="2349" spans="1:6">
      <c r="A2349" s="14">
        <v>39232</v>
      </c>
      <c r="B2349">
        <v>8.9882000000000009</v>
      </c>
      <c r="C2349">
        <v>9.1433</v>
      </c>
      <c r="D2349">
        <v>8.9271999999999991</v>
      </c>
      <c r="E2349" s="35">
        <v>9.1433</v>
      </c>
      <c r="F2349">
        <v>186907</v>
      </c>
    </row>
    <row r="2350" spans="1:6">
      <c r="A2350" s="14">
        <v>39233</v>
      </c>
      <c r="B2350">
        <v>9.3688000000000002</v>
      </c>
      <c r="C2350">
        <v>9.3688000000000002</v>
      </c>
      <c r="D2350">
        <v>9.0728000000000009</v>
      </c>
      <c r="E2350" s="35">
        <v>9.1244999999999994</v>
      </c>
      <c r="F2350">
        <v>393218</v>
      </c>
    </row>
    <row r="2351" spans="1:6">
      <c r="A2351" s="14">
        <v>39234</v>
      </c>
      <c r="B2351">
        <v>9.1620000000000008</v>
      </c>
      <c r="C2351">
        <v>9.3030000000000008</v>
      </c>
      <c r="D2351">
        <v>9.1433</v>
      </c>
      <c r="E2351" s="35">
        <v>9.3030000000000008</v>
      </c>
      <c r="F2351">
        <v>168723</v>
      </c>
    </row>
    <row r="2352" spans="1:6">
      <c r="A2352" s="14">
        <v>39237</v>
      </c>
      <c r="B2352">
        <v>9.2371999999999996</v>
      </c>
      <c r="C2352">
        <v>9.3970000000000002</v>
      </c>
      <c r="D2352">
        <v>9.2231000000000005</v>
      </c>
      <c r="E2352" s="35">
        <v>9.3688000000000002</v>
      </c>
      <c r="F2352">
        <v>95802</v>
      </c>
    </row>
    <row r="2353" spans="1:6">
      <c r="A2353" s="14">
        <v>39238</v>
      </c>
      <c r="B2353">
        <v>9.3828999999999994</v>
      </c>
      <c r="C2353">
        <v>9.3970000000000002</v>
      </c>
      <c r="D2353">
        <v>9.3312000000000008</v>
      </c>
      <c r="E2353" s="35">
        <v>9.3781999999999996</v>
      </c>
      <c r="F2353">
        <v>149459</v>
      </c>
    </row>
    <row r="2354" spans="1:6">
      <c r="A2354" s="14">
        <v>39239</v>
      </c>
      <c r="B2354">
        <v>9.3078000000000003</v>
      </c>
      <c r="C2354">
        <v>9.3689</v>
      </c>
      <c r="D2354">
        <v>9.1386000000000003</v>
      </c>
      <c r="E2354" s="35">
        <v>9.2561</v>
      </c>
      <c r="F2354">
        <v>123101</v>
      </c>
    </row>
    <row r="2355" spans="1:6">
      <c r="A2355" s="14">
        <v>39240</v>
      </c>
      <c r="B2355">
        <v>9.2372999999999994</v>
      </c>
      <c r="C2355">
        <v>9.2749000000000006</v>
      </c>
      <c r="D2355">
        <v>9.1621000000000006</v>
      </c>
      <c r="E2355" s="35">
        <v>9.1950000000000003</v>
      </c>
      <c r="F2355">
        <v>121551</v>
      </c>
    </row>
    <row r="2356" spans="1:6">
      <c r="A2356" s="14">
        <v>39241</v>
      </c>
      <c r="B2356">
        <v>9.2231000000000005</v>
      </c>
      <c r="C2356">
        <v>9.2982999999999993</v>
      </c>
      <c r="D2356">
        <v>9.1525999999999996</v>
      </c>
      <c r="E2356" s="35">
        <v>9.2888999999999999</v>
      </c>
      <c r="F2356">
        <v>88848</v>
      </c>
    </row>
    <row r="2357" spans="1:6">
      <c r="A2357" s="14">
        <v>39244</v>
      </c>
      <c r="B2357">
        <v>9.3030000000000008</v>
      </c>
      <c r="C2357">
        <v>9.3781999999999996</v>
      </c>
      <c r="D2357">
        <v>9.2513000000000005</v>
      </c>
      <c r="E2357" s="35">
        <v>9.3124000000000002</v>
      </c>
      <c r="F2357">
        <v>103743</v>
      </c>
    </row>
    <row r="2358" spans="1:6">
      <c r="A2358" s="14">
        <v>39245</v>
      </c>
      <c r="B2358">
        <v>9.3030000000000008</v>
      </c>
      <c r="C2358">
        <v>9.3828999999999994</v>
      </c>
      <c r="D2358">
        <v>9.2653999999999996</v>
      </c>
      <c r="E2358" s="35">
        <v>9.3546999999999993</v>
      </c>
      <c r="F2358">
        <v>93923</v>
      </c>
    </row>
    <row r="2359" spans="1:6">
      <c r="A2359" s="14">
        <v>39246</v>
      </c>
      <c r="B2359">
        <v>9.3876000000000008</v>
      </c>
      <c r="C2359">
        <v>9.4909999999999997</v>
      </c>
      <c r="D2359">
        <v>9.35</v>
      </c>
      <c r="E2359" s="35">
        <v>9.4909999999999997</v>
      </c>
      <c r="F2359">
        <v>227549</v>
      </c>
    </row>
    <row r="2360" spans="1:6">
      <c r="A2360" s="14">
        <v>39247</v>
      </c>
      <c r="B2360">
        <v>9.4487000000000005</v>
      </c>
      <c r="C2360">
        <v>9.5755999999999997</v>
      </c>
      <c r="D2360">
        <v>9.4252000000000002</v>
      </c>
      <c r="E2360" s="35">
        <v>9.5427</v>
      </c>
      <c r="F2360">
        <v>137996</v>
      </c>
    </row>
    <row r="2361" spans="1:6">
      <c r="A2361" s="14">
        <v>39248</v>
      </c>
      <c r="B2361">
        <v>9.5615000000000006</v>
      </c>
      <c r="C2361">
        <v>9.5802999999999994</v>
      </c>
      <c r="D2361">
        <v>9.3970000000000002</v>
      </c>
      <c r="E2361" s="35">
        <v>9.5333000000000006</v>
      </c>
      <c r="F2361">
        <v>125451</v>
      </c>
    </row>
    <row r="2362" spans="1:6">
      <c r="A2362" s="14">
        <v>39251</v>
      </c>
      <c r="B2362">
        <v>9.5286000000000008</v>
      </c>
      <c r="C2362">
        <v>9.5709</v>
      </c>
      <c r="D2362">
        <v>9.5004000000000008</v>
      </c>
      <c r="E2362" s="35">
        <v>9.5191999999999997</v>
      </c>
      <c r="F2362">
        <v>219233</v>
      </c>
    </row>
    <row r="2363" spans="1:6">
      <c r="A2363" s="14">
        <v>39252</v>
      </c>
      <c r="B2363">
        <v>9.5286000000000008</v>
      </c>
      <c r="C2363">
        <v>9.5286000000000008</v>
      </c>
      <c r="D2363">
        <v>9.4674999999999994</v>
      </c>
      <c r="E2363" s="35">
        <v>9.5145</v>
      </c>
      <c r="F2363">
        <v>189867</v>
      </c>
    </row>
    <row r="2364" spans="1:6">
      <c r="A2364" s="14">
        <v>39253</v>
      </c>
      <c r="B2364">
        <v>9.5333000000000006</v>
      </c>
      <c r="C2364">
        <v>9.5333000000000006</v>
      </c>
      <c r="D2364">
        <v>9.4627999999999997</v>
      </c>
      <c r="E2364" s="35">
        <v>9.4722000000000008</v>
      </c>
      <c r="F2364">
        <v>159984</v>
      </c>
    </row>
    <row r="2365" spans="1:6">
      <c r="A2365" s="14">
        <v>39254</v>
      </c>
      <c r="B2365">
        <v>9.4016999999999999</v>
      </c>
      <c r="C2365">
        <v>9.5944000000000003</v>
      </c>
      <c r="D2365">
        <v>9.3876000000000008</v>
      </c>
      <c r="E2365" s="35">
        <v>9.5238999999999994</v>
      </c>
      <c r="F2365">
        <v>242397</v>
      </c>
    </row>
    <row r="2366" spans="1:6">
      <c r="A2366" s="14">
        <v>39255</v>
      </c>
      <c r="B2366">
        <v>9.4909999999999997</v>
      </c>
      <c r="C2366">
        <v>9.5051000000000005</v>
      </c>
      <c r="D2366">
        <v>9.3031000000000006</v>
      </c>
      <c r="E2366" s="35">
        <v>9.5051000000000005</v>
      </c>
      <c r="F2366">
        <v>322647</v>
      </c>
    </row>
    <row r="2367" spans="1:6">
      <c r="A2367" s="14">
        <v>39258</v>
      </c>
      <c r="B2367">
        <v>9.5190999999999999</v>
      </c>
      <c r="C2367">
        <v>9.5332000000000008</v>
      </c>
      <c r="D2367">
        <v>9.1854999999999993</v>
      </c>
      <c r="E2367" s="35">
        <v>9.3077000000000005</v>
      </c>
      <c r="F2367">
        <v>330538</v>
      </c>
    </row>
    <row r="2368" spans="1:6">
      <c r="A2368" s="14">
        <v>39259</v>
      </c>
      <c r="B2368">
        <v>9.1386000000000003</v>
      </c>
      <c r="C2368">
        <v>9.1386000000000003</v>
      </c>
      <c r="D2368">
        <v>8.6170000000000009</v>
      </c>
      <c r="E2368" s="35">
        <v>8.7297999999999991</v>
      </c>
      <c r="F2368">
        <v>902768</v>
      </c>
    </row>
    <row r="2369" spans="1:6">
      <c r="A2369" s="14">
        <v>39260</v>
      </c>
      <c r="B2369">
        <v>8.6452000000000009</v>
      </c>
      <c r="C2369">
        <v>8.6499000000000006</v>
      </c>
      <c r="D2369">
        <v>8.4102999999999994</v>
      </c>
      <c r="E2369" s="35">
        <v>8.6452000000000009</v>
      </c>
      <c r="F2369">
        <v>525243</v>
      </c>
    </row>
    <row r="2370" spans="1:6">
      <c r="A2370" s="14">
        <v>39261</v>
      </c>
      <c r="B2370">
        <v>8.6404999999999994</v>
      </c>
      <c r="C2370">
        <v>8.7532999999999994</v>
      </c>
      <c r="D2370">
        <v>8.6122999999999994</v>
      </c>
      <c r="E2370" s="35">
        <v>8.6546000000000003</v>
      </c>
      <c r="F2370">
        <v>438274</v>
      </c>
    </row>
    <row r="2371" spans="1:6">
      <c r="A2371" s="14">
        <v>39262</v>
      </c>
      <c r="B2371">
        <v>8.6639999999999997</v>
      </c>
      <c r="C2371">
        <v>8.7485999999999997</v>
      </c>
      <c r="D2371">
        <v>8.6452000000000009</v>
      </c>
      <c r="E2371" s="35">
        <v>8.6921999999999997</v>
      </c>
      <c r="F2371">
        <v>308174</v>
      </c>
    </row>
    <row r="2372" spans="1:6">
      <c r="A2372" s="14">
        <v>39265</v>
      </c>
      <c r="B2372">
        <v>8.7491000000000003</v>
      </c>
      <c r="C2372">
        <v>8.7774999999999999</v>
      </c>
      <c r="D2372">
        <v>8.7065000000000001</v>
      </c>
      <c r="E2372" s="35">
        <v>8.7254000000000005</v>
      </c>
      <c r="F2372">
        <v>263799</v>
      </c>
    </row>
    <row r="2373" spans="1:6">
      <c r="A2373" s="14">
        <v>39266</v>
      </c>
      <c r="B2373">
        <v>8.7301000000000002</v>
      </c>
      <c r="C2373">
        <v>8.7774999999999999</v>
      </c>
      <c r="D2373">
        <v>8.6732999999999993</v>
      </c>
      <c r="E2373" s="35">
        <v>8.7017000000000007</v>
      </c>
      <c r="F2373">
        <v>167213</v>
      </c>
    </row>
    <row r="2374" spans="1:6">
      <c r="A2374" s="14">
        <v>39268</v>
      </c>
      <c r="B2374">
        <v>8.6591000000000005</v>
      </c>
      <c r="C2374">
        <v>8.6922999999999995</v>
      </c>
      <c r="D2374">
        <v>8.5691000000000006</v>
      </c>
      <c r="E2374" s="35">
        <v>8.6828000000000003</v>
      </c>
      <c r="F2374">
        <v>244947</v>
      </c>
    </row>
    <row r="2375" spans="1:6">
      <c r="A2375" s="14">
        <v>39269</v>
      </c>
      <c r="B2375">
        <v>8.7254000000000005</v>
      </c>
      <c r="C2375">
        <v>8.7443000000000008</v>
      </c>
      <c r="D2375">
        <v>8.6875</v>
      </c>
      <c r="E2375" s="35">
        <v>8.7254000000000005</v>
      </c>
      <c r="F2375">
        <v>199803</v>
      </c>
    </row>
    <row r="2376" spans="1:6">
      <c r="A2376" s="14">
        <v>39272</v>
      </c>
      <c r="B2376">
        <v>8.7443000000000008</v>
      </c>
      <c r="C2376">
        <v>8.7632999999999992</v>
      </c>
      <c r="D2376">
        <v>8.6638000000000002</v>
      </c>
      <c r="E2376" s="35">
        <v>8.7254000000000005</v>
      </c>
      <c r="F2376">
        <v>213019</v>
      </c>
    </row>
    <row r="2377" spans="1:6">
      <c r="A2377" s="14">
        <v>39273</v>
      </c>
      <c r="B2377">
        <v>8.7158999999999995</v>
      </c>
      <c r="C2377">
        <v>8.7727000000000004</v>
      </c>
      <c r="D2377">
        <v>8.6590000000000007</v>
      </c>
      <c r="E2377" s="35">
        <v>8.6921999999999997</v>
      </c>
      <c r="F2377">
        <v>235376</v>
      </c>
    </row>
    <row r="2378" spans="1:6">
      <c r="A2378" s="14">
        <v>39274</v>
      </c>
      <c r="B2378">
        <v>8.6591000000000005</v>
      </c>
      <c r="C2378">
        <v>8.8059999999999992</v>
      </c>
      <c r="D2378">
        <v>8.6591000000000005</v>
      </c>
      <c r="E2378" s="35">
        <v>8.7207000000000008</v>
      </c>
      <c r="F2378">
        <v>268726</v>
      </c>
    </row>
    <row r="2379" spans="1:6">
      <c r="A2379" s="14">
        <v>39275</v>
      </c>
      <c r="B2379">
        <v>8.7632999999999992</v>
      </c>
      <c r="C2379">
        <v>8.8627000000000002</v>
      </c>
      <c r="D2379">
        <v>8.7254000000000005</v>
      </c>
      <c r="E2379" s="35">
        <v>8.8580000000000005</v>
      </c>
      <c r="F2379">
        <v>205202</v>
      </c>
    </row>
    <row r="2380" spans="1:6">
      <c r="A2380" s="14">
        <v>39276</v>
      </c>
      <c r="B2380">
        <v>8.8295999999999992</v>
      </c>
      <c r="C2380">
        <v>8.9574999999999996</v>
      </c>
      <c r="D2380">
        <v>8.7870000000000008</v>
      </c>
      <c r="E2380" s="35">
        <v>8.9337999999999997</v>
      </c>
      <c r="F2380">
        <v>157976</v>
      </c>
    </row>
    <row r="2381" spans="1:6">
      <c r="A2381" s="14">
        <v>39279</v>
      </c>
      <c r="B2381">
        <v>8.9148999999999994</v>
      </c>
      <c r="C2381">
        <v>8.9811999999999994</v>
      </c>
      <c r="D2381">
        <v>8.8580000000000005</v>
      </c>
      <c r="E2381" s="35">
        <v>8.8674999999999997</v>
      </c>
      <c r="F2381">
        <v>180997</v>
      </c>
    </row>
    <row r="2382" spans="1:6">
      <c r="A2382" s="14">
        <v>39280</v>
      </c>
      <c r="B2382">
        <v>8.8391000000000002</v>
      </c>
      <c r="C2382">
        <v>8.9764999999999997</v>
      </c>
      <c r="D2382">
        <v>8.7965</v>
      </c>
      <c r="E2382" s="35">
        <v>8.9054000000000002</v>
      </c>
      <c r="F2382">
        <v>207430</v>
      </c>
    </row>
    <row r="2383" spans="1:6">
      <c r="A2383" s="14">
        <v>39281</v>
      </c>
      <c r="B2383">
        <v>8.8817000000000004</v>
      </c>
      <c r="C2383">
        <v>8.9243000000000006</v>
      </c>
      <c r="D2383">
        <v>8.7680000000000007</v>
      </c>
      <c r="E2383" s="35">
        <v>8.8721999999999994</v>
      </c>
      <c r="F2383">
        <v>279950</v>
      </c>
    </row>
    <row r="2384" spans="1:6">
      <c r="A2384" s="14">
        <v>39282</v>
      </c>
      <c r="B2384">
        <v>8.9574999999999996</v>
      </c>
      <c r="C2384">
        <v>8.9574999999999996</v>
      </c>
      <c r="D2384">
        <v>8.6448</v>
      </c>
      <c r="E2384" s="35">
        <v>8.8864000000000001</v>
      </c>
      <c r="F2384">
        <v>208802</v>
      </c>
    </row>
    <row r="2385" spans="1:6">
      <c r="A2385" s="14">
        <v>39283</v>
      </c>
      <c r="B2385">
        <v>8.8390000000000004</v>
      </c>
      <c r="C2385">
        <v>8.8580000000000005</v>
      </c>
      <c r="D2385">
        <v>8.7395999999999994</v>
      </c>
      <c r="E2385" s="35">
        <v>8.8343000000000007</v>
      </c>
      <c r="F2385">
        <v>180712</v>
      </c>
    </row>
    <row r="2386" spans="1:6">
      <c r="A2386" s="14">
        <v>39286</v>
      </c>
      <c r="B2386">
        <v>8.8295999999999992</v>
      </c>
      <c r="C2386">
        <v>8.9669000000000008</v>
      </c>
      <c r="D2386">
        <v>8.7538</v>
      </c>
      <c r="E2386" s="35">
        <v>8.9100999999999999</v>
      </c>
      <c r="F2386">
        <v>214155</v>
      </c>
    </row>
    <row r="2387" spans="1:6">
      <c r="A2387" s="14">
        <v>39287</v>
      </c>
      <c r="B2387">
        <v>8.8343000000000007</v>
      </c>
      <c r="C2387">
        <v>8.8817000000000004</v>
      </c>
      <c r="D2387">
        <v>8.7395999999999994</v>
      </c>
      <c r="E2387" s="35">
        <v>8.7917000000000005</v>
      </c>
      <c r="F2387">
        <v>221356</v>
      </c>
    </row>
    <row r="2388" spans="1:6">
      <c r="A2388" s="14">
        <v>39288</v>
      </c>
      <c r="B2388">
        <v>8.7917000000000005</v>
      </c>
      <c r="C2388">
        <v>8.8817000000000004</v>
      </c>
      <c r="D2388">
        <v>8.7301000000000002</v>
      </c>
      <c r="E2388" s="35">
        <v>8.8154000000000003</v>
      </c>
      <c r="F2388">
        <v>160108</v>
      </c>
    </row>
    <row r="2389" spans="1:6">
      <c r="A2389" s="14">
        <v>39289</v>
      </c>
      <c r="B2389">
        <v>8.7111999999999998</v>
      </c>
      <c r="C2389">
        <v>8.7632999999999992</v>
      </c>
      <c r="D2389">
        <v>8.5642999999999994</v>
      </c>
      <c r="E2389" s="35">
        <v>8.6354000000000006</v>
      </c>
      <c r="F2389">
        <v>292836</v>
      </c>
    </row>
    <row r="2390" spans="1:6">
      <c r="A2390" s="14">
        <v>39290</v>
      </c>
      <c r="B2390">
        <v>8.5928000000000004</v>
      </c>
      <c r="C2390">
        <v>8.6402000000000001</v>
      </c>
      <c r="D2390">
        <v>8.4885999999999999</v>
      </c>
      <c r="E2390" s="35">
        <v>8.5028000000000006</v>
      </c>
      <c r="F2390">
        <v>362802</v>
      </c>
    </row>
    <row r="2391" spans="1:6">
      <c r="A2391" s="14">
        <v>39293</v>
      </c>
      <c r="B2391">
        <v>8.4979999999999993</v>
      </c>
      <c r="C2391">
        <v>8.5312000000000001</v>
      </c>
      <c r="D2391">
        <v>8.2896000000000001</v>
      </c>
      <c r="E2391" s="35">
        <v>8.4316999999999993</v>
      </c>
      <c r="F2391">
        <v>280757</v>
      </c>
    </row>
    <row r="2392" spans="1:6">
      <c r="A2392" s="14">
        <v>39294</v>
      </c>
      <c r="B2392">
        <v>8.4365000000000006</v>
      </c>
      <c r="C2392">
        <v>8.4791000000000007</v>
      </c>
      <c r="D2392">
        <v>8.2469999999999999</v>
      </c>
      <c r="E2392" s="35">
        <v>8.2469999999999999</v>
      </c>
      <c r="F2392">
        <v>339354</v>
      </c>
    </row>
    <row r="2393" spans="1:6">
      <c r="A2393" s="14">
        <v>39295</v>
      </c>
      <c r="B2393">
        <v>8.3086000000000002</v>
      </c>
      <c r="C2393">
        <v>8.3086000000000002</v>
      </c>
      <c r="D2393">
        <v>7.9580000000000002</v>
      </c>
      <c r="E2393" s="35">
        <v>8.0433000000000003</v>
      </c>
      <c r="F2393">
        <v>423244</v>
      </c>
    </row>
    <row r="2394" spans="1:6">
      <c r="A2394" s="14">
        <v>39296</v>
      </c>
      <c r="B2394">
        <v>8.0433000000000003</v>
      </c>
      <c r="C2394">
        <v>8.2896000000000001</v>
      </c>
      <c r="D2394">
        <v>8.0290999999999997</v>
      </c>
      <c r="E2394" s="35">
        <v>8.2753999999999994</v>
      </c>
      <c r="F2394">
        <v>324858</v>
      </c>
    </row>
    <row r="2395" spans="1:6">
      <c r="A2395" s="14">
        <v>39297</v>
      </c>
      <c r="B2395">
        <v>8.2942999999999998</v>
      </c>
      <c r="C2395">
        <v>8.2942999999999998</v>
      </c>
      <c r="D2395">
        <v>7.9390999999999998</v>
      </c>
      <c r="E2395" s="35">
        <v>7.9817</v>
      </c>
      <c r="F2395">
        <v>253283</v>
      </c>
    </row>
    <row r="2396" spans="1:6">
      <c r="A2396" s="14">
        <v>39300</v>
      </c>
      <c r="B2396">
        <v>7.9770000000000003</v>
      </c>
      <c r="C2396">
        <v>8.0053999999999998</v>
      </c>
      <c r="D2396">
        <v>7.7069999999999999</v>
      </c>
      <c r="E2396" s="35">
        <v>7.8491</v>
      </c>
      <c r="F2396">
        <v>319175</v>
      </c>
    </row>
    <row r="2397" spans="1:6">
      <c r="A2397" s="14">
        <v>39301</v>
      </c>
      <c r="B2397">
        <v>7.8680000000000003</v>
      </c>
      <c r="C2397">
        <v>8.0670000000000002</v>
      </c>
      <c r="D2397">
        <v>7.7779999999999996</v>
      </c>
      <c r="E2397" s="35">
        <v>7.7779999999999996</v>
      </c>
      <c r="F2397">
        <v>474543</v>
      </c>
    </row>
    <row r="2398" spans="1:6">
      <c r="A2398" s="14">
        <v>39302</v>
      </c>
      <c r="B2398">
        <v>7.8963999999999999</v>
      </c>
      <c r="C2398">
        <v>7.8963999999999999</v>
      </c>
      <c r="D2398">
        <v>7.1954000000000002</v>
      </c>
      <c r="E2398" s="35">
        <v>7.4795999999999996</v>
      </c>
      <c r="F2398">
        <v>989543</v>
      </c>
    </row>
    <row r="2399" spans="1:6">
      <c r="A2399" s="14">
        <v>39303</v>
      </c>
      <c r="B2399">
        <v>7.2948000000000004</v>
      </c>
      <c r="C2399">
        <v>7.3375000000000004</v>
      </c>
      <c r="D2399">
        <v>6.6459000000000001</v>
      </c>
      <c r="E2399" s="35">
        <v>7.2522000000000002</v>
      </c>
      <c r="F2399">
        <v>1349591</v>
      </c>
    </row>
    <row r="2400" spans="1:6">
      <c r="A2400" s="14">
        <v>39304</v>
      </c>
      <c r="B2400">
        <v>7.1859000000000002</v>
      </c>
      <c r="C2400">
        <v>7.9865000000000004</v>
      </c>
      <c r="D2400">
        <v>6.9538000000000002</v>
      </c>
      <c r="E2400" s="35">
        <v>7.8869999999999996</v>
      </c>
      <c r="F2400">
        <v>930477</v>
      </c>
    </row>
    <row r="2401" spans="1:6">
      <c r="A2401" s="14">
        <v>39307</v>
      </c>
      <c r="B2401">
        <v>7.9817</v>
      </c>
      <c r="C2401">
        <v>8.6212</v>
      </c>
      <c r="D2401">
        <v>7.9154</v>
      </c>
      <c r="E2401" s="35">
        <v>7.9580000000000002</v>
      </c>
      <c r="F2401">
        <v>454127</v>
      </c>
    </row>
    <row r="2402" spans="1:6">
      <c r="A2402" s="14">
        <v>39308</v>
      </c>
      <c r="B2402">
        <v>7.9581</v>
      </c>
      <c r="C2402">
        <v>8.1475000000000009</v>
      </c>
      <c r="D2402">
        <v>7.6406999999999998</v>
      </c>
      <c r="E2402" s="35">
        <v>7.6691000000000003</v>
      </c>
      <c r="F2402">
        <v>373223</v>
      </c>
    </row>
    <row r="2403" spans="1:6">
      <c r="A2403" s="14">
        <v>39309</v>
      </c>
      <c r="B2403">
        <v>7.6833</v>
      </c>
      <c r="C2403">
        <v>7.726</v>
      </c>
      <c r="D2403">
        <v>7.5033000000000003</v>
      </c>
      <c r="E2403" s="35">
        <v>7.5270000000000001</v>
      </c>
      <c r="F2403">
        <v>188436</v>
      </c>
    </row>
    <row r="2404" spans="1:6">
      <c r="A2404" s="14">
        <v>39310</v>
      </c>
      <c r="B2404">
        <v>7.4938000000000002</v>
      </c>
      <c r="C2404">
        <v>7.7164000000000001</v>
      </c>
      <c r="D2404">
        <v>7.3800999999999997</v>
      </c>
      <c r="E2404" s="35">
        <v>7.5884999999999998</v>
      </c>
      <c r="F2404">
        <v>252997</v>
      </c>
    </row>
    <row r="2405" spans="1:6">
      <c r="A2405" s="14">
        <v>39311</v>
      </c>
      <c r="B2405">
        <v>7.6974999999999998</v>
      </c>
      <c r="C2405">
        <v>7.9058999999999999</v>
      </c>
      <c r="D2405">
        <v>7.6311</v>
      </c>
      <c r="E2405" s="35">
        <v>7.8064</v>
      </c>
      <c r="F2405">
        <v>236750</v>
      </c>
    </row>
    <row r="2406" spans="1:6">
      <c r="A2406" s="14">
        <v>39314</v>
      </c>
      <c r="B2406">
        <v>7.8537999999999997</v>
      </c>
      <c r="C2406">
        <v>7.9580000000000002</v>
      </c>
      <c r="D2406">
        <v>7.7401</v>
      </c>
      <c r="E2406" s="35">
        <v>7.9438000000000004</v>
      </c>
      <c r="F2406">
        <v>154613</v>
      </c>
    </row>
    <row r="2407" spans="1:6">
      <c r="A2407" s="14">
        <v>39315</v>
      </c>
      <c r="B2407">
        <v>7.8868999999999998</v>
      </c>
      <c r="C2407">
        <v>7.9958999999999998</v>
      </c>
      <c r="D2407">
        <v>7.8727</v>
      </c>
      <c r="E2407" s="35">
        <v>7.9200999999999997</v>
      </c>
      <c r="F2407">
        <v>171571</v>
      </c>
    </row>
    <row r="2408" spans="1:6">
      <c r="A2408" s="14">
        <v>39316</v>
      </c>
      <c r="B2408">
        <v>8.0196000000000005</v>
      </c>
      <c r="C2408">
        <v>8.0763999999999996</v>
      </c>
      <c r="D2408">
        <v>7.9675000000000002</v>
      </c>
      <c r="E2408" s="35">
        <v>8.0763999999999996</v>
      </c>
      <c r="F2408">
        <v>167639</v>
      </c>
    </row>
    <row r="2409" spans="1:6">
      <c r="A2409" s="14">
        <v>39317</v>
      </c>
      <c r="B2409">
        <v>8.0622000000000007</v>
      </c>
      <c r="C2409">
        <v>8.2089999999999996</v>
      </c>
      <c r="D2409">
        <v>8.0573999999999995</v>
      </c>
      <c r="E2409" s="35">
        <v>8.1806000000000001</v>
      </c>
      <c r="F2409">
        <v>246744</v>
      </c>
    </row>
    <row r="2410" spans="1:6">
      <c r="A2410" s="14">
        <v>39318</v>
      </c>
      <c r="B2410">
        <v>8.1426999999999996</v>
      </c>
      <c r="C2410">
        <v>8.2422000000000004</v>
      </c>
      <c r="D2410">
        <v>8.1047999999999991</v>
      </c>
      <c r="E2410" s="35">
        <v>8.2422000000000004</v>
      </c>
      <c r="F2410">
        <v>176070</v>
      </c>
    </row>
    <row r="2411" spans="1:6">
      <c r="A2411" s="14">
        <v>39321</v>
      </c>
      <c r="B2411">
        <v>8.2423000000000002</v>
      </c>
      <c r="C2411">
        <v>8.2423000000000002</v>
      </c>
      <c r="D2411">
        <v>8.1475000000000009</v>
      </c>
      <c r="E2411" s="35">
        <v>8.2090999999999994</v>
      </c>
      <c r="F2411">
        <v>176309</v>
      </c>
    </row>
    <row r="2412" spans="1:6">
      <c r="A2412" s="14">
        <v>39322</v>
      </c>
      <c r="B2412">
        <v>8.2090999999999994</v>
      </c>
      <c r="C2412">
        <v>8.2375000000000007</v>
      </c>
      <c r="D2412">
        <v>8.0053999999999998</v>
      </c>
      <c r="E2412" s="35">
        <v>8.0196000000000005</v>
      </c>
      <c r="F2412">
        <v>126191</v>
      </c>
    </row>
    <row r="2413" spans="1:6">
      <c r="A2413" s="14">
        <v>39323</v>
      </c>
      <c r="B2413">
        <v>8.0810999999999993</v>
      </c>
      <c r="C2413">
        <v>8.1522000000000006</v>
      </c>
      <c r="D2413">
        <v>8.0385000000000009</v>
      </c>
      <c r="E2413" s="35">
        <v>8.1522000000000006</v>
      </c>
      <c r="F2413">
        <v>100091</v>
      </c>
    </row>
    <row r="2414" spans="1:6">
      <c r="A2414" s="14">
        <v>39324</v>
      </c>
      <c r="B2414">
        <v>8.1237999999999992</v>
      </c>
      <c r="C2414">
        <v>8.1853999999999996</v>
      </c>
      <c r="D2414">
        <v>8.0622000000000007</v>
      </c>
      <c r="E2414" s="35">
        <v>8.1475000000000009</v>
      </c>
      <c r="F2414">
        <v>88249</v>
      </c>
    </row>
    <row r="2415" spans="1:6">
      <c r="A2415" s="14">
        <v>39325</v>
      </c>
      <c r="B2415">
        <v>8.1948000000000008</v>
      </c>
      <c r="C2415">
        <v>8.3748000000000005</v>
      </c>
      <c r="D2415">
        <v>8.1806000000000001</v>
      </c>
      <c r="E2415" s="35">
        <v>8.3559000000000001</v>
      </c>
      <c r="F2415">
        <v>145186</v>
      </c>
    </row>
    <row r="2416" spans="1:6">
      <c r="A2416" s="14">
        <v>39329</v>
      </c>
      <c r="B2416">
        <v>8.4553999999999991</v>
      </c>
      <c r="C2416">
        <v>8.4601000000000006</v>
      </c>
      <c r="D2416">
        <v>8.2659000000000002</v>
      </c>
      <c r="E2416" s="35">
        <v>8.2753999999999994</v>
      </c>
      <c r="F2416">
        <v>127234</v>
      </c>
    </row>
    <row r="2417" spans="1:6">
      <c r="A2417" s="14">
        <v>39330</v>
      </c>
      <c r="B2417">
        <v>8.2752999999999997</v>
      </c>
      <c r="C2417">
        <v>8.3038000000000007</v>
      </c>
      <c r="D2417">
        <v>8.1522000000000006</v>
      </c>
      <c r="E2417" s="35">
        <v>8.1663999999999994</v>
      </c>
      <c r="F2417">
        <v>141349</v>
      </c>
    </row>
    <row r="2418" spans="1:6">
      <c r="A2418" s="14">
        <v>39331</v>
      </c>
      <c r="B2418">
        <v>8.2138000000000009</v>
      </c>
      <c r="C2418">
        <v>8.2612000000000005</v>
      </c>
      <c r="D2418">
        <v>8.1427999999999994</v>
      </c>
      <c r="E2418" s="35">
        <v>8.2612000000000005</v>
      </c>
      <c r="F2418">
        <v>152908</v>
      </c>
    </row>
    <row r="2419" spans="1:6">
      <c r="A2419" s="14">
        <v>39332</v>
      </c>
      <c r="B2419">
        <v>8.2327999999999992</v>
      </c>
      <c r="C2419">
        <v>8.2802000000000007</v>
      </c>
      <c r="D2419">
        <v>8.1049000000000007</v>
      </c>
      <c r="E2419" s="35">
        <v>8.1190999999999995</v>
      </c>
      <c r="F2419">
        <v>221688</v>
      </c>
    </row>
    <row r="2420" spans="1:6">
      <c r="A2420" s="14">
        <v>39335</v>
      </c>
      <c r="B2420">
        <v>8.1475000000000009</v>
      </c>
      <c r="C2420">
        <v>8.1616999999999997</v>
      </c>
      <c r="D2420">
        <v>7.8112000000000004</v>
      </c>
      <c r="E2420" s="35">
        <v>7.8632999999999997</v>
      </c>
      <c r="F2420">
        <v>173372</v>
      </c>
    </row>
    <row r="2421" spans="1:6">
      <c r="A2421" s="14">
        <v>39336</v>
      </c>
      <c r="B2421">
        <v>7.9200999999999997</v>
      </c>
      <c r="C2421">
        <v>7.9485000000000001</v>
      </c>
      <c r="D2421">
        <v>7.7590000000000003</v>
      </c>
      <c r="E2421" s="35">
        <v>7.8205999999999998</v>
      </c>
      <c r="F2421">
        <v>154754</v>
      </c>
    </row>
    <row r="2422" spans="1:6">
      <c r="A2422" s="14">
        <v>39337</v>
      </c>
      <c r="B2422">
        <v>7.8586</v>
      </c>
      <c r="C2422">
        <v>8.0337999999999994</v>
      </c>
      <c r="D2422">
        <v>7.8491</v>
      </c>
      <c r="E2422" s="35">
        <v>7.9770000000000003</v>
      </c>
      <c r="F2422">
        <v>261574</v>
      </c>
    </row>
    <row r="2423" spans="1:6">
      <c r="A2423" s="14">
        <v>39338</v>
      </c>
      <c r="B2423">
        <v>8.0385000000000009</v>
      </c>
      <c r="C2423">
        <v>8.0526999999999997</v>
      </c>
      <c r="D2423">
        <v>7.9532999999999996</v>
      </c>
      <c r="E2423" s="35">
        <v>7.9958999999999998</v>
      </c>
      <c r="F2423">
        <v>238977</v>
      </c>
    </row>
    <row r="2424" spans="1:6">
      <c r="A2424" s="14">
        <v>39339</v>
      </c>
      <c r="B2424">
        <v>7.9343000000000004</v>
      </c>
      <c r="C2424">
        <v>8.0337999999999994</v>
      </c>
      <c r="D2424">
        <v>7.8868999999999998</v>
      </c>
      <c r="E2424" s="35">
        <v>8.0006000000000004</v>
      </c>
      <c r="F2424">
        <v>429351</v>
      </c>
    </row>
    <row r="2425" spans="1:6">
      <c r="A2425" s="14">
        <v>39342</v>
      </c>
      <c r="B2425">
        <v>7.9343000000000004</v>
      </c>
      <c r="C2425">
        <v>8.0859000000000005</v>
      </c>
      <c r="D2425">
        <v>7.9295</v>
      </c>
      <c r="E2425" s="35">
        <v>8.0526999999999997</v>
      </c>
      <c r="F2425">
        <v>126143</v>
      </c>
    </row>
    <row r="2426" spans="1:6">
      <c r="A2426" s="14">
        <v>39343</v>
      </c>
      <c r="B2426">
        <v>8.0953999999999997</v>
      </c>
      <c r="C2426">
        <v>8.2849000000000004</v>
      </c>
      <c r="D2426">
        <v>8.0100999999999996</v>
      </c>
      <c r="E2426" s="35">
        <v>8.2516999999999996</v>
      </c>
      <c r="F2426">
        <v>156413</v>
      </c>
    </row>
    <row r="2427" spans="1:6">
      <c r="A2427" s="14">
        <v>39344</v>
      </c>
      <c r="B2427">
        <v>8.2516999999999996</v>
      </c>
      <c r="C2427">
        <v>8.4601000000000006</v>
      </c>
      <c r="D2427">
        <v>8.2516999999999996</v>
      </c>
      <c r="E2427" s="35">
        <v>8.4079999999999995</v>
      </c>
      <c r="F2427">
        <v>320309</v>
      </c>
    </row>
    <row r="2428" spans="1:6">
      <c r="A2428" s="14">
        <v>39345</v>
      </c>
      <c r="B2428">
        <v>8.6448</v>
      </c>
      <c r="C2428">
        <v>8.6448</v>
      </c>
      <c r="D2428">
        <v>7.9673999999999996</v>
      </c>
      <c r="E2428" s="35">
        <v>8.0906000000000002</v>
      </c>
      <c r="F2428">
        <v>963056</v>
      </c>
    </row>
    <row r="2429" spans="1:6">
      <c r="A2429" s="14">
        <v>39346</v>
      </c>
      <c r="B2429">
        <v>8.2375000000000007</v>
      </c>
      <c r="C2429">
        <v>8.4791000000000007</v>
      </c>
      <c r="D2429">
        <v>8.1712000000000007</v>
      </c>
      <c r="E2429" s="35">
        <v>8.3228000000000009</v>
      </c>
      <c r="F2429">
        <v>427745</v>
      </c>
    </row>
    <row r="2430" spans="1:6">
      <c r="A2430" s="14">
        <v>39349</v>
      </c>
      <c r="B2430">
        <v>8.3369</v>
      </c>
      <c r="C2430">
        <v>8.4838000000000005</v>
      </c>
      <c r="D2430">
        <v>8.2326999999999995</v>
      </c>
      <c r="E2430" s="35">
        <v>8.2422000000000004</v>
      </c>
      <c r="F2430">
        <v>275072</v>
      </c>
    </row>
    <row r="2431" spans="1:6">
      <c r="A2431" s="14">
        <v>39350</v>
      </c>
      <c r="B2431">
        <v>8.2565000000000008</v>
      </c>
      <c r="C2431">
        <v>8.2706999999999997</v>
      </c>
      <c r="D2431">
        <v>8.1286000000000005</v>
      </c>
      <c r="E2431" s="35">
        <v>8.1949000000000005</v>
      </c>
      <c r="F2431">
        <v>256221</v>
      </c>
    </row>
    <row r="2432" spans="1:6">
      <c r="A2432" s="14">
        <v>39351</v>
      </c>
      <c r="B2432">
        <v>8.2659000000000002</v>
      </c>
      <c r="C2432">
        <v>8.3748000000000005</v>
      </c>
      <c r="D2432">
        <v>8.1759000000000004</v>
      </c>
      <c r="E2432" s="35">
        <v>8.3605999999999998</v>
      </c>
      <c r="F2432">
        <v>314103</v>
      </c>
    </row>
    <row r="2433" spans="1:6">
      <c r="A2433" s="14">
        <v>39352</v>
      </c>
      <c r="B2433">
        <v>8.4365000000000006</v>
      </c>
      <c r="C2433">
        <v>8.6069999999999993</v>
      </c>
      <c r="D2433">
        <v>8.3938000000000006</v>
      </c>
      <c r="E2433" s="35">
        <v>8.5832999999999995</v>
      </c>
      <c r="F2433">
        <v>379759</v>
      </c>
    </row>
    <row r="2434" spans="1:6">
      <c r="A2434" s="14">
        <v>39353</v>
      </c>
      <c r="B2434">
        <v>8.5358999999999998</v>
      </c>
      <c r="C2434">
        <v>8.5881000000000007</v>
      </c>
      <c r="D2434">
        <v>8.4885999999999999</v>
      </c>
      <c r="E2434" s="35">
        <v>8.5169999999999995</v>
      </c>
      <c r="F2434">
        <v>167877</v>
      </c>
    </row>
    <row r="2435" spans="1:6">
      <c r="A2435" s="14">
        <v>39356</v>
      </c>
      <c r="B2435">
        <v>8.5075000000000003</v>
      </c>
      <c r="C2435">
        <v>8.9100999999999999</v>
      </c>
      <c r="D2435">
        <v>8.5075000000000003</v>
      </c>
      <c r="E2435" s="35">
        <v>8.9100999999999999</v>
      </c>
      <c r="F2435">
        <v>364741</v>
      </c>
    </row>
    <row r="2436" spans="1:6">
      <c r="A2436" s="14">
        <v>39357</v>
      </c>
      <c r="B2436">
        <v>8.9101999999999997</v>
      </c>
      <c r="C2436">
        <v>9.0001999999999995</v>
      </c>
      <c r="D2436">
        <v>8.8722999999999992</v>
      </c>
      <c r="E2436" s="35">
        <v>8.9007000000000005</v>
      </c>
      <c r="F2436">
        <v>329785</v>
      </c>
    </row>
    <row r="2437" spans="1:6">
      <c r="A2437" s="14">
        <v>39358</v>
      </c>
      <c r="B2437">
        <v>8.9054000000000002</v>
      </c>
      <c r="C2437">
        <v>8.9196000000000009</v>
      </c>
      <c r="D2437">
        <v>8.6875</v>
      </c>
      <c r="E2437" s="35">
        <v>8.7632999999999992</v>
      </c>
      <c r="F2437">
        <v>235662</v>
      </c>
    </row>
    <row r="2438" spans="1:6">
      <c r="A2438" s="14">
        <v>39359</v>
      </c>
      <c r="B2438">
        <v>8.8059999999999992</v>
      </c>
      <c r="C2438">
        <v>8.9860000000000007</v>
      </c>
      <c r="D2438">
        <v>8.7348999999999997</v>
      </c>
      <c r="E2438" s="35">
        <v>8.9527999999999999</v>
      </c>
      <c r="F2438">
        <v>241726</v>
      </c>
    </row>
    <row r="2439" spans="1:6">
      <c r="A2439" s="14">
        <v>39360</v>
      </c>
      <c r="B2439">
        <v>9.0000999999999998</v>
      </c>
      <c r="C2439">
        <v>9.1470000000000002</v>
      </c>
      <c r="D2439">
        <v>8.9763999999999999</v>
      </c>
      <c r="E2439" s="35">
        <v>9.0617000000000001</v>
      </c>
      <c r="F2439">
        <v>278672</v>
      </c>
    </row>
    <row r="2440" spans="1:6">
      <c r="A2440" s="14">
        <v>39363</v>
      </c>
      <c r="B2440">
        <v>9.0900999999999996</v>
      </c>
      <c r="C2440">
        <v>9.1137999999999995</v>
      </c>
      <c r="D2440">
        <v>8.8721999999999994</v>
      </c>
      <c r="E2440" s="35">
        <v>8.9054000000000002</v>
      </c>
      <c r="F2440">
        <v>207051</v>
      </c>
    </row>
    <row r="2441" spans="1:6">
      <c r="A2441" s="14">
        <v>39364</v>
      </c>
      <c r="B2441">
        <v>8.9054000000000002</v>
      </c>
      <c r="C2441">
        <v>8.9527999999999999</v>
      </c>
      <c r="D2441">
        <v>8.8201999999999998</v>
      </c>
      <c r="E2441" s="35">
        <v>8.9291</v>
      </c>
      <c r="F2441">
        <v>203640</v>
      </c>
    </row>
    <row r="2442" spans="1:6">
      <c r="A2442" s="14">
        <v>39365</v>
      </c>
      <c r="B2442">
        <v>8.9054000000000002</v>
      </c>
      <c r="C2442">
        <v>8.9859000000000009</v>
      </c>
      <c r="D2442">
        <v>8.7821999999999996</v>
      </c>
      <c r="E2442" s="35">
        <v>8.9337999999999997</v>
      </c>
      <c r="F2442">
        <v>238172</v>
      </c>
    </row>
    <row r="2443" spans="1:6">
      <c r="A2443" s="14">
        <v>39366</v>
      </c>
      <c r="B2443">
        <v>9.0054999999999996</v>
      </c>
      <c r="C2443">
        <v>9.0818999999999992</v>
      </c>
      <c r="D2443">
        <v>8.91</v>
      </c>
      <c r="E2443" s="35">
        <v>8.9816000000000003</v>
      </c>
      <c r="F2443">
        <v>231822</v>
      </c>
    </row>
    <row r="2444" spans="1:6">
      <c r="A2444" s="14">
        <v>39367</v>
      </c>
      <c r="B2444">
        <v>9.0435999999999996</v>
      </c>
      <c r="C2444">
        <v>9.0722000000000005</v>
      </c>
      <c r="D2444">
        <v>8.8621999999999996</v>
      </c>
      <c r="E2444" s="35">
        <v>8.9099000000000004</v>
      </c>
      <c r="F2444">
        <v>209664</v>
      </c>
    </row>
    <row r="2445" spans="1:6">
      <c r="A2445" s="14">
        <v>39370</v>
      </c>
      <c r="B2445">
        <v>8.9815000000000005</v>
      </c>
      <c r="C2445">
        <v>8.9863</v>
      </c>
      <c r="D2445">
        <v>8.8574000000000002</v>
      </c>
      <c r="E2445" s="35">
        <v>8.9290000000000003</v>
      </c>
      <c r="F2445">
        <v>214535</v>
      </c>
    </row>
    <row r="2446" spans="1:6">
      <c r="A2446" s="14">
        <v>39371</v>
      </c>
      <c r="B2446">
        <v>8.9242000000000008</v>
      </c>
      <c r="C2446">
        <v>9.0006000000000004</v>
      </c>
      <c r="D2446">
        <v>8.7332000000000001</v>
      </c>
      <c r="E2446" s="35">
        <v>8.9481000000000002</v>
      </c>
      <c r="F2446">
        <v>353627</v>
      </c>
    </row>
    <row r="2447" spans="1:6">
      <c r="A2447" s="14">
        <v>39372</v>
      </c>
      <c r="B2447">
        <v>9.0294000000000008</v>
      </c>
      <c r="C2447">
        <v>9.0484000000000009</v>
      </c>
      <c r="D2447">
        <v>8.9194999999999993</v>
      </c>
      <c r="E2447" s="35">
        <v>9.0388999999999999</v>
      </c>
      <c r="F2447">
        <v>158097</v>
      </c>
    </row>
    <row r="2448" spans="1:6">
      <c r="A2448" s="14">
        <v>39373</v>
      </c>
      <c r="B2448">
        <v>9.0340000000000007</v>
      </c>
      <c r="C2448">
        <v>9.0340000000000007</v>
      </c>
      <c r="D2448">
        <v>8.8668999999999993</v>
      </c>
      <c r="E2448" s="35">
        <v>8.8717000000000006</v>
      </c>
      <c r="F2448">
        <v>166595</v>
      </c>
    </row>
    <row r="2449" spans="1:6">
      <c r="A2449" s="14">
        <v>39374</v>
      </c>
      <c r="B2449">
        <v>8.8956</v>
      </c>
      <c r="C2449">
        <v>8.9290000000000003</v>
      </c>
      <c r="D2449">
        <v>8.5756999999999994</v>
      </c>
      <c r="E2449" s="35">
        <v>8.5947999999999993</v>
      </c>
      <c r="F2449">
        <v>267298</v>
      </c>
    </row>
    <row r="2450" spans="1:6">
      <c r="A2450" s="14">
        <v>39377</v>
      </c>
      <c r="B2450">
        <v>8.5374999999999996</v>
      </c>
      <c r="C2450">
        <v>8.7285000000000004</v>
      </c>
      <c r="D2450">
        <v>8.4707000000000008</v>
      </c>
      <c r="E2450" s="35">
        <v>8.6378000000000004</v>
      </c>
      <c r="F2450">
        <v>206658</v>
      </c>
    </row>
    <row r="2451" spans="1:6">
      <c r="A2451" s="14">
        <v>39378</v>
      </c>
      <c r="B2451">
        <v>8.7285000000000004</v>
      </c>
      <c r="C2451">
        <v>8.7763000000000009</v>
      </c>
      <c r="D2451">
        <v>8.4229000000000003</v>
      </c>
      <c r="E2451" s="35">
        <v>8.5614000000000008</v>
      </c>
      <c r="F2451">
        <v>119707</v>
      </c>
    </row>
    <row r="2452" spans="1:6">
      <c r="A2452" s="14">
        <v>39379</v>
      </c>
      <c r="B2452">
        <v>8.4992999999999999</v>
      </c>
      <c r="C2452">
        <v>8.5327000000000002</v>
      </c>
      <c r="D2452">
        <v>8.2796000000000003</v>
      </c>
      <c r="E2452" s="35">
        <v>8.5136000000000003</v>
      </c>
      <c r="F2452">
        <v>300531</v>
      </c>
    </row>
    <row r="2453" spans="1:6">
      <c r="A2453" s="14">
        <v>39380</v>
      </c>
      <c r="B2453">
        <v>8.5327999999999999</v>
      </c>
      <c r="C2453">
        <v>8.5422999999999991</v>
      </c>
      <c r="D2453">
        <v>8.1411999999999995</v>
      </c>
      <c r="E2453" s="35">
        <v>8.3178999999999998</v>
      </c>
      <c r="F2453">
        <v>310083</v>
      </c>
    </row>
    <row r="2454" spans="1:6">
      <c r="A2454" s="14">
        <v>39381</v>
      </c>
      <c r="B2454">
        <v>8.3847000000000005</v>
      </c>
      <c r="C2454">
        <v>8.6090999999999998</v>
      </c>
      <c r="D2454">
        <v>8.3704000000000001</v>
      </c>
      <c r="E2454" s="35">
        <v>8.4992999999999999</v>
      </c>
      <c r="F2454">
        <v>262285</v>
      </c>
    </row>
    <row r="2455" spans="1:6">
      <c r="A2455" s="14">
        <v>39384</v>
      </c>
      <c r="B2455">
        <v>8.5422999999999991</v>
      </c>
      <c r="C2455">
        <v>8.6090999999999998</v>
      </c>
      <c r="D2455">
        <v>8.4564000000000004</v>
      </c>
      <c r="E2455" s="35">
        <v>8.4658999999999995</v>
      </c>
      <c r="F2455">
        <v>287592</v>
      </c>
    </row>
    <row r="2456" spans="1:6">
      <c r="A2456" s="14">
        <v>39385</v>
      </c>
      <c r="B2456">
        <v>8.4657999999999998</v>
      </c>
      <c r="C2456">
        <v>8.6663999999999994</v>
      </c>
      <c r="D2456">
        <v>8.4514999999999993</v>
      </c>
      <c r="E2456" s="35">
        <v>8.5470000000000006</v>
      </c>
      <c r="F2456">
        <v>262617</v>
      </c>
    </row>
    <row r="2457" spans="1:6">
      <c r="A2457" s="14">
        <v>39386</v>
      </c>
      <c r="B2457">
        <v>8.5756999999999994</v>
      </c>
      <c r="C2457">
        <v>8.6234000000000002</v>
      </c>
      <c r="D2457">
        <v>8.3274000000000008</v>
      </c>
      <c r="E2457" s="35">
        <v>8.5327000000000002</v>
      </c>
      <c r="F2457">
        <v>516880</v>
      </c>
    </row>
    <row r="2458" spans="1:6">
      <c r="A2458" s="14">
        <v>39387</v>
      </c>
      <c r="B2458">
        <v>8.4467999999999996</v>
      </c>
      <c r="C2458">
        <v>8.4849999999999994</v>
      </c>
      <c r="D2458">
        <v>8.2415000000000003</v>
      </c>
      <c r="E2458" s="35">
        <v>8.2700999999999993</v>
      </c>
      <c r="F2458">
        <v>206371</v>
      </c>
    </row>
    <row r="2459" spans="1:6">
      <c r="A2459" s="14">
        <v>39388</v>
      </c>
      <c r="B2459">
        <v>8.3225999999999996</v>
      </c>
      <c r="C2459">
        <v>8.4038000000000004</v>
      </c>
      <c r="D2459">
        <v>8.1602999999999994</v>
      </c>
      <c r="E2459" s="35">
        <v>8.4038000000000004</v>
      </c>
      <c r="F2459">
        <v>358594</v>
      </c>
    </row>
    <row r="2460" spans="1:6">
      <c r="A2460" s="14">
        <v>39391</v>
      </c>
      <c r="B2460">
        <v>8.4038000000000004</v>
      </c>
      <c r="C2460">
        <v>8.4038000000000004</v>
      </c>
      <c r="D2460">
        <v>8.1077999999999992</v>
      </c>
      <c r="E2460" s="35">
        <v>8.1173000000000002</v>
      </c>
      <c r="F2460">
        <v>287734</v>
      </c>
    </row>
    <row r="2461" spans="1:6">
      <c r="A2461" s="14">
        <v>39392</v>
      </c>
      <c r="B2461">
        <v>8.1936999999999998</v>
      </c>
      <c r="C2461">
        <v>8.2127999999999997</v>
      </c>
      <c r="D2461">
        <v>7.9406999999999996</v>
      </c>
      <c r="E2461" s="35">
        <v>8.0695999999999994</v>
      </c>
      <c r="F2461">
        <v>313091</v>
      </c>
    </row>
    <row r="2462" spans="1:6">
      <c r="A2462" s="14">
        <v>39393</v>
      </c>
      <c r="B2462">
        <v>8.0838999999999999</v>
      </c>
      <c r="C2462">
        <v>8.0838999999999999</v>
      </c>
      <c r="D2462">
        <v>7.7066999999999997</v>
      </c>
      <c r="E2462" s="35">
        <v>7.8689999999999998</v>
      </c>
      <c r="F2462">
        <v>378839</v>
      </c>
    </row>
    <row r="2463" spans="1:6">
      <c r="A2463" s="14">
        <v>39394</v>
      </c>
      <c r="B2463">
        <v>7.9692999999999996</v>
      </c>
      <c r="C2463">
        <v>7.9787999999999997</v>
      </c>
      <c r="D2463">
        <v>7.7305000000000001</v>
      </c>
      <c r="E2463" s="35">
        <v>7.7352999999999996</v>
      </c>
      <c r="F2463">
        <v>351908</v>
      </c>
    </row>
    <row r="2464" spans="1:6">
      <c r="A2464" s="14">
        <v>39395</v>
      </c>
      <c r="B2464">
        <v>7.7115</v>
      </c>
      <c r="C2464">
        <v>7.7973999999999997</v>
      </c>
      <c r="D2464">
        <v>7.5396000000000001</v>
      </c>
      <c r="E2464" s="35">
        <v>7.6303000000000001</v>
      </c>
      <c r="F2464">
        <v>455526</v>
      </c>
    </row>
    <row r="2465" spans="1:6">
      <c r="A2465" s="14">
        <v>39398</v>
      </c>
      <c r="B2465">
        <v>7.7019000000000002</v>
      </c>
      <c r="C2465">
        <v>7.8784999999999998</v>
      </c>
      <c r="D2465">
        <v>7.6303000000000001</v>
      </c>
      <c r="E2465" s="35">
        <v>7.6970999999999998</v>
      </c>
      <c r="F2465">
        <v>400230</v>
      </c>
    </row>
    <row r="2466" spans="1:6">
      <c r="A2466" s="14">
        <v>39399</v>
      </c>
      <c r="B2466">
        <v>7.7163000000000004</v>
      </c>
      <c r="C2466">
        <v>7.8929</v>
      </c>
      <c r="D2466">
        <v>7.6924000000000001</v>
      </c>
      <c r="E2466" s="35">
        <v>7.8212999999999999</v>
      </c>
      <c r="F2466">
        <v>291413</v>
      </c>
    </row>
    <row r="2467" spans="1:6">
      <c r="A2467" s="14">
        <v>39400</v>
      </c>
      <c r="B2467">
        <v>7.8880999999999997</v>
      </c>
      <c r="C2467">
        <v>7.9215999999999998</v>
      </c>
      <c r="D2467">
        <v>7.8070000000000004</v>
      </c>
      <c r="E2467" s="35">
        <v>7.8212999999999999</v>
      </c>
      <c r="F2467">
        <v>156569</v>
      </c>
    </row>
    <row r="2468" spans="1:6">
      <c r="A2468" s="14">
        <v>39401</v>
      </c>
      <c r="B2468">
        <v>7.7640000000000002</v>
      </c>
      <c r="C2468">
        <v>7.8594999999999997</v>
      </c>
      <c r="D2468">
        <v>7.7161999999999997</v>
      </c>
      <c r="E2468" s="35">
        <v>7.7591999999999999</v>
      </c>
      <c r="F2468">
        <v>202360</v>
      </c>
    </row>
    <row r="2469" spans="1:6">
      <c r="A2469" s="14">
        <v>39402</v>
      </c>
      <c r="B2469">
        <v>7.7544000000000004</v>
      </c>
      <c r="C2469">
        <v>7.8689999999999998</v>
      </c>
      <c r="D2469">
        <v>7.6445999999999996</v>
      </c>
      <c r="E2469" s="35">
        <v>7.6637000000000004</v>
      </c>
      <c r="F2469">
        <v>316862</v>
      </c>
    </row>
    <row r="2470" spans="1:6">
      <c r="A2470" s="14">
        <v>39405</v>
      </c>
      <c r="B2470">
        <v>7.6494</v>
      </c>
      <c r="C2470">
        <v>7.6494</v>
      </c>
      <c r="D2470">
        <v>7.3868</v>
      </c>
      <c r="E2470" s="35">
        <v>7.4010999999999996</v>
      </c>
      <c r="F2470">
        <v>258179</v>
      </c>
    </row>
    <row r="2471" spans="1:6">
      <c r="A2471" s="14">
        <v>39406</v>
      </c>
      <c r="B2471">
        <v>7.3772000000000002</v>
      </c>
      <c r="C2471">
        <v>7.5204000000000004</v>
      </c>
      <c r="D2471">
        <v>7.1909999999999998</v>
      </c>
      <c r="E2471" s="35">
        <v>7.2577999999999996</v>
      </c>
      <c r="F2471">
        <v>510529</v>
      </c>
    </row>
    <row r="2472" spans="1:6">
      <c r="A2472" s="14">
        <v>39407</v>
      </c>
      <c r="B2472">
        <v>7.1718999999999999</v>
      </c>
      <c r="C2472">
        <v>7.2005999999999997</v>
      </c>
      <c r="D2472">
        <v>6.9856999999999996</v>
      </c>
      <c r="E2472" s="35">
        <v>7.0239000000000003</v>
      </c>
      <c r="F2472">
        <v>244380</v>
      </c>
    </row>
    <row r="2473" spans="1:6">
      <c r="A2473" s="14">
        <v>39409</v>
      </c>
      <c r="B2473">
        <v>7.0860000000000003</v>
      </c>
      <c r="C2473">
        <v>7.3342999999999998</v>
      </c>
      <c r="D2473">
        <v>7.0811999999999999</v>
      </c>
      <c r="E2473" s="35">
        <v>7.2721999999999998</v>
      </c>
      <c r="F2473">
        <v>66992</v>
      </c>
    </row>
    <row r="2474" spans="1:6">
      <c r="A2474" s="14">
        <v>39412</v>
      </c>
      <c r="B2474">
        <v>7.3390000000000004</v>
      </c>
      <c r="C2474">
        <v>7.4344999999999999</v>
      </c>
      <c r="D2474">
        <v>7.234</v>
      </c>
      <c r="E2474" s="35">
        <v>7.4202000000000004</v>
      </c>
      <c r="F2474">
        <v>380846</v>
      </c>
    </row>
    <row r="2475" spans="1:6">
      <c r="A2475" s="14">
        <v>39413</v>
      </c>
      <c r="B2475">
        <v>7.3581000000000003</v>
      </c>
      <c r="C2475">
        <v>7.4297000000000004</v>
      </c>
      <c r="D2475">
        <v>6.9714</v>
      </c>
      <c r="E2475" s="35">
        <v>7</v>
      </c>
      <c r="F2475">
        <v>528820</v>
      </c>
    </row>
    <row r="2476" spans="1:6">
      <c r="A2476" s="14">
        <v>39414</v>
      </c>
      <c r="B2476">
        <v>7.0286999999999997</v>
      </c>
      <c r="C2476">
        <v>7.4535999999999998</v>
      </c>
      <c r="D2476">
        <v>7.0048000000000004</v>
      </c>
      <c r="E2476" s="35">
        <v>7.2865000000000002</v>
      </c>
      <c r="F2476">
        <v>401951</v>
      </c>
    </row>
    <row r="2477" spans="1:6">
      <c r="A2477" s="14">
        <v>39415</v>
      </c>
      <c r="B2477">
        <v>7.2291999999999996</v>
      </c>
      <c r="C2477">
        <v>7.2339000000000002</v>
      </c>
      <c r="D2477">
        <v>7.0907</v>
      </c>
      <c r="E2477" s="35">
        <v>7.1288999999999998</v>
      </c>
      <c r="F2477">
        <v>271070</v>
      </c>
    </row>
    <row r="2478" spans="1:6">
      <c r="A2478" s="14">
        <v>39416</v>
      </c>
      <c r="B2478">
        <v>7.2721</v>
      </c>
      <c r="C2478">
        <v>7.3198999999999996</v>
      </c>
      <c r="D2478">
        <v>7.2100999999999997</v>
      </c>
      <c r="E2478" s="35">
        <v>7.2244000000000002</v>
      </c>
      <c r="F2478">
        <v>233301</v>
      </c>
    </row>
    <row r="2479" spans="1:6">
      <c r="A2479" s="14">
        <v>39419</v>
      </c>
      <c r="B2479">
        <v>7.2195999999999998</v>
      </c>
      <c r="C2479">
        <v>7.3532999999999999</v>
      </c>
      <c r="D2479">
        <v>7.2100999999999997</v>
      </c>
      <c r="E2479" s="35">
        <v>7.2960000000000003</v>
      </c>
      <c r="F2479">
        <v>316240</v>
      </c>
    </row>
    <row r="2480" spans="1:6">
      <c r="A2480" s="14">
        <v>39420</v>
      </c>
      <c r="B2480">
        <v>7.2483000000000004</v>
      </c>
      <c r="C2480">
        <v>7.3198999999999996</v>
      </c>
      <c r="D2480">
        <v>7.1718999999999999</v>
      </c>
      <c r="E2480" s="35">
        <v>7.2577999999999996</v>
      </c>
      <c r="F2480">
        <v>365421</v>
      </c>
    </row>
    <row r="2481" spans="1:6">
      <c r="A2481" s="14">
        <v>39421</v>
      </c>
      <c r="B2481">
        <v>7.3247</v>
      </c>
      <c r="C2481">
        <v>7.4009999999999998</v>
      </c>
      <c r="D2481">
        <v>7.2769000000000004</v>
      </c>
      <c r="E2481" s="35">
        <v>7.3532999999999999</v>
      </c>
      <c r="F2481">
        <v>115743</v>
      </c>
    </row>
    <row r="2482" spans="1:6">
      <c r="A2482" s="14">
        <v>39422</v>
      </c>
      <c r="B2482">
        <v>7.3772000000000002</v>
      </c>
      <c r="C2482">
        <v>7.4917999999999996</v>
      </c>
      <c r="D2482">
        <v>7.3532999999999999</v>
      </c>
      <c r="E2482" s="35">
        <v>7.3914999999999997</v>
      </c>
      <c r="F2482">
        <v>351192</v>
      </c>
    </row>
    <row r="2483" spans="1:6">
      <c r="A2483" s="14">
        <v>39423</v>
      </c>
      <c r="B2483">
        <v>7.4298000000000002</v>
      </c>
      <c r="C2483">
        <v>7.4298000000000002</v>
      </c>
      <c r="D2483">
        <v>7.3009000000000004</v>
      </c>
      <c r="E2483" s="35">
        <v>7.3295000000000003</v>
      </c>
      <c r="F2483">
        <v>282627</v>
      </c>
    </row>
    <row r="2484" spans="1:6">
      <c r="A2484" s="14">
        <v>39426</v>
      </c>
      <c r="B2484">
        <v>7.4298000000000002</v>
      </c>
      <c r="C2484">
        <v>7.4489000000000001</v>
      </c>
      <c r="D2484">
        <v>7.3391000000000002</v>
      </c>
      <c r="E2484" s="35">
        <v>7.3486000000000002</v>
      </c>
      <c r="F2484">
        <v>307266</v>
      </c>
    </row>
    <row r="2485" spans="1:6">
      <c r="A2485" s="14">
        <v>39427</v>
      </c>
      <c r="B2485">
        <v>7.3532999999999999</v>
      </c>
      <c r="C2485">
        <v>7.6207000000000003</v>
      </c>
      <c r="D2485">
        <v>7.3532999999999999</v>
      </c>
      <c r="E2485" s="35">
        <v>7.3581000000000003</v>
      </c>
      <c r="F2485">
        <v>339590</v>
      </c>
    </row>
    <row r="2486" spans="1:6">
      <c r="A2486" s="14">
        <v>39428</v>
      </c>
      <c r="B2486">
        <v>7.4488000000000003</v>
      </c>
      <c r="C2486">
        <v>7.5824999999999996</v>
      </c>
      <c r="D2486">
        <v>7.4058999999999999</v>
      </c>
      <c r="E2486" s="35">
        <v>7.4344999999999999</v>
      </c>
      <c r="F2486">
        <v>222462</v>
      </c>
    </row>
    <row r="2487" spans="1:6">
      <c r="A2487" s="14">
        <v>39429</v>
      </c>
      <c r="B2487">
        <v>7.3914999999999997</v>
      </c>
      <c r="C2487">
        <v>7.4344999999999999</v>
      </c>
      <c r="D2487">
        <v>7.3628999999999998</v>
      </c>
      <c r="E2487" s="35">
        <v>7.3723999999999998</v>
      </c>
      <c r="F2487">
        <v>355441</v>
      </c>
    </row>
    <row r="2488" spans="1:6">
      <c r="A2488" s="14">
        <v>39430</v>
      </c>
      <c r="B2488">
        <v>7.3581000000000003</v>
      </c>
      <c r="C2488">
        <v>7.3724999999999996</v>
      </c>
      <c r="D2488">
        <v>7.2530999999999999</v>
      </c>
      <c r="E2488" s="35">
        <v>7.2912999999999997</v>
      </c>
      <c r="F2488">
        <v>145969</v>
      </c>
    </row>
    <row r="2489" spans="1:6">
      <c r="A2489" s="14">
        <v>39433</v>
      </c>
      <c r="B2489">
        <v>7.234</v>
      </c>
      <c r="C2489">
        <v>7.2961</v>
      </c>
      <c r="D2489">
        <v>7.1242000000000001</v>
      </c>
      <c r="E2489" s="35">
        <v>7.1576000000000004</v>
      </c>
      <c r="F2489">
        <v>364899</v>
      </c>
    </row>
    <row r="2490" spans="1:6">
      <c r="A2490" s="14">
        <v>39434</v>
      </c>
      <c r="B2490">
        <v>7.1289999999999996</v>
      </c>
      <c r="C2490">
        <v>7.2865000000000002</v>
      </c>
      <c r="D2490">
        <v>7.1289999999999996</v>
      </c>
      <c r="E2490" s="35">
        <v>7.2530999999999999</v>
      </c>
      <c r="F2490">
        <v>361987</v>
      </c>
    </row>
    <row r="2491" spans="1:6">
      <c r="A2491" s="14">
        <v>39435</v>
      </c>
      <c r="B2491">
        <v>7.2674000000000003</v>
      </c>
      <c r="C2491">
        <v>7.3390000000000004</v>
      </c>
      <c r="D2491">
        <v>7.1767000000000003</v>
      </c>
      <c r="E2491" s="35">
        <v>7.234</v>
      </c>
      <c r="F2491">
        <v>442921</v>
      </c>
    </row>
    <row r="2492" spans="1:6">
      <c r="A2492" s="14">
        <v>39436</v>
      </c>
      <c r="B2492">
        <v>8.5947999999999993</v>
      </c>
      <c r="C2492">
        <v>8.8287999999999993</v>
      </c>
      <c r="D2492">
        <v>7.8308</v>
      </c>
      <c r="E2492" s="35">
        <v>8.1602999999999994</v>
      </c>
      <c r="F2492">
        <v>1287838</v>
      </c>
    </row>
    <row r="2493" spans="1:6">
      <c r="A2493" s="14">
        <v>39437</v>
      </c>
      <c r="B2493">
        <v>8.1460000000000008</v>
      </c>
      <c r="C2493">
        <v>8.3895</v>
      </c>
      <c r="D2493">
        <v>8.0742999999999991</v>
      </c>
      <c r="E2493" s="35">
        <v>8.2127999999999997</v>
      </c>
      <c r="F2493">
        <v>678415</v>
      </c>
    </row>
    <row r="2494" spans="1:6">
      <c r="A2494" s="14">
        <v>39440</v>
      </c>
      <c r="B2494">
        <v>8.1936999999999998</v>
      </c>
      <c r="C2494">
        <v>8.5709</v>
      </c>
      <c r="D2494">
        <v>8.1936999999999998</v>
      </c>
      <c r="E2494" s="35">
        <v>8.4849999999999994</v>
      </c>
      <c r="F2494">
        <v>176051</v>
      </c>
    </row>
    <row r="2495" spans="1:6">
      <c r="A2495" s="14">
        <v>39442</v>
      </c>
      <c r="B2495">
        <v>8.5327999999999999</v>
      </c>
      <c r="C2495">
        <v>8.6521000000000008</v>
      </c>
      <c r="D2495">
        <v>8.1651000000000007</v>
      </c>
      <c r="E2495" s="35">
        <v>8.4133999999999993</v>
      </c>
      <c r="F2495">
        <v>420527</v>
      </c>
    </row>
    <row r="2496" spans="1:6">
      <c r="A2496" s="14">
        <v>39443</v>
      </c>
      <c r="B2496">
        <v>8.4564000000000004</v>
      </c>
      <c r="C2496">
        <v>8.5756999999999994</v>
      </c>
      <c r="D2496">
        <v>8.2940000000000005</v>
      </c>
      <c r="E2496" s="35">
        <v>8.3560999999999996</v>
      </c>
      <c r="F2496">
        <v>375547</v>
      </c>
    </row>
    <row r="2497" spans="1:6">
      <c r="A2497" s="14">
        <v>39444</v>
      </c>
      <c r="B2497">
        <v>8.7202999999999999</v>
      </c>
      <c r="C2497">
        <v>8.7202999999999999</v>
      </c>
      <c r="D2497">
        <v>8.3881999999999994</v>
      </c>
      <c r="E2497" s="35">
        <v>8.5327999999999999</v>
      </c>
      <c r="F2497">
        <v>569175</v>
      </c>
    </row>
    <row r="2498" spans="1:6">
      <c r="A2498" s="14">
        <v>39447</v>
      </c>
      <c r="B2498">
        <v>8.5167999999999999</v>
      </c>
      <c r="C2498">
        <v>8.6882000000000001</v>
      </c>
      <c r="D2498">
        <v>8.49</v>
      </c>
      <c r="E2498" s="35">
        <v>8.5007000000000001</v>
      </c>
      <c r="F2498">
        <v>279393</v>
      </c>
    </row>
    <row r="2499" spans="1:6">
      <c r="A2499" s="14">
        <v>39449</v>
      </c>
      <c r="B2499">
        <v>8.5007000000000001</v>
      </c>
      <c r="C2499">
        <v>8.8435000000000006</v>
      </c>
      <c r="D2499">
        <v>8.5007000000000001</v>
      </c>
      <c r="E2499" s="35">
        <v>8.7738999999999994</v>
      </c>
      <c r="F2499">
        <v>536451</v>
      </c>
    </row>
    <row r="2500" spans="1:6">
      <c r="A2500" s="14">
        <v>39450</v>
      </c>
      <c r="B2500">
        <v>8.7845999999999993</v>
      </c>
      <c r="C2500">
        <v>8.9613999999999994</v>
      </c>
      <c r="D2500">
        <v>8.7149999999999999</v>
      </c>
      <c r="E2500" s="35">
        <v>8.9452999999999996</v>
      </c>
      <c r="F2500">
        <v>604852</v>
      </c>
    </row>
    <row r="2501" spans="1:6">
      <c r="A2501" s="14">
        <v>39451</v>
      </c>
      <c r="B2501">
        <v>8.7523999999999997</v>
      </c>
      <c r="C2501">
        <v>8.9024000000000001</v>
      </c>
      <c r="D2501">
        <v>8.2650000000000006</v>
      </c>
      <c r="E2501" s="35">
        <v>8.2650000000000006</v>
      </c>
      <c r="F2501">
        <v>350526</v>
      </c>
    </row>
    <row r="2502" spans="1:6">
      <c r="A2502" s="14">
        <v>39454</v>
      </c>
      <c r="B2502">
        <v>8.3346</v>
      </c>
      <c r="C2502">
        <v>8.4202999999999992</v>
      </c>
      <c r="D2502">
        <v>8.1364000000000001</v>
      </c>
      <c r="E2502" s="35">
        <v>8.1792999999999996</v>
      </c>
      <c r="F2502">
        <v>572444</v>
      </c>
    </row>
    <row r="2503" spans="1:6">
      <c r="A2503" s="14">
        <v>39455</v>
      </c>
      <c r="B2503">
        <v>8.2220999999999993</v>
      </c>
      <c r="C2503">
        <v>8.2810000000000006</v>
      </c>
      <c r="D2503">
        <v>7.74</v>
      </c>
      <c r="E2503" s="35">
        <v>7.7454000000000001</v>
      </c>
      <c r="F2503">
        <v>693069</v>
      </c>
    </row>
    <row r="2504" spans="1:6">
      <c r="A2504" s="14">
        <v>39456</v>
      </c>
      <c r="B2504">
        <v>7.7881999999999998</v>
      </c>
      <c r="C2504">
        <v>7.8204000000000002</v>
      </c>
      <c r="D2504">
        <v>7.4775999999999998</v>
      </c>
      <c r="E2504" s="35">
        <v>7.6703999999999999</v>
      </c>
      <c r="F2504">
        <v>627452</v>
      </c>
    </row>
    <row r="2505" spans="1:6">
      <c r="A2505" s="14">
        <v>39457</v>
      </c>
      <c r="B2505">
        <v>7.6864999999999997</v>
      </c>
      <c r="C2505">
        <v>8.0078999999999994</v>
      </c>
      <c r="D2505">
        <v>7.5739999999999998</v>
      </c>
      <c r="E2505" s="35">
        <v>7.8685999999999998</v>
      </c>
      <c r="F2505">
        <v>247146</v>
      </c>
    </row>
    <row r="2506" spans="1:6">
      <c r="A2506" s="14">
        <v>39458</v>
      </c>
      <c r="B2506">
        <v>7.7454000000000001</v>
      </c>
      <c r="C2506">
        <v>7.9275000000000002</v>
      </c>
      <c r="D2506">
        <v>7.6919000000000004</v>
      </c>
      <c r="E2506" s="35">
        <v>7.7240000000000002</v>
      </c>
      <c r="F2506">
        <v>329207</v>
      </c>
    </row>
    <row r="2507" spans="1:6">
      <c r="A2507" s="14">
        <v>39461</v>
      </c>
      <c r="B2507">
        <v>7.8204000000000002</v>
      </c>
      <c r="C2507">
        <v>8.0024999999999995</v>
      </c>
      <c r="D2507">
        <v>7.8097000000000003</v>
      </c>
      <c r="E2507" s="35">
        <v>8.0024999999999995</v>
      </c>
      <c r="F2507">
        <v>268625</v>
      </c>
    </row>
    <row r="2508" spans="1:6">
      <c r="A2508" s="14">
        <v>39462</v>
      </c>
      <c r="B2508">
        <v>7.9542999999999999</v>
      </c>
      <c r="C2508">
        <v>8.0024999999999995</v>
      </c>
      <c r="D2508">
        <v>7.7667999999999999</v>
      </c>
      <c r="E2508" s="35">
        <v>7.7935999999999996</v>
      </c>
      <c r="F2508">
        <v>305959</v>
      </c>
    </row>
    <row r="2509" spans="1:6">
      <c r="A2509" s="14">
        <v>39463</v>
      </c>
      <c r="B2509">
        <v>7.7775999999999996</v>
      </c>
      <c r="C2509">
        <v>7.9972000000000003</v>
      </c>
      <c r="D2509">
        <v>7.7454000000000001</v>
      </c>
      <c r="E2509" s="35">
        <v>7.8472</v>
      </c>
      <c r="F2509">
        <v>347848</v>
      </c>
    </row>
    <row r="2510" spans="1:6">
      <c r="A2510" s="14">
        <v>39464</v>
      </c>
      <c r="B2510">
        <v>7.8311000000000002</v>
      </c>
      <c r="C2510">
        <v>7.8472</v>
      </c>
      <c r="D2510">
        <v>7.5526</v>
      </c>
      <c r="E2510" s="35">
        <v>7.6329000000000002</v>
      </c>
      <c r="F2510">
        <v>413248</v>
      </c>
    </row>
    <row r="2511" spans="1:6">
      <c r="A2511" s="14">
        <v>39465</v>
      </c>
      <c r="B2511">
        <v>7.6597</v>
      </c>
      <c r="C2511">
        <v>7.6811999999999996</v>
      </c>
      <c r="D2511">
        <v>7.4132999999999996</v>
      </c>
      <c r="E2511" s="35">
        <v>7.5419</v>
      </c>
      <c r="F2511">
        <v>597781</v>
      </c>
    </row>
    <row r="2512" spans="1:6">
      <c r="A2512" s="14">
        <v>39469</v>
      </c>
      <c r="B2512">
        <v>7.1776</v>
      </c>
      <c r="C2512">
        <v>7.7774999999999999</v>
      </c>
      <c r="D2512">
        <v>7.1455000000000002</v>
      </c>
      <c r="E2512" s="35">
        <v>7.6436000000000002</v>
      </c>
      <c r="F2512">
        <v>470132</v>
      </c>
    </row>
    <row r="2513" spans="1:6">
      <c r="A2513" s="14">
        <v>39470</v>
      </c>
      <c r="B2513">
        <v>7.4455</v>
      </c>
      <c r="C2513">
        <v>7.6919000000000004</v>
      </c>
      <c r="D2513">
        <v>7.1829999999999998</v>
      </c>
      <c r="E2513" s="35">
        <v>7.6650999999999998</v>
      </c>
      <c r="F2513">
        <v>614547</v>
      </c>
    </row>
    <row r="2514" spans="1:6">
      <c r="A2514" s="14">
        <v>39471</v>
      </c>
      <c r="B2514">
        <v>7.6704999999999997</v>
      </c>
      <c r="C2514">
        <v>7.6704999999999997</v>
      </c>
      <c r="D2514">
        <v>7.2847999999999997</v>
      </c>
      <c r="E2514" s="35">
        <v>7.2954999999999997</v>
      </c>
      <c r="F2514">
        <v>557126</v>
      </c>
    </row>
    <row r="2515" spans="1:6">
      <c r="A2515" s="14">
        <v>39472</v>
      </c>
      <c r="B2515">
        <v>7.3061999999999996</v>
      </c>
      <c r="C2515">
        <v>7.3490000000000002</v>
      </c>
      <c r="D2515">
        <v>7.0061999999999998</v>
      </c>
      <c r="E2515" s="35">
        <v>7.0544000000000002</v>
      </c>
      <c r="F2515">
        <v>359201</v>
      </c>
    </row>
    <row r="2516" spans="1:6">
      <c r="A2516" s="14">
        <v>39475</v>
      </c>
      <c r="B2516">
        <v>6.9954999999999998</v>
      </c>
      <c r="C2516">
        <v>7.3544</v>
      </c>
      <c r="D2516">
        <v>6.8883999999999999</v>
      </c>
      <c r="E2516" s="35">
        <v>7.2633000000000001</v>
      </c>
      <c r="F2516">
        <v>424817</v>
      </c>
    </row>
    <row r="2517" spans="1:6">
      <c r="A2517" s="14">
        <v>39476</v>
      </c>
      <c r="B2517">
        <v>7.2686999999999999</v>
      </c>
      <c r="C2517">
        <v>7.5846999999999998</v>
      </c>
      <c r="D2517">
        <v>7.1829999999999998</v>
      </c>
      <c r="E2517" s="35">
        <v>7.5846999999999998</v>
      </c>
      <c r="F2517">
        <v>609454</v>
      </c>
    </row>
    <row r="2518" spans="1:6">
      <c r="A2518" s="14">
        <v>39477</v>
      </c>
      <c r="B2518">
        <v>7.5846999999999998</v>
      </c>
      <c r="C2518">
        <v>8.0614000000000008</v>
      </c>
      <c r="D2518">
        <v>7.5151000000000003</v>
      </c>
      <c r="E2518" s="35">
        <v>7.8954000000000004</v>
      </c>
      <c r="F2518">
        <v>582031</v>
      </c>
    </row>
    <row r="2519" spans="1:6">
      <c r="A2519" s="14">
        <v>39478</v>
      </c>
      <c r="B2519">
        <v>7.7024999999999997</v>
      </c>
      <c r="C2519">
        <v>8.2382000000000009</v>
      </c>
      <c r="D2519">
        <v>7.6703999999999999</v>
      </c>
      <c r="E2519" s="35">
        <v>8.2113999999999994</v>
      </c>
      <c r="F2519">
        <v>420372</v>
      </c>
    </row>
    <row r="2520" spans="1:6">
      <c r="A2520" s="14">
        <v>39479</v>
      </c>
      <c r="B2520">
        <v>8.1845999999999997</v>
      </c>
      <c r="C2520">
        <v>8.6184999999999992</v>
      </c>
      <c r="D2520">
        <v>8.1150000000000002</v>
      </c>
      <c r="E2520" s="35">
        <v>8.5702999999999996</v>
      </c>
      <c r="F2520">
        <v>506344</v>
      </c>
    </row>
    <row r="2521" spans="1:6">
      <c r="A2521" s="14">
        <v>39482</v>
      </c>
      <c r="B2521">
        <v>8.5435999999999996</v>
      </c>
      <c r="C2521">
        <v>8.5702999999999996</v>
      </c>
      <c r="D2521">
        <v>8.1953999999999994</v>
      </c>
      <c r="E2521" s="35">
        <v>8.3292999999999999</v>
      </c>
      <c r="F2521">
        <v>446086</v>
      </c>
    </row>
    <row r="2522" spans="1:6">
      <c r="A2522" s="14">
        <v>39483</v>
      </c>
      <c r="B2522">
        <v>8.2703000000000007</v>
      </c>
      <c r="C2522">
        <v>8.2703000000000007</v>
      </c>
      <c r="D2522">
        <v>7.8258000000000001</v>
      </c>
      <c r="E2522" s="35">
        <v>7.8578999999999999</v>
      </c>
      <c r="F2522">
        <v>400715</v>
      </c>
    </row>
    <row r="2523" spans="1:6">
      <c r="A2523" s="14">
        <v>39484</v>
      </c>
      <c r="B2523">
        <v>7.9275000000000002</v>
      </c>
      <c r="C2523">
        <v>7.9275000000000002</v>
      </c>
      <c r="D2523">
        <v>7.6062000000000003</v>
      </c>
      <c r="E2523" s="35">
        <v>7.6864999999999997</v>
      </c>
      <c r="F2523">
        <v>449620</v>
      </c>
    </row>
    <row r="2524" spans="1:6">
      <c r="A2524" s="14">
        <v>39485</v>
      </c>
      <c r="B2524">
        <v>7.633</v>
      </c>
      <c r="C2524">
        <v>7.8311000000000002</v>
      </c>
      <c r="D2524">
        <v>7.5258000000000003</v>
      </c>
      <c r="E2524" s="35">
        <v>7.6276000000000002</v>
      </c>
      <c r="F2524">
        <v>396699</v>
      </c>
    </row>
    <row r="2525" spans="1:6">
      <c r="A2525" s="14">
        <v>39486</v>
      </c>
      <c r="B2525">
        <v>7.6917999999999997</v>
      </c>
      <c r="C2525">
        <v>7.7026000000000003</v>
      </c>
      <c r="D2525">
        <v>7.4187000000000003</v>
      </c>
      <c r="E2525" s="35">
        <v>7.4882999999999997</v>
      </c>
      <c r="F2525">
        <v>390699</v>
      </c>
    </row>
    <row r="2526" spans="1:6">
      <c r="A2526" s="14">
        <v>39489</v>
      </c>
      <c r="B2526">
        <v>7.4989999999999997</v>
      </c>
      <c r="C2526">
        <v>7.7614999999999998</v>
      </c>
      <c r="D2526">
        <v>7.4025999999999996</v>
      </c>
      <c r="E2526" s="35">
        <v>7.6650999999999998</v>
      </c>
      <c r="F2526">
        <v>274197</v>
      </c>
    </row>
    <row r="2527" spans="1:6">
      <c r="A2527" s="14">
        <v>39490</v>
      </c>
      <c r="B2527">
        <v>7.6597</v>
      </c>
      <c r="C2527">
        <v>7.7935999999999996</v>
      </c>
      <c r="D2527">
        <v>7.5793999999999997</v>
      </c>
      <c r="E2527" s="35">
        <v>7.649</v>
      </c>
      <c r="F2527">
        <v>215436</v>
      </c>
    </row>
    <row r="2528" spans="1:6">
      <c r="A2528" s="14">
        <v>39491</v>
      </c>
      <c r="B2528">
        <v>7.7614999999999998</v>
      </c>
      <c r="C2528">
        <v>8.0507000000000009</v>
      </c>
      <c r="D2528">
        <v>7.7507999999999999</v>
      </c>
      <c r="E2528" s="35">
        <v>8.0292999999999992</v>
      </c>
      <c r="F2528">
        <v>281159</v>
      </c>
    </row>
    <row r="2529" spans="1:6">
      <c r="A2529" s="14">
        <v>39492</v>
      </c>
      <c r="B2529">
        <v>8.0347000000000008</v>
      </c>
      <c r="C2529">
        <v>8.0829000000000004</v>
      </c>
      <c r="D2529">
        <v>7.9649999999999999</v>
      </c>
      <c r="E2529" s="35">
        <v>7.9917999999999996</v>
      </c>
      <c r="F2529">
        <v>358345</v>
      </c>
    </row>
    <row r="2530" spans="1:6">
      <c r="A2530" s="14">
        <v>39493</v>
      </c>
      <c r="B2530">
        <v>7.9756999999999998</v>
      </c>
      <c r="C2530">
        <v>8.0989000000000004</v>
      </c>
      <c r="D2530">
        <v>7.9329000000000001</v>
      </c>
      <c r="E2530" s="35">
        <v>8.0775000000000006</v>
      </c>
      <c r="F2530">
        <v>209811</v>
      </c>
    </row>
    <row r="2531" spans="1:6">
      <c r="A2531" s="14">
        <v>39497</v>
      </c>
      <c r="B2531">
        <v>8.1792999999999996</v>
      </c>
      <c r="C2531">
        <v>8.2167999999999992</v>
      </c>
      <c r="D2531">
        <v>7.6971999999999996</v>
      </c>
      <c r="E2531" s="35">
        <v>7.7614999999999998</v>
      </c>
      <c r="F2531">
        <v>396752</v>
      </c>
    </row>
    <row r="2532" spans="1:6">
      <c r="A2532" s="14">
        <v>39498</v>
      </c>
      <c r="B2532">
        <v>7.6864999999999997</v>
      </c>
      <c r="C2532">
        <v>7.7990000000000004</v>
      </c>
      <c r="D2532">
        <v>7.649</v>
      </c>
      <c r="E2532" s="35">
        <v>7.7614999999999998</v>
      </c>
      <c r="F2532">
        <v>266698</v>
      </c>
    </row>
    <row r="2533" spans="1:6">
      <c r="A2533" s="14">
        <v>39499</v>
      </c>
      <c r="B2533">
        <v>7.7882999999999996</v>
      </c>
      <c r="C2533">
        <v>7.7882999999999996</v>
      </c>
      <c r="D2533">
        <v>7.6597</v>
      </c>
      <c r="E2533" s="35">
        <v>7.7133000000000003</v>
      </c>
      <c r="F2533">
        <v>372863</v>
      </c>
    </row>
    <row r="2534" spans="1:6">
      <c r="A2534" s="14">
        <v>39500</v>
      </c>
      <c r="B2534">
        <v>7.7186000000000003</v>
      </c>
      <c r="C2534">
        <v>7.7614999999999998</v>
      </c>
      <c r="D2534">
        <v>7.6169000000000002</v>
      </c>
      <c r="E2534" s="35">
        <v>7.649</v>
      </c>
      <c r="F2534">
        <v>505487</v>
      </c>
    </row>
    <row r="2535" spans="1:6">
      <c r="A2535" s="14">
        <v>39503</v>
      </c>
      <c r="B2535">
        <v>7.6811999999999996</v>
      </c>
      <c r="C2535">
        <v>7.9008000000000003</v>
      </c>
      <c r="D2535">
        <v>7.6597</v>
      </c>
      <c r="E2535" s="35">
        <v>7.8472</v>
      </c>
      <c r="F2535">
        <v>377094</v>
      </c>
    </row>
    <row r="2536" spans="1:6">
      <c r="A2536" s="14">
        <v>39504</v>
      </c>
      <c r="B2536">
        <v>7.7401</v>
      </c>
      <c r="C2536">
        <v>8.1204000000000001</v>
      </c>
      <c r="D2536">
        <v>7.7401</v>
      </c>
      <c r="E2536" s="35">
        <v>8.0185999999999993</v>
      </c>
      <c r="F2536">
        <v>232577</v>
      </c>
    </row>
    <row r="2537" spans="1:6">
      <c r="A2537" s="14">
        <v>39505</v>
      </c>
      <c r="B2537">
        <v>7.9222000000000001</v>
      </c>
      <c r="C2537">
        <v>8.0989000000000004</v>
      </c>
      <c r="D2537">
        <v>7.9222000000000001</v>
      </c>
      <c r="E2537" s="35">
        <v>8.0399999999999991</v>
      </c>
      <c r="F2537">
        <v>154212</v>
      </c>
    </row>
    <row r="2538" spans="1:6">
      <c r="A2538" s="14">
        <v>39506</v>
      </c>
      <c r="B2538">
        <v>7.9436</v>
      </c>
      <c r="C2538">
        <v>7.9489000000000001</v>
      </c>
      <c r="D2538">
        <v>7.7024999999999997</v>
      </c>
      <c r="E2538" s="35">
        <v>7.7667999999999999</v>
      </c>
      <c r="F2538">
        <v>160264</v>
      </c>
    </row>
    <row r="2539" spans="1:6">
      <c r="A2539" s="14">
        <v>39507</v>
      </c>
      <c r="B2539">
        <v>7.7667999999999999</v>
      </c>
      <c r="C2539">
        <v>7.7667999999999999</v>
      </c>
      <c r="D2539">
        <v>7.5258000000000003</v>
      </c>
      <c r="E2539" s="35">
        <v>7.5953999999999997</v>
      </c>
      <c r="F2539">
        <v>320314</v>
      </c>
    </row>
    <row r="2540" spans="1:6">
      <c r="A2540" s="14">
        <v>39510</v>
      </c>
      <c r="B2540">
        <v>7.5365000000000002</v>
      </c>
      <c r="C2540">
        <v>7.6543999999999999</v>
      </c>
      <c r="D2540">
        <v>7.4080000000000004</v>
      </c>
      <c r="E2540" s="35">
        <v>7.5419</v>
      </c>
      <c r="F2540">
        <v>363811</v>
      </c>
    </row>
    <row r="2541" spans="1:6">
      <c r="A2541" s="14">
        <v>39511</v>
      </c>
      <c r="B2541">
        <v>7.4348000000000001</v>
      </c>
      <c r="C2541">
        <v>7.5472999999999999</v>
      </c>
      <c r="D2541">
        <v>7.3704999999999998</v>
      </c>
      <c r="E2541" s="35">
        <v>7.4829999999999997</v>
      </c>
      <c r="F2541">
        <v>515079</v>
      </c>
    </row>
    <row r="2542" spans="1:6">
      <c r="A2542" s="14">
        <v>39512</v>
      </c>
      <c r="B2542">
        <v>7.5044000000000004</v>
      </c>
      <c r="C2542">
        <v>7.7721999999999998</v>
      </c>
      <c r="D2542">
        <v>7.4829999999999997</v>
      </c>
      <c r="E2542" s="35">
        <v>7.4936999999999996</v>
      </c>
      <c r="F2542">
        <v>638973</v>
      </c>
    </row>
    <row r="2543" spans="1:6">
      <c r="A2543" s="14">
        <v>39513</v>
      </c>
      <c r="B2543">
        <v>7.4455</v>
      </c>
      <c r="C2543">
        <v>7.4936999999999996</v>
      </c>
      <c r="D2543">
        <v>7.2900999999999998</v>
      </c>
      <c r="E2543" s="35">
        <v>7.3544</v>
      </c>
      <c r="F2543">
        <v>243558</v>
      </c>
    </row>
    <row r="2544" spans="1:6">
      <c r="A2544" s="14">
        <v>39514</v>
      </c>
      <c r="B2544">
        <v>7.2793999999999999</v>
      </c>
      <c r="C2544">
        <v>7.4134000000000002</v>
      </c>
      <c r="D2544">
        <v>7.2152000000000003</v>
      </c>
      <c r="E2544" s="35">
        <v>7.2847999999999997</v>
      </c>
      <c r="F2544">
        <v>398307</v>
      </c>
    </row>
    <row r="2545" spans="1:6">
      <c r="A2545" s="14">
        <v>39517</v>
      </c>
      <c r="B2545">
        <v>7.3597999999999999</v>
      </c>
      <c r="C2545">
        <v>7.5686999999999998</v>
      </c>
      <c r="D2545">
        <v>7.3169000000000004</v>
      </c>
      <c r="E2545" s="35">
        <v>7.3544</v>
      </c>
      <c r="F2545">
        <v>330386</v>
      </c>
    </row>
    <row r="2546" spans="1:6">
      <c r="A2546" s="14">
        <v>39518</v>
      </c>
      <c r="B2546">
        <v>7.4935999999999998</v>
      </c>
      <c r="C2546">
        <v>7.5846999999999998</v>
      </c>
      <c r="D2546">
        <v>7.4025999999999996</v>
      </c>
      <c r="E2546" s="35">
        <v>7.5846999999999998</v>
      </c>
      <c r="F2546">
        <v>237183</v>
      </c>
    </row>
    <row r="2547" spans="1:6">
      <c r="A2547" s="14">
        <v>39519</v>
      </c>
      <c r="B2547">
        <v>7.6276000000000002</v>
      </c>
      <c r="C2547">
        <v>7.6597</v>
      </c>
      <c r="D2547">
        <v>7.4722</v>
      </c>
      <c r="E2547" s="35">
        <v>7.4775999999999998</v>
      </c>
      <c r="F2547">
        <v>163639</v>
      </c>
    </row>
    <row r="2548" spans="1:6">
      <c r="A2548" s="14">
        <v>39520</v>
      </c>
      <c r="B2548">
        <v>7.3383000000000003</v>
      </c>
      <c r="C2548">
        <v>7.6167999999999996</v>
      </c>
      <c r="D2548">
        <v>7.2900999999999998</v>
      </c>
      <c r="E2548" s="35">
        <v>7.6060999999999996</v>
      </c>
      <c r="F2548">
        <v>239271</v>
      </c>
    </row>
    <row r="2549" spans="1:6">
      <c r="A2549" s="14">
        <v>39521</v>
      </c>
      <c r="B2549">
        <v>7.6597999999999997</v>
      </c>
      <c r="C2549">
        <v>7.6704999999999997</v>
      </c>
      <c r="D2549">
        <v>7.3330000000000002</v>
      </c>
      <c r="E2549" s="35">
        <v>7.4455</v>
      </c>
      <c r="F2549">
        <v>185816</v>
      </c>
    </row>
    <row r="2550" spans="1:6">
      <c r="A2550" s="14">
        <v>39524</v>
      </c>
      <c r="B2550">
        <v>7.3114999999999997</v>
      </c>
      <c r="C2550">
        <v>7.3329000000000004</v>
      </c>
      <c r="D2550">
        <v>6.9687000000000001</v>
      </c>
      <c r="E2550" s="35">
        <v>7.1776</v>
      </c>
      <c r="F2550">
        <v>333866</v>
      </c>
    </row>
    <row r="2551" spans="1:6">
      <c r="A2551" s="14">
        <v>39525</v>
      </c>
      <c r="B2551">
        <v>7.3330000000000002</v>
      </c>
      <c r="C2551">
        <v>7.5526</v>
      </c>
      <c r="D2551">
        <v>7.2793999999999999</v>
      </c>
      <c r="E2551" s="35">
        <v>7.4936999999999996</v>
      </c>
      <c r="F2551">
        <v>244737</v>
      </c>
    </row>
    <row r="2552" spans="1:6">
      <c r="A2552" s="14">
        <v>39526</v>
      </c>
      <c r="B2552">
        <v>7.5044000000000004</v>
      </c>
      <c r="C2552">
        <v>7.74</v>
      </c>
      <c r="D2552">
        <v>7.4882999999999997</v>
      </c>
      <c r="E2552" s="35">
        <v>7.4989999999999997</v>
      </c>
      <c r="F2552">
        <v>260215</v>
      </c>
    </row>
    <row r="2553" spans="1:6">
      <c r="A2553" s="14">
        <v>39527</v>
      </c>
      <c r="B2553">
        <v>7.4080000000000004</v>
      </c>
      <c r="C2553">
        <v>7.4615</v>
      </c>
      <c r="D2553">
        <v>7.0705</v>
      </c>
      <c r="E2553" s="35">
        <v>7.2312000000000003</v>
      </c>
      <c r="F2553">
        <v>482455</v>
      </c>
    </row>
    <row r="2554" spans="1:6">
      <c r="A2554" s="14">
        <v>39531</v>
      </c>
      <c r="B2554">
        <v>7.0811999999999999</v>
      </c>
      <c r="C2554">
        <v>7.2900999999999998</v>
      </c>
      <c r="D2554">
        <v>6.8295000000000003</v>
      </c>
      <c r="E2554" s="35">
        <v>6.9259000000000004</v>
      </c>
      <c r="F2554">
        <v>722908</v>
      </c>
    </row>
    <row r="2555" spans="1:6">
      <c r="A2555" s="14">
        <v>39532</v>
      </c>
      <c r="B2555">
        <v>6.8883999999999999</v>
      </c>
      <c r="C2555">
        <v>6.9741</v>
      </c>
      <c r="D2555">
        <v>6.7062999999999997</v>
      </c>
      <c r="E2555" s="35">
        <v>6.7384000000000004</v>
      </c>
      <c r="F2555">
        <v>530180</v>
      </c>
    </row>
    <row r="2556" spans="1:6">
      <c r="A2556" s="14">
        <v>39533</v>
      </c>
      <c r="B2556">
        <v>6.7384000000000004</v>
      </c>
      <c r="C2556">
        <v>6.7652000000000001</v>
      </c>
      <c r="D2556">
        <v>6.5616000000000003</v>
      </c>
      <c r="E2556" s="35">
        <v>6.6151999999999997</v>
      </c>
      <c r="F2556">
        <v>637737</v>
      </c>
    </row>
    <row r="2557" spans="1:6">
      <c r="A2557" s="14">
        <v>39534</v>
      </c>
      <c r="B2557">
        <v>6.6634000000000002</v>
      </c>
      <c r="C2557">
        <v>6.6634000000000002</v>
      </c>
      <c r="D2557">
        <v>6.3474000000000004</v>
      </c>
      <c r="E2557" s="35">
        <v>6.3474000000000004</v>
      </c>
      <c r="F2557">
        <v>873263</v>
      </c>
    </row>
    <row r="2558" spans="1:6">
      <c r="A2558" s="14">
        <v>39535</v>
      </c>
      <c r="B2558">
        <v>6.4545000000000003</v>
      </c>
      <c r="C2558">
        <v>6.7115999999999998</v>
      </c>
      <c r="D2558">
        <v>6.0473999999999997</v>
      </c>
      <c r="E2558" s="35">
        <v>6.1063000000000001</v>
      </c>
      <c r="F2558">
        <v>1401824</v>
      </c>
    </row>
    <row r="2559" spans="1:6">
      <c r="A2559" s="14">
        <v>39538</v>
      </c>
      <c r="B2559">
        <v>6.0528000000000004</v>
      </c>
      <c r="C2559">
        <v>6.0528000000000004</v>
      </c>
      <c r="D2559">
        <v>5.9081000000000001</v>
      </c>
      <c r="E2559" s="35">
        <v>5.9241999999999999</v>
      </c>
      <c r="F2559">
        <v>973904</v>
      </c>
    </row>
    <row r="2560" spans="1:6">
      <c r="A2560" s="14">
        <v>39539</v>
      </c>
      <c r="B2560">
        <v>5.9509999999999996</v>
      </c>
      <c r="C2560">
        <v>6.0099</v>
      </c>
      <c r="D2560">
        <v>5.8974000000000002</v>
      </c>
      <c r="E2560" s="35">
        <v>5.9831000000000003</v>
      </c>
      <c r="F2560">
        <v>805228</v>
      </c>
    </row>
    <row r="2561" spans="1:6">
      <c r="A2561" s="14">
        <v>39540</v>
      </c>
      <c r="B2561">
        <v>5.9832000000000001</v>
      </c>
      <c r="C2561">
        <v>5.9992000000000001</v>
      </c>
      <c r="D2561">
        <v>5.6993</v>
      </c>
      <c r="E2561" s="35">
        <v>5.8438999999999997</v>
      </c>
      <c r="F2561">
        <v>854088</v>
      </c>
    </row>
    <row r="2562" spans="1:6">
      <c r="A2562" s="14">
        <v>39541</v>
      </c>
      <c r="B2562">
        <v>5.7582000000000004</v>
      </c>
      <c r="C2562">
        <v>6.0312999999999999</v>
      </c>
      <c r="D2562">
        <v>5.6242999999999999</v>
      </c>
      <c r="E2562" s="35">
        <v>5.9135</v>
      </c>
      <c r="F2562">
        <v>866778</v>
      </c>
    </row>
    <row r="2563" spans="1:6">
      <c r="A2563" s="14">
        <v>39542</v>
      </c>
      <c r="B2563">
        <v>5.9081000000000001</v>
      </c>
      <c r="C2563">
        <v>6.0580999999999996</v>
      </c>
      <c r="D2563">
        <v>5.8491999999999997</v>
      </c>
      <c r="E2563" s="35">
        <v>5.9617000000000004</v>
      </c>
      <c r="F2563">
        <v>705655</v>
      </c>
    </row>
    <row r="2564" spans="1:6">
      <c r="A2564" s="14">
        <v>39545</v>
      </c>
      <c r="B2564">
        <v>6.0366999999999997</v>
      </c>
      <c r="C2564">
        <v>6.1277999999999997</v>
      </c>
      <c r="D2564">
        <v>5.9724000000000004</v>
      </c>
      <c r="E2564" s="35">
        <v>6.0259999999999998</v>
      </c>
      <c r="F2564">
        <v>460172</v>
      </c>
    </row>
    <row r="2565" spans="1:6">
      <c r="A2565" s="14">
        <v>39546</v>
      </c>
      <c r="B2565">
        <v>6.0420999999999996</v>
      </c>
      <c r="C2565">
        <v>6.1760000000000002</v>
      </c>
      <c r="D2565">
        <v>5.9028</v>
      </c>
      <c r="E2565" s="35">
        <v>6.0313999999999997</v>
      </c>
      <c r="F2565">
        <v>1193585</v>
      </c>
    </row>
    <row r="2566" spans="1:6">
      <c r="A2566" s="14">
        <v>39547</v>
      </c>
      <c r="B2566">
        <v>6.085</v>
      </c>
      <c r="C2566">
        <v>6.2081999999999997</v>
      </c>
      <c r="D2566">
        <v>5.9832000000000001</v>
      </c>
      <c r="E2566" s="35">
        <v>5.9939</v>
      </c>
      <c r="F2566">
        <v>749425</v>
      </c>
    </row>
    <row r="2567" spans="1:6">
      <c r="A2567" s="14">
        <v>39548</v>
      </c>
      <c r="B2567">
        <v>6.0427999999999997</v>
      </c>
      <c r="C2567">
        <v>6.0698999999999996</v>
      </c>
      <c r="D2567">
        <v>5.9722</v>
      </c>
      <c r="E2567" s="35">
        <v>5.9939</v>
      </c>
      <c r="F2567">
        <v>940456</v>
      </c>
    </row>
    <row r="2568" spans="1:6">
      <c r="A2568" s="14">
        <v>39549</v>
      </c>
      <c r="B2568">
        <v>6.0156000000000001</v>
      </c>
      <c r="C2568">
        <v>6.0156000000000001</v>
      </c>
      <c r="D2568">
        <v>5.7061000000000002</v>
      </c>
      <c r="E2568" s="35">
        <v>5.7549999999999999</v>
      </c>
      <c r="F2568">
        <v>822476</v>
      </c>
    </row>
    <row r="2569" spans="1:6">
      <c r="A2569" s="14">
        <v>39552</v>
      </c>
      <c r="B2569">
        <v>5.7549999999999999</v>
      </c>
      <c r="C2569">
        <v>5.7930000000000001</v>
      </c>
      <c r="D2569">
        <v>5.7007000000000003</v>
      </c>
      <c r="E2569" s="35">
        <v>5.7820999999999998</v>
      </c>
      <c r="F2569">
        <v>552856</v>
      </c>
    </row>
    <row r="2570" spans="1:6">
      <c r="A2570" s="14">
        <v>39553</v>
      </c>
      <c r="B2570">
        <v>5.8038999999999996</v>
      </c>
      <c r="C2570">
        <v>5.9287999999999998</v>
      </c>
      <c r="D2570">
        <v>5.7821999999999996</v>
      </c>
      <c r="E2570" s="35">
        <v>5.8635999999999999</v>
      </c>
      <c r="F2570">
        <v>691579</v>
      </c>
    </row>
    <row r="2571" spans="1:6">
      <c r="A2571" s="14">
        <v>39554</v>
      </c>
      <c r="B2571">
        <v>5.9504000000000001</v>
      </c>
      <c r="C2571">
        <v>6.1349999999999998</v>
      </c>
      <c r="D2571">
        <v>5.8635999999999999</v>
      </c>
      <c r="E2571" s="35">
        <v>6.1295999999999999</v>
      </c>
      <c r="F2571">
        <v>363541</v>
      </c>
    </row>
    <row r="2572" spans="1:6">
      <c r="A2572" s="14">
        <v>39555</v>
      </c>
      <c r="B2572">
        <v>6.1566999999999998</v>
      </c>
      <c r="C2572">
        <v>6.1566999999999998</v>
      </c>
      <c r="D2572">
        <v>6.0263999999999998</v>
      </c>
      <c r="E2572" s="35">
        <v>6.1349999999999998</v>
      </c>
      <c r="F2572">
        <v>241817</v>
      </c>
    </row>
    <row r="2573" spans="1:6">
      <c r="A2573" s="14">
        <v>39556</v>
      </c>
      <c r="B2573">
        <v>6.2001999999999997</v>
      </c>
      <c r="C2573">
        <v>6.3304999999999998</v>
      </c>
      <c r="D2573">
        <v>6.1839000000000004</v>
      </c>
      <c r="E2573" s="35">
        <v>6.2979000000000003</v>
      </c>
      <c r="F2573">
        <v>514148</v>
      </c>
    </row>
    <row r="2574" spans="1:6">
      <c r="A2574" s="14">
        <v>39559</v>
      </c>
      <c r="B2574">
        <v>6.2816000000000001</v>
      </c>
      <c r="C2574">
        <v>6.2816000000000001</v>
      </c>
      <c r="D2574">
        <v>6.1132999999999997</v>
      </c>
      <c r="E2574" s="35">
        <v>6.1403999999999996</v>
      </c>
      <c r="F2574">
        <v>367012</v>
      </c>
    </row>
    <row r="2575" spans="1:6">
      <c r="A2575" s="14">
        <v>39560</v>
      </c>
      <c r="B2575">
        <v>6.1403999999999996</v>
      </c>
      <c r="C2575">
        <v>6.1403999999999996</v>
      </c>
      <c r="D2575">
        <v>5.8635000000000002</v>
      </c>
      <c r="E2575" s="35">
        <v>5.9123999999999999</v>
      </c>
      <c r="F2575">
        <v>525547</v>
      </c>
    </row>
    <row r="2576" spans="1:6">
      <c r="A2576" s="14">
        <v>39561</v>
      </c>
      <c r="B2576">
        <v>5.8798000000000004</v>
      </c>
      <c r="C2576">
        <v>5.9829999999999997</v>
      </c>
      <c r="D2576">
        <v>5.7657999999999996</v>
      </c>
      <c r="E2576" s="35">
        <v>5.8418000000000001</v>
      </c>
      <c r="F2576">
        <v>544438</v>
      </c>
    </row>
    <row r="2577" spans="1:6">
      <c r="A2577" s="14">
        <v>39562</v>
      </c>
      <c r="B2577">
        <v>5.8853</v>
      </c>
      <c r="C2577">
        <v>6.0590000000000002</v>
      </c>
      <c r="D2577">
        <v>5.8147000000000002</v>
      </c>
      <c r="E2577" s="35">
        <v>6.0209999999999999</v>
      </c>
      <c r="F2577">
        <v>290029</v>
      </c>
    </row>
    <row r="2578" spans="1:6">
      <c r="A2578" s="14">
        <v>39563</v>
      </c>
      <c r="B2578">
        <v>6.0698999999999996</v>
      </c>
      <c r="C2578">
        <v>6.1513</v>
      </c>
      <c r="D2578">
        <v>5.9558999999999997</v>
      </c>
      <c r="E2578" s="35">
        <v>6.1242000000000001</v>
      </c>
      <c r="F2578">
        <v>185843</v>
      </c>
    </row>
    <row r="2579" spans="1:6">
      <c r="A2579" s="14">
        <v>39566</v>
      </c>
      <c r="B2579">
        <v>6.0807000000000002</v>
      </c>
      <c r="C2579">
        <v>6.1132999999999997</v>
      </c>
      <c r="D2579">
        <v>5.9450000000000003</v>
      </c>
      <c r="E2579" s="35">
        <v>6.0753000000000004</v>
      </c>
      <c r="F2579">
        <v>215812</v>
      </c>
    </row>
    <row r="2580" spans="1:6">
      <c r="A2580" s="14">
        <v>39567</v>
      </c>
      <c r="B2580">
        <v>6.0753000000000004</v>
      </c>
      <c r="C2580">
        <v>6.1186999999999996</v>
      </c>
      <c r="D2580">
        <v>6.0263999999999998</v>
      </c>
      <c r="E2580" s="35">
        <v>6.0753000000000004</v>
      </c>
      <c r="F2580">
        <v>218255</v>
      </c>
    </row>
    <row r="2581" spans="1:6">
      <c r="A2581" s="14">
        <v>39568</v>
      </c>
      <c r="B2581">
        <v>6.0808</v>
      </c>
      <c r="C2581">
        <v>6.1295999999999999</v>
      </c>
      <c r="D2581">
        <v>6.0102000000000002</v>
      </c>
      <c r="E2581" s="35">
        <v>6.0156000000000001</v>
      </c>
      <c r="F2581">
        <v>382979</v>
      </c>
    </row>
    <row r="2582" spans="1:6">
      <c r="A2582" s="14">
        <v>39569</v>
      </c>
      <c r="B2582">
        <v>5.9775999999999998</v>
      </c>
      <c r="C2582">
        <v>6.4065000000000003</v>
      </c>
      <c r="D2582">
        <v>5.9721000000000002</v>
      </c>
      <c r="E2582" s="35">
        <v>6.3956</v>
      </c>
      <c r="F2582">
        <v>704005</v>
      </c>
    </row>
    <row r="2583" spans="1:6">
      <c r="A2583" s="14">
        <v>39570</v>
      </c>
      <c r="B2583">
        <v>6.4444999999999997</v>
      </c>
      <c r="C2583">
        <v>6.6616</v>
      </c>
      <c r="D2583">
        <v>6.3521999999999998</v>
      </c>
      <c r="E2583" s="35">
        <v>6.5639000000000003</v>
      </c>
      <c r="F2583">
        <v>583639</v>
      </c>
    </row>
    <row r="2584" spans="1:6">
      <c r="A2584" s="14">
        <v>39573</v>
      </c>
      <c r="B2584">
        <v>6.5911</v>
      </c>
      <c r="C2584">
        <v>6.5911</v>
      </c>
      <c r="D2584">
        <v>6.3792999999999997</v>
      </c>
      <c r="E2584" s="35">
        <v>6.4282000000000004</v>
      </c>
      <c r="F2584">
        <v>366907</v>
      </c>
    </row>
    <row r="2585" spans="1:6">
      <c r="A2585" s="14">
        <v>39574</v>
      </c>
      <c r="B2585">
        <v>6.45</v>
      </c>
      <c r="C2585">
        <v>6.5585000000000004</v>
      </c>
      <c r="D2585">
        <v>6.3902000000000001</v>
      </c>
      <c r="E2585" s="35">
        <v>6.5313999999999997</v>
      </c>
      <c r="F2585">
        <v>427011</v>
      </c>
    </row>
    <row r="2586" spans="1:6">
      <c r="A2586" s="14">
        <v>39575</v>
      </c>
      <c r="B2586">
        <v>6.5530999999999997</v>
      </c>
      <c r="C2586">
        <v>6.9820000000000002</v>
      </c>
      <c r="D2586">
        <v>6.4824999999999999</v>
      </c>
      <c r="E2586" s="35">
        <v>6.5205000000000002</v>
      </c>
      <c r="F2586">
        <v>611331</v>
      </c>
    </row>
    <row r="2587" spans="1:6">
      <c r="A2587" s="14">
        <v>39576</v>
      </c>
      <c r="B2587">
        <v>6.5368000000000004</v>
      </c>
      <c r="C2587">
        <v>6.5422000000000002</v>
      </c>
      <c r="D2587">
        <v>6.4499000000000004</v>
      </c>
      <c r="E2587" s="35">
        <v>6.4715999999999996</v>
      </c>
      <c r="F2587">
        <v>171400</v>
      </c>
    </row>
    <row r="2588" spans="1:6">
      <c r="A2588" s="14">
        <v>39577</v>
      </c>
      <c r="B2588">
        <v>6.4717000000000002</v>
      </c>
      <c r="C2588">
        <v>6.4880000000000004</v>
      </c>
      <c r="D2588">
        <v>6.3033999999999999</v>
      </c>
      <c r="E2588" s="35">
        <v>6.3468</v>
      </c>
      <c r="F2588">
        <v>354205</v>
      </c>
    </row>
    <row r="2589" spans="1:6">
      <c r="A2589" s="14">
        <v>39580</v>
      </c>
      <c r="B2589">
        <v>6.3956</v>
      </c>
      <c r="C2589">
        <v>6.3956</v>
      </c>
      <c r="D2589">
        <v>6.2869999999999999</v>
      </c>
      <c r="E2589" s="35">
        <v>6.3902000000000001</v>
      </c>
      <c r="F2589">
        <v>346330</v>
      </c>
    </row>
    <row r="2590" spans="1:6">
      <c r="A2590" s="14">
        <v>39581</v>
      </c>
      <c r="B2590">
        <v>6.3792999999999997</v>
      </c>
      <c r="C2590">
        <v>6.5476000000000001</v>
      </c>
      <c r="D2590">
        <v>6.3413000000000004</v>
      </c>
      <c r="E2590" s="35">
        <v>6.5476000000000001</v>
      </c>
      <c r="F2590">
        <v>259244</v>
      </c>
    </row>
    <row r="2591" spans="1:6">
      <c r="A2591" s="14">
        <v>39582</v>
      </c>
      <c r="B2591">
        <v>6.6235999999999997</v>
      </c>
      <c r="C2591">
        <v>6.6725000000000003</v>
      </c>
      <c r="D2591">
        <v>6.5095999999999998</v>
      </c>
      <c r="E2591" s="35">
        <v>6.6018999999999997</v>
      </c>
      <c r="F2591">
        <v>203758</v>
      </c>
    </row>
    <row r="2592" spans="1:6">
      <c r="A2592" s="14">
        <v>39583</v>
      </c>
      <c r="B2592">
        <v>6.5585000000000004</v>
      </c>
      <c r="C2592">
        <v>6.7159000000000004</v>
      </c>
      <c r="D2592">
        <v>6.5476000000000001</v>
      </c>
      <c r="E2592" s="35">
        <v>6.6887999999999996</v>
      </c>
      <c r="F2592">
        <v>279279</v>
      </c>
    </row>
    <row r="2593" spans="1:6">
      <c r="A2593" s="14">
        <v>39584</v>
      </c>
      <c r="B2593">
        <v>6.6887999999999996</v>
      </c>
      <c r="C2593">
        <v>6.7267999999999999</v>
      </c>
      <c r="D2593">
        <v>6.5693999999999999</v>
      </c>
      <c r="E2593" s="35">
        <v>6.6833999999999998</v>
      </c>
      <c r="F2593">
        <v>295351</v>
      </c>
    </row>
    <row r="2594" spans="1:6">
      <c r="A2594" s="14">
        <v>39587</v>
      </c>
      <c r="B2594">
        <v>6.6997</v>
      </c>
      <c r="C2594">
        <v>6.7214</v>
      </c>
      <c r="D2594">
        <v>6.6291000000000002</v>
      </c>
      <c r="E2594" s="35">
        <v>6.6997</v>
      </c>
      <c r="F2594">
        <v>328307</v>
      </c>
    </row>
    <row r="2595" spans="1:6">
      <c r="A2595" s="14">
        <v>39588</v>
      </c>
      <c r="B2595">
        <v>6.7050999999999998</v>
      </c>
      <c r="C2595">
        <v>6.7050999999999998</v>
      </c>
      <c r="D2595">
        <v>6.5747999999999998</v>
      </c>
      <c r="E2595" s="35">
        <v>6.5964999999999998</v>
      </c>
      <c r="F2595">
        <v>210925</v>
      </c>
    </row>
    <row r="2596" spans="1:6">
      <c r="A2596" s="14">
        <v>39589</v>
      </c>
      <c r="B2596">
        <v>6.6398999999999999</v>
      </c>
      <c r="C2596">
        <v>6.6398999999999999</v>
      </c>
      <c r="D2596">
        <v>6.4444999999999997</v>
      </c>
      <c r="E2596" s="35">
        <v>6.4661999999999997</v>
      </c>
      <c r="F2596">
        <v>244858</v>
      </c>
    </row>
    <row r="2597" spans="1:6">
      <c r="A2597" s="14">
        <v>39590</v>
      </c>
      <c r="B2597">
        <v>6.4771000000000001</v>
      </c>
      <c r="C2597">
        <v>6.5911</v>
      </c>
      <c r="D2597">
        <v>6.4771000000000001</v>
      </c>
      <c r="E2597" s="35">
        <v>6.5368000000000004</v>
      </c>
      <c r="F2597">
        <v>131713</v>
      </c>
    </row>
    <row r="2598" spans="1:6">
      <c r="A2598" s="14">
        <v>39591</v>
      </c>
      <c r="B2598">
        <v>6.5149999999999997</v>
      </c>
      <c r="C2598">
        <v>6.5368000000000004</v>
      </c>
      <c r="D2598">
        <v>6.4607000000000001</v>
      </c>
      <c r="E2598" s="35">
        <v>6.5259</v>
      </c>
      <c r="F2598">
        <v>186113</v>
      </c>
    </row>
    <row r="2599" spans="1:6">
      <c r="A2599" s="14">
        <v>39595</v>
      </c>
      <c r="B2599">
        <v>6.5530999999999997</v>
      </c>
      <c r="C2599">
        <v>6.6454000000000004</v>
      </c>
      <c r="D2599">
        <v>6.5312999999999999</v>
      </c>
      <c r="E2599" s="35">
        <v>6.5964999999999998</v>
      </c>
      <c r="F2599">
        <v>230199</v>
      </c>
    </row>
    <row r="2600" spans="1:6">
      <c r="A2600" s="14">
        <v>39596</v>
      </c>
      <c r="B2600">
        <v>6.6562000000000001</v>
      </c>
      <c r="C2600">
        <v>6.7160000000000002</v>
      </c>
      <c r="D2600">
        <v>6.5964999999999998</v>
      </c>
      <c r="E2600" s="35">
        <v>6.6128</v>
      </c>
      <c r="F2600">
        <v>139151</v>
      </c>
    </row>
    <row r="2601" spans="1:6">
      <c r="A2601" s="14">
        <v>39597</v>
      </c>
      <c r="B2601">
        <v>6.6018999999999997</v>
      </c>
      <c r="C2601">
        <v>6.8734000000000002</v>
      </c>
      <c r="D2601">
        <v>6.5693000000000001</v>
      </c>
      <c r="E2601" s="35">
        <v>6.8082000000000003</v>
      </c>
      <c r="F2601">
        <v>239644</v>
      </c>
    </row>
    <row r="2602" spans="1:6">
      <c r="A2602" s="14">
        <v>39598</v>
      </c>
      <c r="B2602">
        <v>6.8734000000000002</v>
      </c>
      <c r="C2602">
        <v>6.8841999999999999</v>
      </c>
      <c r="D2602">
        <v>6.7431000000000001</v>
      </c>
      <c r="E2602" s="35">
        <v>6.8407999999999998</v>
      </c>
      <c r="F2602">
        <v>307565</v>
      </c>
    </row>
    <row r="2603" spans="1:6">
      <c r="A2603" s="14">
        <v>39601</v>
      </c>
      <c r="B2603">
        <v>6.8407999999999998</v>
      </c>
      <c r="C2603">
        <v>6.8407999999999998</v>
      </c>
      <c r="D2603">
        <v>6.6670999999999996</v>
      </c>
      <c r="E2603" s="35">
        <v>6.7865000000000002</v>
      </c>
      <c r="F2603">
        <v>547209</v>
      </c>
    </row>
    <row r="2604" spans="1:6">
      <c r="A2604" s="14">
        <v>39602</v>
      </c>
      <c r="B2604">
        <v>6.8136000000000001</v>
      </c>
      <c r="C2604">
        <v>6.8136000000000001</v>
      </c>
      <c r="D2604">
        <v>6.6833</v>
      </c>
      <c r="E2604" s="35">
        <v>6.7702</v>
      </c>
      <c r="F2604">
        <v>244042</v>
      </c>
    </row>
    <row r="2605" spans="1:6">
      <c r="A2605" s="14">
        <v>39603</v>
      </c>
      <c r="B2605">
        <v>6.7702</v>
      </c>
      <c r="C2605">
        <v>6.944</v>
      </c>
      <c r="D2605">
        <v>6.7702</v>
      </c>
      <c r="E2605" s="35">
        <v>6.8788</v>
      </c>
      <c r="F2605">
        <v>282427</v>
      </c>
    </row>
    <row r="2606" spans="1:6">
      <c r="A2606" s="14">
        <v>39604</v>
      </c>
      <c r="B2606">
        <v>6.9114000000000004</v>
      </c>
      <c r="C2606">
        <v>6.9657</v>
      </c>
      <c r="D2606">
        <v>6.8517000000000001</v>
      </c>
      <c r="E2606" s="35">
        <v>6.9603000000000002</v>
      </c>
      <c r="F2606">
        <v>297252</v>
      </c>
    </row>
    <row r="2607" spans="1:6">
      <c r="A2607" s="14">
        <v>39605</v>
      </c>
      <c r="B2607">
        <v>6.8625999999999996</v>
      </c>
      <c r="C2607">
        <v>6.9603000000000002</v>
      </c>
      <c r="D2607">
        <v>6.6997</v>
      </c>
      <c r="E2607" s="35">
        <v>6.7214</v>
      </c>
      <c r="F2607">
        <v>234163</v>
      </c>
    </row>
    <row r="2608" spans="1:6">
      <c r="A2608" s="14">
        <v>39608</v>
      </c>
      <c r="B2608">
        <v>6.6779999999999999</v>
      </c>
      <c r="C2608">
        <v>6.7919999999999998</v>
      </c>
      <c r="D2608">
        <v>6.5313999999999997</v>
      </c>
      <c r="E2608" s="35">
        <v>6.5693999999999999</v>
      </c>
      <c r="F2608">
        <v>330859</v>
      </c>
    </row>
    <row r="2609" spans="1:6">
      <c r="A2609" s="14">
        <v>39609</v>
      </c>
      <c r="B2609">
        <v>6.5747999999999998</v>
      </c>
      <c r="C2609">
        <v>6.7050999999999998</v>
      </c>
      <c r="D2609">
        <v>6.5639000000000003</v>
      </c>
      <c r="E2609" s="35">
        <v>6.6128</v>
      </c>
      <c r="F2609">
        <v>329988</v>
      </c>
    </row>
    <row r="2610" spans="1:6">
      <c r="A2610" s="14">
        <v>39610</v>
      </c>
      <c r="B2610">
        <v>6.6291000000000002</v>
      </c>
      <c r="C2610">
        <v>6.7050999999999998</v>
      </c>
      <c r="D2610">
        <v>6.3575999999999997</v>
      </c>
      <c r="E2610" s="35">
        <v>6.3902000000000001</v>
      </c>
      <c r="F2610">
        <v>287369</v>
      </c>
    </row>
    <row r="2611" spans="1:6">
      <c r="A2611" s="14">
        <v>39611</v>
      </c>
      <c r="B2611">
        <v>6.3738999999999999</v>
      </c>
      <c r="C2611">
        <v>6.4824999999999999</v>
      </c>
      <c r="D2611">
        <v>6.3196000000000003</v>
      </c>
      <c r="E2611" s="35">
        <v>6.3848000000000003</v>
      </c>
      <c r="F2611">
        <v>663672</v>
      </c>
    </row>
    <row r="2612" spans="1:6">
      <c r="A2612" s="14">
        <v>39612</v>
      </c>
      <c r="B2612">
        <v>6.4499000000000004</v>
      </c>
      <c r="C2612">
        <v>6.5095999999999998</v>
      </c>
      <c r="D2612">
        <v>6.3956</v>
      </c>
      <c r="E2612" s="35">
        <v>6.5095999999999998</v>
      </c>
      <c r="F2612">
        <v>212118</v>
      </c>
    </row>
    <row r="2613" spans="1:6">
      <c r="A2613" s="14">
        <v>39615</v>
      </c>
      <c r="B2613">
        <v>6.4770000000000003</v>
      </c>
      <c r="C2613">
        <v>6.5639000000000003</v>
      </c>
      <c r="D2613">
        <v>6.4336000000000002</v>
      </c>
      <c r="E2613" s="35">
        <v>6.5259</v>
      </c>
      <c r="F2613">
        <v>345351</v>
      </c>
    </row>
    <row r="2614" spans="1:6">
      <c r="A2614" s="14">
        <v>39616</v>
      </c>
      <c r="B2614">
        <v>6.4934000000000003</v>
      </c>
      <c r="C2614">
        <v>6.5803000000000003</v>
      </c>
      <c r="D2614">
        <v>6.4934000000000003</v>
      </c>
      <c r="E2614" s="35">
        <v>6.5151000000000003</v>
      </c>
      <c r="F2614">
        <v>369515</v>
      </c>
    </row>
    <row r="2615" spans="1:6">
      <c r="A2615" s="14">
        <v>39617</v>
      </c>
      <c r="B2615">
        <v>6.4661999999999997</v>
      </c>
      <c r="C2615">
        <v>6.4932999999999996</v>
      </c>
      <c r="D2615">
        <v>6.2762000000000002</v>
      </c>
      <c r="E2615" s="35">
        <v>6.3358999999999996</v>
      </c>
      <c r="F2615">
        <v>324830</v>
      </c>
    </row>
    <row r="2616" spans="1:6">
      <c r="A2616" s="14">
        <v>39618</v>
      </c>
      <c r="B2616">
        <v>6.3358999999999996</v>
      </c>
      <c r="C2616">
        <v>6.3846999999999996</v>
      </c>
      <c r="D2616">
        <v>6.2272999999999996</v>
      </c>
      <c r="E2616" s="35">
        <v>6.3792999999999997</v>
      </c>
      <c r="F2616">
        <v>223248</v>
      </c>
    </row>
    <row r="2617" spans="1:6">
      <c r="A2617" s="14">
        <v>39619</v>
      </c>
      <c r="B2617">
        <v>6.3304999999999998</v>
      </c>
      <c r="C2617">
        <v>6.3685</v>
      </c>
      <c r="D2617">
        <v>6.2599</v>
      </c>
      <c r="E2617" s="35">
        <v>6.3196000000000003</v>
      </c>
      <c r="F2617">
        <v>351270</v>
      </c>
    </row>
    <row r="2618" spans="1:6">
      <c r="A2618" s="14">
        <v>39622</v>
      </c>
      <c r="B2618">
        <v>6.3902000000000001</v>
      </c>
      <c r="C2618">
        <v>6.4499000000000004</v>
      </c>
      <c r="D2618">
        <v>6.3141999999999996</v>
      </c>
      <c r="E2618" s="35">
        <v>6.3521999999999998</v>
      </c>
      <c r="F2618">
        <v>260114</v>
      </c>
    </row>
    <row r="2619" spans="1:6">
      <c r="A2619" s="14">
        <v>39623</v>
      </c>
      <c r="B2619">
        <v>6.3358999999999996</v>
      </c>
      <c r="C2619">
        <v>6.3631000000000002</v>
      </c>
      <c r="D2619">
        <v>6.0644999999999998</v>
      </c>
      <c r="E2619" s="35">
        <v>6.2382</v>
      </c>
      <c r="F2619">
        <v>456056</v>
      </c>
    </row>
    <row r="2620" spans="1:6">
      <c r="A2620" s="14">
        <v>39624</v>
      </c>
      <c r="B2620">
        <v>6.2979000000000003</v>
      </c>
      <c r="C2620">
        <v>6.4661999999999997</v>
      </c>
      <c r="D2620">
        <v>6.2381000000000002</v>
      </c>
      <c r="E2620" s="35">
        <v>6.3033000000000001</v>
      </c>
      <c r="F2620">
        <v>453067</v>
      </c>
    </row>
    <row r="2621" spans="1:6">
      <c r="A2621" s="14">
        <v>39625</v>
      </c>
      <c r="B2621">
        <v>6.2816000000000001</v>
      </c>
      <c r="C2621">
        <v>6.3738999999999999</v>
      </c>
      <c r="D2621">
        <v>6.1295999999999999</v>
      </c>
      <c r="E2621" s="35">
        <v>6.2382</v>
      </c>
      <c r="F2621">
        <v>425273</v>
      </c>
    </row>
    <row r="2622" spans="1:6">
      <c r="A2622" s="14">
        <v>39626</v>
      </c>
      <c r="B2622">
        <v>5.9287000000000001</v>
      </c>
      <c r="C2622">
        <v>5.9558</v>
      </c>
      <c r="D2622">
        <v>5.0709</v>
      </c>
      <c r="E2622" s="35">
        <v>5.3912000000000004</v>
      </c>
      <c r="F2622">
        <v>2199208</v>
      </c>
    </row>
    <row r="2623" spans="1:6">
      <c r="A2623" s="14">
        <v>39629</v>
      </c>
      <c r="B2623">
        <v>5.4074999999999998</v>
      </c>
      <c r="C2623">
        <v>5.5052000000000003</v>
      </c>
      <c r="D2623">
        <v>5.2988999999999997</v>
      </c>
      <c r="E2623" s="35">
        <v>5.4455</v>
      </c>
      <c r="F2623">
        <v>797280</v>
      </c>
    </row>
    <row r="2624" spans="1:6">
      <c r="A2624" s="14">
        <v>39630</v>
      </c>
      <c r="B2624">
        <v>5.3749000000000002</v>
      </c>
      <c r="C2624">
        <v>5.4183000000000003</v>
      </c>
      <c r="D2624">
        <v>5.1631</v>
      </c>
      <c r="E2624" s="35">
        <v>5.2663000000000002</v>
      </c>
      <c r="F2624">
        <v>1004289</v>
      </c>
    </row>
    <row r="2625" spans="1:6">
      <c r="A2625" s="14">
        <v>39631</v>
      </c>
      <c r="B2625">
        <v>5.2718999999999996</v>
      </c>
      <c r="C2625">
        <v>5.327</v>
      </c>
      <c r="D2625">
        <v>5.2222999999999997</v>
      </c>
      <c r="E2625" s="35">
        <v>5.2774000000000001</v>
      </c>
      <c r="F2625">
        <v>735582</v>
      </c>
    </row>
    <row r="2626" spans="1:6">
      <c r="A2626" s="14">
        <v>39632</v>
      </c>
      <c r="B2626">
        <v>5.2332999999999998</v>
      </c>
      <c r="C2626">
        <v>5.4870000000000001</v>
      </c>
      <c r="D2626">
        <v>5.2332999999999998</v>
      </c>
      <c r="E2626" s="35">
        <v>5.4207999999999998</v>
      </c>
      <c r="F2626">
        <v>449546</v>
      </c>
    </row>
    <row r="2627" spans="1:6">
      <c r="A2627" s="14">
        <v>39636</v>
      </c>
      <c r="B2627">
        <v>5.3986999999999998</v>
      </c>
      <c r="C2627">
        <v>5.4428000000000001</v>
      </c>
      <c r="D2627">
        <v>5.3326000000000002</v>
      </c>
      <c r="E2627" s="35">
        <v>5.3491</v>
      </c>
      <c r="F2627">
        <v>488092</v>
      </c>
    </row>
    <row r="2628" spans="1:6">
      <c r="A2628" s="14">
        <v>39637</v>
      </c>
      <c r="B2628">
        <v>5.3766999999999996</v>
      </c>
      <c r="C2628">
        <v>5.5420999999999996</v>
      </c>
      <c r="D2628">
        <v>5.3491</v>
      </c>
      <c r="E2628" s="35">
        <v>5.5090000000000003</v>
      </c>
      <c r="F2628">
        <v>426217</v>
      </c>
    </row>
    <row r="2629" spans="1:6">
      <c r="A2629" s="14">
        <v>39638</v>
      </c>
      <c r="B2629">
        <v>5.5034999999999998</v>
      </c>
      <c r="C2629">
        <v>5.5641999999999996</v>
      </c>
      <c r="D2629">
        <v>5.4097999999999997</v>
      </c>
      <c r="E2629" s="35">
        <v>5.4593999999999996</v>
      </c>
      <c r="F2629">
        <v>468847</v>
      </c>
    </row>
    <row r="2630" spans="1:6">
      <c r="A2630" s="14">
        <v>39639</v>
      </c>
      <c r="B2630">
        <v>5.4097</v>
      </c>
      <c r="C2630">
        <v>5.5145</v>
      </c>
      <c r="D2630">
        <v>5.3711000000000002</v>
      </c>
      <c r="E2630" s="35">
        <v>5.4538000000000002</v>
      </c>
      <c r="F2630">
        <v>439888</v>
      </c>
    </row>
    <row r="2631" spans="1:6">
      <c r="A2631" s="14">
        <v>39640</v>
      </c>
      <c r="B2631">
        <v>5.3434999999999997</v>
      </c>
      <c r="C2631">
        <v>5.4207000000000001</v>
      </c>
      <c r="D2631">
        <v>5.2443</v>
      </c>
      <c r="E2631" s="35">
        <v>5.3380000000000001</v>
      </c>
      <c r="F2631">
        <v>645964</v>
      </c>
    </row>
    <row r="2632" spans="1:6">
      <c r="A2632" s="14">
        <v>39643</v>
      </c>
      <c r="B2632">
        <v>5.4539</v>
      </c>
      <c r="C2632">
        <v>5.5530999999999997</v>
      </c>
      <c r="D2632">
        <v>5.1616</v>
      </c>
      <c r="E2632" s="35">
        <v>5.2001999999999997</v>
      </c>
      <c r="F2632">
        <v>446401</v>
      </c>
    </row>
    <row r="2633" spans="1:6">
      <c r="A2633" s="14">
        <v>39644</v>
      </c>
      <c r="B2633">
        <v>5.2000999999999999</v>
      </c>
      <c r="C2633">
        <v>5.2222</v>
      </c>
      <c r="D2633">
        <v>4.9684999999999997</v>
      </c>
      <c r="E2633" s="35">
        <v>4.9961000000000002</v>
      </c>
      <c r="F2633">
        <v>759010</v>
      </c>
    </row>
    <row r="2634" spans="1:6">
      <c r="A2634" s="14">
        <v>39645</v>
      </c>
      <c r="B2634">
        <v>5.0568</v>
      </c>
      <c r="C2634">
        <v>5.1063999999999998</v>
      </c>
      <c r="D2634">
        <v>4.9188999999999998</v>
      </c>
      <c r="E2634" s="35">
        <v>5.1063999999999998</v>
      </c>
      <c r="F2634">
        <v>1000987</v>
      </c>
    </row>
    <row r="2635" spans="1:6">
      <c r="A2635" s="14">
        <v>39646</v>
      </c>
      <c r="B2635">
        <v>5.0788000000000002</v>
      </c>
      <c r="C2635">
        <v>5.4151999999999996</v>
      </c>
      <c r="D2635">
        <v>5.0788000000000002</v>
      </c>
      <c r="E2635" s="35">
        <v>5.4042000000000003</v>
      </c>
      <c r="F2635">
        <v>570033</v>
      </c>
    </row>
    <row r="2636" spans="1:6">
      <c r="A2636" s="14">
        <v>39647</v>
      </c>
      <c r="B2636">
        <v>5.4263000000000003</v>
      </c>
      <c r="C2636">
        <v>5.4923999999999999</v>
      </c>
      <c r="D2636">
        <v>5.2828999999999997</v>
      </c>
      <c r="E2636" s="35">
        <v>5.4428000000000001</v>
      </c>
      <c r="F2636">
        <v>473474</v>
      </c>
    </row>
    <row r="2637" spans="1:6">
      <c r="A2637" s="14">
        <v>39650</v>
      </c>
      <c r="B2637">
        <v>5.5145</v>
      </c>
      <c r="C2637">
        <v>5.5861999999999998</v>
      </c>
      <c r="D2637">
        <v>5.4428000000000001</v>
      </c>
      <c r="E2637" s="35">
        <v>5.4869000000000003</v>
      </c>
      <c r="F2637">
        <v>387833</v>
      </c>
    </row>
    <row r="2638" spans="1:6">
      <c r="A2638" s="14">
        <v>39651</v>
      </c>
      <c r="B2638">
        <v>5.4980000000000002</v>
      </c>
      <c r="C2638">
        <v>5.6578999999999997</v>
      </c>
      <c r="D2638">
        <v>5.4151999999999996</v>
      </c>
      <c r="E2638" s="35">
        <v>5.6247999999999996</v>
      </c>
      <c r="F2638">
        <v>330043</v>
      </c>
    </row>
    <row r="2639" spans="1:6">
      <c r="A2639" s="14">
        <v>39652</v>
      </c>
      <c r="B2639">
        <v>5.6798999999999999</v>
      </c>
      <c r="C2639">
        <v>6.0053000000000001</v>
      </c>
      <c r="D2639">
        <v>5.6303000000000001</v>
      </c>
      <c r="E2639" s="35">
        <v>5.9446000000000003</v>
      </c>
      <c r="F2639">
        <v>416894</v>
      </c>
    </row>
    <row r="2640" spans="1:6">
      <c r="A2640" s="14">
        <v>39653</v>
      </c>
      <c r="B2640">
        <v>5.9996999999999998</v>
      </c>
      <c r="C2640">
        <v>5.9996999999999998</v>
      </c>
      <c r="D2640">
        <v>5.6136999999999997</v>
      </c>
      <c r="E2640" s="35">
        <v>5.6413000000000002</v>
      </c>
      <c r="F2640">
        <v>316696</v>
      </c>
    </row>
    <row r="2641" spans="1:6">
      <c r="A2641" s="14">
        <v>39654</v>
      </c>
      <c r="B2641">
        <v>5.6634000000000002</v>
      </c>
      <c r="C2641">
        <v>5.7515999999999998</v>
      </c>
      <c r="D2641">
        <v>5.4703999999999997</v>
      </c>
      <c r="E2641" s="35">
        <v>5.52</v>
      </c>
      <c r="F2641">
        <v>340685</v>
      </c>
    </row>
    <row r="2642" spans="1:6">
      <c r="A2642" s="14">
        <v>39657</v>
      </c>
      <c r="B2642">
        <v>5.5309999999999997</v>
      </c>
      <c r="C2642">
        <v>5.5476000000000001</v>
      </c>
      <c r="D2642">
        <v>5.4813999999999998</v>
      </c>
      <c r="E2642" s="35">
        <v>5.5145</v>
      </c>
      <c r="F2642">
        <v>435756</v>
      </c>
    </row>
    <row r="2643" spans="1:6">
      <c r="A2643" s="14">
        <v>39658</v>
      </c>
      <c r="B2643">
        <v>5.5807000000000002</v>
      </c>
      <c r="C2643">
        <v>5.7240000000000002</v>
      </c>
      <c r="D2643">
        <v>5.5366</v>
      </c>
      <c r="E2643" s="35">
        <v>5.6303000000000001</v>
      </c>
      <c r="F2643">
        <v>229899</v>
      </c>
    </row>
    <row r="2644" spans="1:6">
      <c r="A2644" s="14">
        <v>39659</v>
      </c>
      <c r="B2644">
        <v>5.6688999999999998</v>
      </c>
      <c r="C2644">
        <v>5.8288000000000002</v>
      </c>
      <c r="D2644">
        <v>5.6523000000000003</v>
      </c>
      <c r="E2644" s="35">
        <v>5.7130000000000001</v>
      </c>
      <c r="F2644">
        <v>375481</v>
      </c>
    </row>
    <row r="2645" spans="1:6">
      <c r="A2645" s="14">
        <v>39660</v>
      </c>
      <c r="B2645">
        <v>5.7350000000000003</v>
      </c>
      <c r="C2645">
        <v>5.7350000000000003</v>
      </c>
      <c r="D2645">
        <v>5.4592999999999998</v>
      </c>
      <c r="E2645" s="35">
        <v>5.4923999999999999</v>
      </c>
      <c r="F2645">
        <v>466413</v>
      </c>
    </row>
    <row r="2646" spans="1:6">
      <c r="A2646" s="14">
        <v>39661</v>
      </c>
      <c r="B2646">
        <v>5.4870000000000001</v>
      </c>
      <c r="C2646">
        <v>5.8013000000000003</v>
      </c>
      <c r="D2646">
        <v>5.4042000000000003</v>
      </c>
      <c r="E2646" s="35">
        <v>5.7682000000000002</v>
      </c>
      <c r="F2646">
        <v>329162</v>
      </c>
    </row>
    <row r="2647" spans="1:6">
      <c r="A2647" s="14">
        <v>39664</v>
      </c>
      <c r="B2647">
        <v>5.8288000000000002</v>
      </c>
      <c r="C2647">
        <v>5.8730000000000002</v>
      </c>
      <c r="D2647">
        <v>5.6744000000000003</v>
      </c>
      <c r="E2647" s="35">
        <v>5.7736999999999998</v>
      </c>
      <c r="F2647">
        <v>392744</v>
      </c>
    </row>
    <row r="2648" spans="1:6">
      <c r="A2648" s="14">
        <v>39665</v>
      </c>
      <c r="B2648">
        <v>5.8013000000000003</v>
      </c>
      <c r="C2648">
        <v>6.0880000000000001</v>
      </c>
      <c r="D2648">
        <v>5.8013000000000003</v>
      </c>
      <c r="E2648" s="35">
        <v>6.0384000000000002</v>
      </c>
      <c r="F2648">
        <v>546213</v>
      </c>
    </row>
    <row r="2649" spans="1:6">
      <c r="A2649" s="14">
        <v>39666</v>
      </c>
      <c r="B2649">
        <v>6.0382999999999996</v>
      </c>
      <c r="C2649">
        <v>6.5236000000000001</v>
      </c>
      <c r="D2649">
        <v>5.9005000000000001</v>
      </c>
      <c r="E2649" s="35">
        <v>5.9886999999999997</v>
      </c>
      <c r="F2649">
        <v>362576</v>
      </c>
    </row>
    <row r="2650" spans="1:6">
      <c r="A2650" s="14">
        <v>39667</v>
      </c>
      <c r="B2650">
        <v>5.9555999999999996</v>
      </c>
      <c r="C2650">
        <v>6.0107999999999997</v>
      </c>
      <c r="D2650">
        <v>5.7736000000000001</v>
      </c>
      <c r="E2650" s="35">
        <v>5.7957000000000001</v>
      </c>
      <c r="F2650">
        <v>475512</v>
      </c>
    </row>
    <row r="2651" spans="1:6">
      <c r="A2651" s="14">
        <v>39668</v>
      </c>
      <c r="B2651">
        <v>5.8121999999999998</v>
      </c>
      <c r="C2651">
        <v>6.1265999999999998</v>
      </c>
      <c r="D2651">
        <v>5.8011999999999997</v>
      </c>
      <c r="E2651" s="35">
        <v>6.1044999999999998</v>
      </c>
      <c r="F2651">
        <v>494646</v>
      </c>
    </row>
    <row r="2652" spans="1:6">
      <c r="A2652" s="14">
        <v>39671</v>
      </c>
      <c r="B2652">
        <v>6.1045999999999996</v>
      </c>
      <c r="C2652">
        <v>6.4740000000000002</v>
      </c>
      <c r="D2652">
        <v>6.1045999999999996</v>
      </c>
      <c r="E2652" s="35">
        <v>6.3417000000000003</v>
      </c>
      <c r="F2652">
        <v>667864</v>
      </c>
    </row>
    <row r="2653" spans="1:6">
      <c r="A2653" s="14">
        <v>39672</v>
      </c>
      <c r="B2653">
        <v>6.3636999999999997</v>
      </c>
      <c r="C2653">
        <v>6.3967999999999998</v>
      </c>
      <c r="D2653">
        <v>6.0990000000000002</v>
      </c>
      <c r="E2653" s="35">
        <v>6.1321000000000003</v>
      </c>
      <c r="F2653">
        <v>459687</v>
      </c>
    </row>
    <row r="2654" spans="1:6">
      <c r="A2654" s="14">
        <v>39673</v>
      </c>
      <c r="B2654">
        <v>6.1651999999999996</v>
      </c>
      <c r="C2654">
        <v>6.1651999999999996</v>
      </c>
      <c r="D2654">
        <v>5.9776999999999996</v>
      </c>
      <c r="E2654" s="35">
        <v>6.0659000000000001</v>
      </c>
      <c r="F2654">
        <v>586076</v>
      </c>
    </row>
    <row r="2655" spans="1:6">
      <c r="A2655" s="14">
        <v>39674</v>
      </c>
      <c r="B2655">
        <v>6.0715000000000003</v>
      </c>
      <c r="C2655">
        <v>6.2369000000000003</v>
      </c>
      <c r="D2655">
        <v>6.0107999999999997</v>
      </c>
      <c r="E2655" s="35">
        <v>6.2038000000000002</v>
      </c>
      <c r="F2655">
        <v>243465</v>
      </c>
    </row>
    <row r="2656" spans="1:6">
      <c r="A2656" s="14">
        <v>39675</v>
      </c>
      <c r="B2656">
        <v>6.1871999999999998</v>
      </c>
      <c r="C2656">
        <v>6.3250999999999999</v>
      </c>
      <c r="D2656">
        <v>5.9942000000000002</v>
      </c>
      <c r="E2656" s="35">
        <v>6.0603999999999996</v>
      </c>
      <c r="F2656">
        <v>299491</v>
      </c>
    </row>
    <row r="2657" spans="1:6">
      <c r="A2657" s="14">
        <v>39678</v>
      </c>
      <c r="B2657">
        <v>6.0990000000000002</v>
      </c>
      <c r="C2657">
        <v>6.1761999999999997</v>
      </c>
      <c r="D2657">
        <v>5.9059999999999997</v>
      </c>
      <c r="E2657" s="35">
        <v>5.9446000000000003</v>
      </c>
      <c r="F2657">
        <v>199072</v>
      </c>
    </row>
    <row r="2658" spans="1:6">
      <c r="A2658" s="14">
        <v>39679</v>
      </c>
      <c r="B2658">
        <v>5.8784000000000001</v>
      </c>
      <c r="C2658">
        <v>5.9059999999999997</v>
      </c>
      <c r="D2658">
        <v>5.6467999999999998</v>
      </c>
      <c r="E2658" s="35">
        <v>5.6798999999999999</v>
      </c>
      <c r="F2658">
        <v>237839</v>
      </c>
    </row>
    <row r="2659" spans="1:6">
      <c r="A2659" s="14">
        <v>39680</v>
      </c>
      <c r="B2659">
        <v>5.6798999999999999</v>
      </c>
      <c r="C2659">
        <v>5.8011999999999997</v>
      </c>
      <c r="D2659">
        <v>5.6303000000000001</v>
      </c>
      <c r="E2659" s="35">
        <v>5.7130000000000001</v>
      </c>
      <c r="F2659">
        <v>245119</v>
      </c>
    </row>
    <row r="2660" spans="1:6">
      <c r="A2660" s="14">
        <v>39681</v>
      </c>
      <c r="B2660">
        <v>5.6909000000000001</v>
      </c>
      <c r="C2660">
        <v>5.7515999999999998</v>
      </c>
      <c r="D2660">
        <v>5.5972</v>
      </c>
      <c r="E2660" s="35">
        <v>5.6082000000000001</v>
      </c>
      <c r="F2660">
        <v>303626</v>
      </c>
    </row>
    <row r="2661" spans="1:6">
      <c r="A2661" s="14">
        <v>39682</v>
      </c>
      <c r="B2661">
        <v>5.6855000000000002</v>
      </c>
      <c r="C2661">
        <v>5.8895</v>
      </c>
      <c r="D2661">
        <v>5.6138000000000003</v>
      </c>
      <c r="E2661" s="35">
        <v>5.8399000000000001</v>
      </c>
      <c r="F2661">
        <v>171171</v>
      </c>
    </row>
    <row r="2662" spans="1:6">
      <c r="A2662" s="14">
        <v>39685</v>
      </c>
      <c r="B2662">
        <v>5.7901999999999996</v>
      </c>
      <c r="C2662">
        <v>5.8342999999999998</v>
      </c>
      <c r="D2662">
        <v>5.6965000000000003</v>
      </c>
      <c r="E2662" s="35">
        <v>5.7792000000000003</v>
      </c>
      <c r="F2662">
        <v>210875</v>
      </c>
    </row>
    <row r="2663" spans="1:6">
      <c r="A2663" s="14">
        <v>39686</v>
      </c>
      <c r="B2663">
        <v>5.8067000000000002</v>
      </c>
      <c r="C2663">
        <v>5.8619000000000003</v>
      </c>
      <c r="D2663">
        <v>5.7515999999999998</v>
      </c>
      <c r="E2663" s="35">
        <v>5.8288000000000002</v>
      </c>
      <c r="F2663">
        <v>130362</v>
      </c>
    </row>
    <row r="2664" spans="1:6">
      <c r="A2664" s="14">
        <v>39687</v>
      </c>
      <c r="B2664">
        <v>5.7572000000000001</v>
      </c>
      <c r="C2664">
        <v>6.0274000000000001</v>
      </c>
      <c r="D2664">
        <v>5.7572000000000001</v>
      </c>
      <c r="E2664" s="35">
        <v>5.9280999999999997</v>
      </c>
      <c r="F2664">
        <v>140234</v>
      </c>
    </row>
    <row r="2665" spans="1:6">
      <c r="A2665" s="14">
        <v>39688</v>
      </c>
      <c r="B2665">
        <v>5.9280999999999997</v>
      </c>
      <c r="C2665">
        <v>6.2038000000000002</v>
      </c>
      <c r="D2665">
        <v>5.8838999999999997</v>
      </c>
      <c r="E2665" s="35">
        <v>6.1707000000000001</v>
      </c>
      <c r="F2665">
        <v>243023</v>
      </c>
    </row>
    <row r="2666" spans="1:6">
      <c r="A2666" s="14">
        <v>39689</v>
      </c>
      <c r="B2666">
        <v>6.1707000000000001</v>
      </c>
      <c r="C2666">
        <v>6.1818</v>
      </c>
      <c r="D2666">
        <v>6.0438999999999998</v>
      </c>
      <c r="E2666" s="35">
        <v>6.1211000000000002</v>
      </c>
      <c r="F2666">
        <v>275615</v>
      </c>
    </row>
    <row r="2667" spans="1:6">
      <c r="A2667" s="14">
        <v>39693</v>
      </c>
      <c r="B2667">
        <v>6.2534000000000001</v>
      </c>
      <c r="C2667">
        <v>6.3913000000000002</v>
      </c>
      <c r="D2667">
        <v>6.1430999999999996</v>
      </c>
      <c r="E2667" s="35">
        <v>6.2148000000000003</v>
      </c>
      <c r="F2667">
        <v>190690</v>
      </c>
    </row>
    <row r="2668" spans="1:6">
      <c r="A2668" s="14">
        <v>39694</v>
      </c>
      <c r="B2668">
        <v>6.2369000000000003</v>
      </c>
      <c r="C2668">
        <v>6.3636999999999997</v>
      </c>
      <c r="D2668">
        <v>6.1486000000000001</v>
      </c>
      <c r="E2668" s="35">
        <v>6.3636999999999997</v>
      </c>
      <c r="F2668">
        <v>362963</v>
      </c>
    </row>
    <row r="2669" spans="1:6">
      <c r="A2669" s="14">
        <v>39695</v>
      </c>
      <c r="B2669">
        <v>6.3030999999999997</v>
      </c>
      <c r="C2669">
        <v>6.3582000000000001</v>
      </c>
      <c r="D2669">
        <v>6.1982999999999997</v>
      </c>
      <c r="E2669" s="35">
        <v>6.3472</v>
      </c>
      <c r="F2669">
        <v>210599</v>
      </c>
    </row>
    <row r="2670" spans="1:6">
      <c r="A2670" s="14">
        <v>39696</v>
      </c>
      <c r="B2670">
        <v>6.3307000000000002</v>
      </c>
      <c r="C2670">
        <v>6.3693</v>
      </c>
      <c r="D2670">
        <v>6.1597</v>
      </c>
      <c r="E2670" s="35">
        <v>6.3030999999999997</v>
      </c>
      <c r="F2670">
        <v>155289</v>
      </c>
    </row>
    <row r="2671" spans="1:6">
      <c r="A2671" s="14">
        <v>39699</v>
      </c>
      <c r="B2671">
        <v>6.3747999999999996</v>
      </c>
      <c r="C2671">
        <v>6.4630000000000001</v>
      </c>
      <c r="D2671">
        <v>6.2865000000000002</v>
      </c>
      <c r="E2671" s="35">
        <v>6.3857999999999997</v>
      </c>
      <c r="F2671">
        <v>368424</v>
      </c>
    </row>
    <row r="2672" spans="1:6">
      <c r="A2672" s="14">
        <v>39700</v>
      </c>
      <c r="B2672">
        <v>6.4077999999999999</v>
      </c>
      <c r="C2672">
        <v>6.5677000000000003</v>
      </c>
      <c r="D2672">
        <v>6.3305999999999996</v>
      </c>
      <c r="E2672" s="35">
        <v>6.4409000000000001</v>
      </c>
      <c r="F2672">
        <v>405644</v>
      </c>
    </row>
    <row r="2673" spans="1:6">
      <c r="A2673" s="14">
        <v>39701</v>
      </c>
      <c r="B2673">
        <v>6.4409000000000001</v>
      </c>
      <c r="C2673">
        <v>6.4961000000000002</v>
      </c>
      <c r="D2673">
        <v>6.2092999999999998</v>
      </c>
      <c r="E2673" s="35">
        <v>6.4684999999999997</v>
      </c>
      <c r="F2673">
        <v>259567</v>
      </c>
    </row>
    <row r="2674" spans="1:6">
      <c r="A2674" s="14">
        <v>39702</v>
      </c>
      <c r="B2674">
        <v>6.3526999999999996</v>
      </c>
      <c r="C2674">
        <v>6.5125999999999999</v>
      </c>
      <c r="D2674">
        <v>6.3361000000000001</v>
      </c>
      <c r="E2674" s="35">
        <v>6.5125999999999999</v>
      </c>
      <c r="F2674">
        <v>180048</v>
      </c>
    </row>
    <row r="2675" spans="1:6">
      <c r="A2675" s="14">
        <v>39703</v>
      </c>
      <c r="B2675">
        <v>6.4077999999999999</v>
      </c>
      <c r="C2675">
        <v>6.4740000000000002</v>
      </c>
      <c r="D2675">
        <v>6.27</v>
      </c>
      <c r="E2675" s="35">
        <v>6.3526999999999996</v>
      </c>
      <c r="F2675">
        <v>203650</v>
      </c>
    </row>
    <row r="2676" spans="1:6">
      <c r="A2676" s="14">
        <v>39706</v>
      </c>
      <c r="B2676">
        <v>6.0548999999999999</v>
      </c>
      <c r="C2676">
        <v>6.3030999999999997</v>
      </c>
      <c r="D2676">
        <v>5.8895</v>
      </c>
      <c r="E2676" s="35">
        <v>5.9280999999999997</v>
      </c>
      <c r="F2676">
        <v>313169</v>
      </c>
    </row>
    <row r="2677" spans="1:6">
      <c r="A2677" s="14">
        <v>39707</v>
      </c>
      <c r="B2677">
        <v>5.8728999999999996</v>
      </c>
      <c r="C2677">
        <v>5.9280999999999997</v>
      </c>
      <c r="D2677">
        <v>5.6578999999999997</v>
      </c>
      <c r="E2677" s="35">
        <v>5.8949999999999996</v>
      </c>
      <c r="F2677">
        <v>547921</v>
      </c>
    </row>
    <row r="2678" spans="1:6">
      <c r="A2678" s="14">
        <v>39708</v>
      </c>
      <c r="B2678">
        <v>5.7957000000000001</v>
      </c>
      <c r="C2678">
        <v>5.8452999999999999</v>
      </c>
      <c r="D2678">
        <v>5.6688999999999998</v>
      </c>
      <c r="E2678" s="35">
        <v>5.7901999999999996</v>
      </c>
      <c r="F2678">
        <v>334177</v>
      </c>
    </row>
    <row r="2679" spans="1:6">
      <c r="A2679" s="14">
        <v>39709</v>
      </c>
      <c r="B2679">
        <v>5.8563999999999998</v>
      </c>
      <c r="C2679">
        <v>5.9390999999999998</v>
      </c>
      <c r="D2679">
        <v>5.6193</v>
      </c>
      <c r="E2679" s="35">
        <v>5.7405999999999997</v>
      </c>
      <c r="F2679">
        <v>569318</v>
      </c>
    </row>
    <row r="2680" spans="1:6">
      <c r="A2680" s="14">
        <v>39710</v>
      </c>
      <c r="B2680">
        <v>5.9005000000000001</v>
      </c>
      <c r="C2680">
        <v>6.4574999999999996</v>
      </c>
      <c r="D2680">
        <v>5.5145</v>
      </c>
      <c r="E2680" s="35">
        <v>6.0438999999999998</v>
      </c>
      <c r="F2680">
        <v>746719</v>
      </c>
    </row>
    <row r="2681" spans="1:6">
      <c r="A2681" s="14">
        <v>39713</v>
      </c>
      <c r="B2681">
        <v>6.0438999999999998</v>
      </c>
      <c r="C2681">
        <v>6.0438999999999998</v>
      </c>
      <c r="D2681">
        <v>5.7461000000000002</v>
      </c>
      <c r="E2681" s="35">
        <v>5.8232999999999997</v>
      </c>
      <c r="F2681">
        <v>237895</v>
      </c>
    </row>
    <row r="2682" spans="1:6">
      <c r="A2682" s="14">
        <v>39714</v>
      </c>
      <c r="B2682">
        <v>5.8838999999999997</v>
      </c>
      <c r="C2682">
        <v>5.9115000000000002</v>
      </c>
      <c r="D2682">
        <v>5.6192000000000002</v>
      </c>
      <c r="E2682" s="35">
        <v>5.7184999999999997</v>
      </c>
      <c r="F2682">
        <v>258463</v>
      </c>
    </row>
    <row r="2683" spans="1:6">
      <c r="A2683" s="14">
        <v>39715</v>
      </c>
      <c r="B2683">
        <v>5.7571000000000003</v>
      </c>
      <c r="C2683">
        <v>5.8011999999999997</v>
      </c>
      <c r="D2683">
        <v>5.5696000000000003</v>
      </c>
      <c r="E2683" s="35">
        <v>5.7184999999999997</v>
      </c>
      <c r="F2683">
        <v>307707</v>
      </c>
    </row>
    <row r="2684" spans="1:6">
      <c r="A2684" s="14">
        <v>39716</v>
      </c>
      <c r="B2684">
        <v>5.7074999999999996</v>
      </c>
      <c r="C2684">
        <v>5.9501999999999997</v>
      </c>
      <c r="D2684">
        <v>5.7074999999999996</v>
      </c>
      <c r="E2684" s="35">
        <v>5.8895</v>
      </c>
      <c r="F2684">
        <v>190251</v>
      </c>
    </row>
    <row r="2685" spans="1:6">
      <c r="A2685" s="14">
        <v>39717</v>
      </c>
      <c r="B2685">
        <v>5.8398000000000003</v>
      </c>
      <c r="C2685">
        <v>5.9005000000000001</v>
      </c>
      <c r="D2685">
        <v>5.6467999999999998</v>
      </c>
      <c r="E2685" s="35">
        <v>5.7571000000000003</v>
      </c>
      <c r="F2685">
        <v>337209</v>
      </c>
    </row>
    <row r="2686" spans="1:6">
      <c r="A2686" s="14">
        <v>39720</v>
      </c>
      <c r="B2686">
        <v>5.4482999999999997</v>
      </c>
      <c r="C2686">
        <v>6.11</v>
      </c>
      <c r="D2686">
        <v>5.2386999999999997</v>
      </c>
      <c r="E2686" s="35">
        <v>5.9886999999999997</v>
      </c>
      <c r="F2686">
        <v>928910</v>
      </c>
    </row>
    <row r="2687" spans="1:6">
      <c r="A2687" s="14">
        <v>39721</v>
      </c>
      <c r="B2687">
        <v>6.077</v>
      </c>
      <c r="C2687">
        <v>6.1872999999999996</v>
      </c>
      <c r="D2687">
        <v>5.8619000000000003</v>
      </c>
      <c r="E2687" s="35">
        <v>5.9280999999999997</v>
      </c>
      <c r="F2687">
        <v>395611</v>
      </c>
    </row>
    <row r="2688" spans="1:6">
      <c r="A2688" s="14">
        <v>39722</v>
      </c>
      <c r="B2688">
        <v>5.9169999999999998</v>
      </c>
      <c r="C2688">
        <v>6.2092999999999998</v>
      </c>
      <c r="D2688">
        <v>5.8452999999999999</v>
      </c>
      <c r="E2688" s="35">
        <v>6.1761999999999997</v>
      </c>
      <c r="F2688">
        <v>326236</v>
      </c>
    </row>
    <row r="2689" spans="1:6">
      <c r="A2689" s="14">
        <v>39723</v>
      </c>
      <c r="B2689">
        <v>6.1763000000000003</v>
      </c>
      <c r="C2689">
        <v>6.1763000000000003</v>
      </c>
      <c r="D2689">
        <v>5.7736999999999998</v>
      </c>
      <c r="E2689" s="35">
        <v>5.8068</v>
      </c>
      <c r="F2689">
        <v>514120</v>
      </c>
    </row>
    <row r="2690" spans="1:6">
      <c r="A2690" s="14">
        <v>39724</v>
      </c>
      <c r="B2690">
        <v>5.8398000000000003</v>
      </c>
      <c r="C2690">
        <v>5.9059999999999997</v>
      </c>
      <c r="D2690">
        <v>5.6026999999999996</v>
      </c>
      <c r="E2690" s="35">
        <v>5.7074999999999996</v>
      </c>
      <c r="F2690">
        <v>672603</v>
      </c>
    </row>
    <row r="2691" spans="1:6">
      <c r="A2691" s="14">
        <v>39727</v>
      </c>
      <c r="B2691">
        <v>5.5145</v>
      </c>
      <c r="C2691">
        <v>5.5696000000000003</v>
      </c>
      <c r="D2691">
        <v>4.8914</v>
      </c>
      <c r="E2691" s="35">
        <v>5.1340000000000003</v>
      </c>
      <c r="F2691">
        <v>580622</v>
      </c>
    </row>
    <row r="2692" spans="1:6">
      <c r="A2692" s="14">
        <v>39728</v>
      </c>
      <c r="B2692">
        <v>5.1173999999999999</v>
      </c>
      <c r="C2692">
        <v>5.2001999999999997</v>
      </c>
      <c r="D2692">
        <v>4.8803000000000001</v>
      </c>
      <c r="E2692" s="35">
        <v>4.9134000000000002</v>
      </c>
      <c r="F2692">
        <v>432556</v>
      </c>
    </row>
    <row r="2693" spans="1:6">
      <c r="A2693" s="14">
        <v>39729</v>
      </c>
      <c r="B2693">
        <v>4.8685999999999998</v>
      </c>
      <c r="C2693">
        <v>5.1433999999999997</v>
      </c>
      <c r="D2693">
        <v>4.7619999999999996</v>
      </c>
      <c r="E2693" s="35">
        <v>5.0648999999999997</v>
      </c>
      <c r="F2693">
        <v>894462</v>
      </c>
    </row>
    <row r="2694" spans="1:6">
      <c r="A2694" s="14">
        <v>39730</v>
      </c>
      <c r="B2694">
        <v>5.0648</v>
      </c>
      <c r="C2694">
        <v>5.1153000000000004</v>
      </c>
      <c r="D2694">
        <v>4.7115</v>
      </c>
      <c r="E2694" s="35">
        <v>4.8011999999999997</v>
      </c>
      <c r="F2694">
        <v>453814</v>
      </c>
    </row>
    <row r="2695" spans="1:6">
      <c r="A2695" s="14">
        <v>39731</v>
      </c>
      <c r="B2695">
        <v>4.6835000000000004</v>
      </c>
      <c r="C2695">
        <v>4.9695</v>
      </c>
      <c r="D2695">
        <v>4.4085999999999999</v>
      </c>
      <c r="E2695" s="35">
        <v>4.9470999999999998</v>
      </c>
      <c r="F2695">
        <v>615471</v>
      </c>
    </row>
    <row r="2696" spans="1:6">
      <c r="A2696" s="14">
        <v>39734</v>
      </c>
      <c r="B2696">
        <v>5.1321000000000003</v>
      </c>
      <c r="C2696">
        <v>5.3677000000000001</v>
      </c>
      <c r="D2696">
        <v>4.9919000000000002</v>
      </c>
      <c r="E2696" s="35">
        <v>5.306</v>
      </c>
      <c r="F2696">
        <v>160414</v>
      </c>
    </row>
    <row r="2697" spans="1:6">
      <c r="A2697" s="14">
        <v>39735</v>
      </c>
      <c r="B2697">
        <v>5.4349999999999996</v>
      </c>
      <c r="C2697">
        <v>5.4798999999999998</v>
      </c>
      <c r="D2697">
        <v>5.0255999999999998</v>
      </c>
      <c r="E2697" s="35">
        <v>5.2163000000000004</v>
      </c>
      <c r="F2697">
        <v>601052</v>
      </c>
    </row>
    <row r="2698" spans="1:6">
      <c r="A2698" s="14">
        <v>39736</v>
      </c>
      <c r="B2698">
        <v>5.149</v>
      </c>
      <c r="C2698">
        <v>5.1601999999999997</v>
      </c>
      <c r="D2698">
        <v>5.0199999999999996</v>
      </c>
      <c r="E2698" s="35">
        <v>5.0255999999999998</v>
      </c>
      <c r="F2698">
        <v>485285</v>
      </c>
    </row>
    <row r="2699" spans="1:6">
      <c r="A2699" s="14">
        <v>39737</v>
      </c>
      <c r="B2699">
        <v>4.9413999999999998</v>
      </c>
      <c r="C2699">
        <v>5.0704000000000002</v>
      </c>
      <c r="D2699">
        <v>4.6946000000000003</v>
      </c>
      <c r="E2699" s="35">
        <v>5.0423999999999998</v>
      </c>
      <c r="F2699">
        <v>451292</v>
      </c>
    </row>
    <row r="2700" spans="1:6">
      <c r="A2700" s="14">
        <v>39738</v>
      </c>
      <c r="B2700">
        <v>4.8966000000000003</v>
      </c>
      <c r="C2700">
        <v>5.1546000000000003</v>
      </c>
      <c r="D2700">
        <v>4.8349000000000002</v>
      </c>
      <c r="E2700" s="35">
        <v>4.9695</v>
      </c>
      <c r="F2700">
        <v>300021</v>
      </c>
    </row>
    <row r="2701" spans="1:6">
      <c r="A2701" s="14">
        <v>39741</v>
      </c>
      <c r="B2701">
        <v>4.9806999999999997</v>
      </c>
      <c r="C2701">
        <v>5.048</v>
      </c>
      <c r="D2701">
        <v>4.8404999999999996</v>
      </c>
      <c r="E2701" s="35">
        <v>4.9583000000000004</v>
      </c>
      <c r="F2701">
        <v>319990</v>
      </c>
    </row>
    <row r="2702" spans="1:6">
      <c r="A2702" s="14">
        <v>39742</v>
      </c>
      <c r="B2702">
        <v>4.9077999999999999</v>
      </c>
      <c r="C2702">
        <v>5.0984999999999996</v>
      </c>
      <c r="D2702">
        <v>4.8964999999999996</v>
      </c>
      <c r="E2702" s="35">
        <v>4.9302000000000001</v>
      </c>
      <c r="F2702">
        <v>262495</v>
      </c>
    </row>
    <row r="2703" spans="1:6">
      <c r="A2703" s="14">
        <v>39743</v>
      </c>
      <c r="B2703">
        <v>4.8742000000000001</v>
      </c>
      <c r="C2703">
        <v>4.8798000000000004</v>
      </c>
      <c r="D2703">
        <v>4.5824999999999996</v>
      </c>
      <c r="E2703" s="35">
        <v>4.6441999999999997</v>
      </c>
      <c r="F2703">
        <v>290094</v>
      </c>
    </row>
    <row r="2704" spans="1:6">
      <c r="A2704" s="14">
        <v>39744</v>
      </c>
      <c r="B2704">
        <v>4.6890999999999998</v>
      </c>
      <c r="C2704">
        <v>4.8181000000000003</v>
      </c>
      <c r="D2704">
        <v>4.4367000000000001</v>
      </c>
      <c r="E2704" s="35">
        <v>4.5824999999999996</v>
      </c>
      <c r="F2704">
        <v>382978</v>
      </c>
    </row>
    <row r="2705" spans="1:6">
      <c r="A2705" s="14">
        <v>39745</v>
      </c>
      <c r="B2705">
        <v>4.4591000000000003</v>
      </c>
      <c r="C2705">
        <v>4.6609999999999996</v>
      </c>
      <c r="D2705">
        <v>4.4198000000000004</v>
      </c>
      <c r="E2705" s="35">
        <v>4.5376000000000003</v>
      </c>
      <c r="F2705">
        <v>427230</v>
      </c>
    </row>
    <row r="2706" spans="1:6">
      <c r="A2706" s="14">
        <v>39748</v>
      </c>
      <c r="B2706">
        <v>4.5599999999999996</v>
      </c>
      <c r="C2706">
        <v>4.6441999999999997</v>
      </c>
      <c r="D2706">
        <v>4.4535</v>
      </c>
      <c r="E2706" s="35">
        <v>4.4702999999999999</v>
      </c>
      <c r="F2706">
        <v>304844</v>
      </c>
    </row>
    <row r="2707" spans="1:6">
      <c r="A2707" s="14">
        <v>39749</v>
      </c>
      <c r="B2707">
        <v>4.6497999999999999</v>
      </c>
      <c r="C2707">
        <v>4.79</v>
      </c>
      <c r="D2707">
        <v>4.4142000000000001</v>
      </c>
      <c r="E2707" s="35">
        <v>4.79</v>
      </c>
      <c r="F2707">
        <v>277921</v>
      </c>
    </row>
    <row r="2708" spans="1:6">
      <c r="A2708" s="14">
        <v>39750</v>
      </c>
      <c r="B2708">
        <v>4.7226999999999997</v>
      </c>
      <c r="C2708">
        <v>4.8068</v>
      </c>
      <c r="D2708">
        <v>4.5937000000000001</v>
      </c>
      <c r="E2708" s="35">
        <v>4.6105</v>
      </c>
      <c r="F2708">
        <v>335635</v>
      </c>
    </row>
    <row r="2709" spans="1:6">
      <c r="A2709" s="14">
        <v>39751</v>
      </c>
      <c r="B2709">
        <v>4.7282999999999999</v>
      </c>
      <c r="C2709">
        <v>4.8966000000000003</v>
      </c>
      <c r="D2709">
        <v>4.6609999999999996</v>
      </c>
      <c r="E2709" s="35">
        <v>4.8966000000000003</v>
      </c>
      <c r="F2709">
        <v>239445</v>
      </c>
    </row>
    <row r="2710" spans="1:6">
      <c r="A2710" s="14">
        <v>39752</v>
      </c>
      <c r="B2710">
        <v>4.8573000000000004</v>
      </c>
      <c r="C2710">
        <v>5.2443</v>
      </c>
      <c r="D2710">
        <v>4.8181000000000003</v>
      </c>
      <c r="E2710" s="35">
        <v>5.2163000000000004</v>
      </c>
      <c r="F2710">
        <v>287177</v>
      </c>
    </row>
    <row r="2711" spans="1:6">
      <c r="A2711" s="14">
        <v>39755</v>
      </c>
      <c r="B2711">
        <v>5.1433999999999997</v>
      </c>
      <c r="C2711">
        <v>5.3396999999999997</v>
      </c>
      <c r="D2711">
        <v>5.1154000000000002</v>
      </c>
      <c r="E2711" s="35">
        <v>5.1939000000000002</v>
      </c>
      <c r="F2711">
        <v>231762</v>
      </c>
    </row>
    <row r="2712" spans="1:6">
      <c r="A2712" s="14">
        <v>39756</v>
      </c>
      <c r="B2712">
        <v>5.2949000000000002</v>
      </c>
      <c r="C2712">
        <v>5.3117000000000001</v>
      </c>
      <c r="D2712">
        <v>5.1097999999999999</v>
      </c>
      <c r="E2712" s="35">
        <v>5.2556000000000003</v>
      </c>
      <c r="F2712">
        <v>164791</v>
      </c>
    </row>
    <row r="2713" spans="1:6">
      <c r="A2713" s="14">
        <v>39757</v>
      </c>
      <c r="B2713">
        <v>5.1601999999999997</v>
      </c>
      <c r="C2713">
        <v>5.3228999999999997</v>
      </c>
      <c r="D2713">
        <v>5.1154000000000002</v>
      </c>
      <c r="E2713" s="35">
        <v>5.1322000000000001</v>
      </c>
      <c r="F2713">
        <v>218020</v>
      </c>
    </row>
    <row r="2714" spans="1:6">
      <c r="A2714" s="14">
        <v>39758</v>
      </c>
      <c r="B2714">
        <v>5.0705</v>
      </c>
      <c r="C2714">
        <v>5.149</v>
      </c>
      <c r="D2714">
        <v>4.8630000000000004</v>
      </c>
      <c r="E2714" s="35">
        <v>4.8742000000000001</v>
      </c>
      <c r="F2714">
        <v>187396</v>
      </c>
    </row>
    <row r="2715" spans="1:6">
      <c r="A2715" s="14">
        <v>39759</v>
      </c>
      <c r="B2715">
        <v>4.8630000000000004</v>
      </c>
      <c r="C2715">
        <v>4.9470999999999998</v>
      </c>
      <c r="D2715">
        <v>4.6947000000000001</v>
      </c>
      <c r="E2715" s="35">
        <v>4.8181000000000003</v>
      </c>
      <c r="F2715">
        <v>188910</v>
      </c>
    </row>
    <row r="2716" spans="1:6">
      <c r="A2716" s="14">
        <v>39762</v>
      </c>
      <c r="B2716">
        <v>4.8236999999999997</v>
      </c>
      <c r="C2716">
        <v>4.8742000000000001</v>
      </c>
      <c r="D2716">
        <v>4.5601000000000003</v>
      </c>
      <c r="E2716" s="35">
        <v>4.6386000000000003</v>
      </c>
      <c r="F2716">
        <v>132315</v>
      </c>
    </row>
    <row r="2717" spans="1:6">
      <c r="A2717" s="14">
        <v>39763</v>
      </c>
      <c r="B2717">
        <v>4.6050000000000004</v>
      </c>
      <c r="C2717">
        <v>4.6050000000000004</v>
      </c>
      <c r="D2717">
        <v>4.2908999999999997</v>
      </c>
      <c r="E2717" s="35">
        <v>4.3132999999999999</v>
      </c>
      <c r="F2717">
        <v>293742</v>
      </c>
    </row>
    <row r="2718" spans="1:6">
      <c r="A2718" s="14">
        <v>39764</v>
      </c>
      <c r="B2718">
        <v>4.2403000000000004</v>
      </c>
      <c r="C2718">
        <v>4.2626999999999997</v>
      </c>
      <c r="D2718">
        <v>3.8477000000000001</v>
      </c>
      <c r="E2718" s="35">
        <v>3.8589000000000002</v>
      </c>
      <c r="F2718">
        <v>287342</v>
      </c>
    </row>
    <row r="2719" spans="1:6">
      <c r="A2719" s="14">
        <v>39765</v>
      </c>
      <c r="B2719">
        <v>3.8477000000000001</v>
      </c>
      <c r="C2719">
        <v>3.915</v>
      </c>
      <c r="D2719">
        <v>3.5224000000000002</v>
      </c>
      <c r="E2719" s="35">
        <v>3.8982000000000001</v>
      </c>
      <c r="F2719">
        <v>473449</v>
      </c>
    </row>
    <row r="2720" spans="1:6">
      <c r="A2720" s="14">
        <v>39766</v>
      </c>
      <c r="B2720">
        <v>3.8420999999999998</v>
      </c>
      <c r="C2720">
        <v>3.8814000000000002</v>
      </c>
      <c r="D2720">
        <v>3.4550999999999998</v>
      </c>
      <c r="E2720" s="35">
        <v>3.4550999999999998</v>
      </c>
      <c r="F2720">
        <v>341920</v>
      </c>
    </row>
    <row r="2721" spans="1:6">
      <c r="A2721" s="14">
        <v>39769</v>
      </c>
      <c r="B2721">
        <v>3.4327000000000001</v>
      </c>
      <c r="C2721">
        <v>3.5505</v>
      </c>
      <c r="D2721">
        <v>3.3654000000000002</v>
      </c>
      <c r="E2721" s="35">
        <v>3.4550999999999998</v>
      </c>
      <c r="F2721">
        <v>374620</v>
      </c>
    </row>
    <row r="2722" spans="1:6">
      <c r="A2722" s="14">
        <v>39770</v>
      </c>
      <c r="B2722">
        <v>3.4550999999999998</v>
      </c>
      <c r="C2722">
        <v>3.4887000000000001</v>
      </c>
      <c r="D2722">
        <v>3.2644000000000002</v>
      </c>
      <c r="E2722" s="35">
        <v>3.399</v>
      </c>
      <c r="F2722">
        <v>293346</v>
      </c>
    </row>
    <row r="2723" spans="1:6">
      <c r="A2723" s="14">
        <v>39771</v>
      </c>
      <c r="B2723">
        <v>3.2980999999999998</v>
      </c>
      <c r="C2723">
        <v>3.3877999999999999</v>
      </c>
      <c r="D2723">
        <v>2.9952000000000001</v>
      </c>
      <c r="E2723" s="35">
        <v>2.9952000000000001</v>
      </c>
      <c r="F2723">
        <v>329921</v>
      </c>
    </row>
    <row r="2724" spans="1:6">
      <c r="A2724" s="14">
        <v>39772</v>
      </c>
      <c r="B2724">
        <v>2.9447000000000001</v>
      </c>
      <c r="C2724">
        <v>3.0512999999999999</v>
      </c>
      <c r="D2724">
        <v>2.8494000000000002</v>
      </c>
      <c r="E2724" s="35">
        <v>2.8662000000000001</v>
      </c>
      <c r="F2724">
        <v>417254</v>
      </c>
    </row>
    <row r="2725" spans="1:6">
      <c r="A2725" s="14">
        <v>39773</v>
      </c>
      <c r="B2725">
        <v>2.9390999999999998</v>
      </c>
      <c r="C2725">
        <v>3.0792999999999999</v>
      </c>
      <c r="D2725">
        <v>2.855</v>
      </c>
      <c r="E2725" s="35">
        <v>3.0512999999999999</v>
      </c>
      <c r="F2725">
        <v>591862</v>
      </c>
    </row>
    <row r="2726" spans="1:6">
      <c r="A2726" s="14">
        <v>39776</v>
      </c>
      <c r="B2726">
        <v>3.0455999999999999</v>
      </c>
      <c r="C2726">
        <v>3.3653</v>
      </c>
      <c r="D2726">
        <v>3.0455999999999999</v>
      </c>
      <c r="E2726" s="35">
        <v>3.2812000000000001</v>
      </c>
      <c r="F2726">
        <v>423752</v>
      </c>
    </row>
    <row r="2727" spans="1:6">
      <c r="A2727" s="14">
        <v>39777</v>
      </c>
      <c r="B2727">
        <v>3.2980999999999998</v>
      </c>
      <c r="C2727">
        <v>3.371</v>
      </c>
      <c r="D2727">
        <v>3.1915</v>
      </c>
      <c r="E2727" s="35">
        <v>3.3149000000000002</v>
      </c>
      <c r="F2727">
        <v>407828</v>
      </c>
    </row>
    <row r="2728" spans="1:6">
      <c r="A2728" s="14">
        <v>39778</v>
      </c>
      <c r="B2728">
        <v>3.2082999999999999</v>
      </c>
      <c r="C2728">
        <v>3.5952999999999999</v>
      </c>
      <c r="D2728">
        <v>3.2082999999999999</v>
      </c>
      <c r="E2728" s="35">
        <v>3.5335999999999999</v>
      </c>
      <c r="F2728">
        <v>241126</v>
      </c>
    </row>
    <row r="2729" spans="1:6">
      <c r="A2729" s="14">
        <v>39780</v>
      </c>
      <c r="B2729">
        <v>3.472</v>
      </c>
      <c r="C2729">
        <v>3.6177999999999999</v>
      </c>
      <c r="D2729">
        <v>3.4382999999999999</v>
      </c>
      <c r="E2729" s="35">
        <v>3.6177999999999999</v>
      </c>
      <c r="F2729">
        <v>84191</v>
      </c>
    </row>
    <row r="2730" spans="1:6">
      <c r="A2730" s="14">
        <v>39783</v>
      </c>
      <c r="B2730">
        <v>3.601</v>
      </c>
      <c r="C2730">
        <v>3.601</v>
      </c>
      <c r="D2730">
        <v>3.2587999999999999</v>
      </c>
      <c r="E2730" s="35">
        <v>3.3149000000000002</v>
      </c>
      <c r="F2730">
        <v>481754</v>
      </c>
    </row>
    <row r="2731" spans="1:6">
      <c r="A2731" s="14">
        <v>39784</v>
      </c>
      <c r="B2731">
        <v>3.3597999999999999</v>
      </c>
      <c r="C2731">
        <v>3.3934000000000002</v>
      </c>
      <c r="D2731">
        <v>3.2307999999999999</v>
      </c>
      <c r="E2731" s="35">
        <v>3.3654000000000002</v>
      </c>
      <c r="F2731">
        <v>683064</v>
      </c>
    </row>
    <row r="2732" spans="1:6">
      <c r="A2732" s="14">
        <v>39785</v>
      </c>
      <c r="B2732">
        <v>3.3205</v>
      </c>
      <c r="C2732">
        <v>3.5503999999999998</v>
      </c>
      <c r="D2732">
        <v>3.2867999999999999</v>
      </c>
      <c r="E2732" s="35">
        <v>3.528</v>
      </c>
      <c r="F2732">
        <v>716818</v>
      </c>
    </row>
    <row r="2733" spans="1:6">
      <c r="A2733" s="14">
        <v>39786</v>
      </c>
      <c r="B2733">
        <v>3.3540999999999999</v>
      </c>
      <c r="C2733">
        <v>3.556</v>
      </c>
      <c r="D2733">
        <v>3.2644000000000002</v>
      </c>
      <c r="E2733" s="35">
        <v>3.4719000000000002</v>
      </c>
      <c r="F2733">
        <v>380282</v>
      </c>
    </row>
    <row r="2734" spans="1:6">
      <c r="A2734" s="14">
        <v>39787</v>
      </c>
      <c r="B2734">
        <v>3.4550999999999998</v>
      </c>
      <c r="C2734">
        <v>3.6345999999999998</v>
      </c>
      <c r="D2734">
        <v>3.3037000000000001</v>
      </c>
      <c r="E2734" s="35">
        <v>3.6234000000000002</v>
      </c>
      <c r="F2734">
        <v>533694</v>
      </c>
    </row>
    <row r="2735" spans="1:6">
      <c r="A2735" s="14">
        <v>39790</v>
      </c>
      <c r="B2735">
        <v>3.6627000000000001</v>
      </c>
      <c r="C2735">
        <v>3.7130999999999998</v>
      </c>
      <c r="D2735">
        <v>3.5392999999999999</v>
      </c>
      <c r="E2735" s="35">
        <v>3.6234000000000002</v>
      </c>
      <c r="F2735">
        <v>294920</v>
      </c>
    </row>
    <row r="2736" spans="1:6">
      <c r="A2736" s="14">
        <v>39791</v>
      </c>
      <c r="B2736">
        <v>3.5560999999999998</v>
      </c>
      <c r="C2736">
        <v>3.601</v>
      </c>
      <c r="D2736">
        <v>3.2307999999999999</v>
      </c>
      <c r="E2736" s="35">
        <v>3.3037000000000001</v>
      </c>
      <c r="F2736">
        <v>391452</v>
      </c>
    </row>
    <row r="2737" spans="1:6">
      <c r="A2737" s="14">
        <v>39792</v>
      </c>
      <c r="B2737">
        <v>3.2644000000000002</v>
      </c>
      <c r="C2737">
        <v>3.5</v>
      </c>
      <c r="D2737">
        <v>3.2644000000000002</v>
      </c>
      <c r="E2737" s="35">
        <v>3.4662999999999999</v>
      </c>
      <c r="F2737">
        <v>256663</v>
      </c>
    </row>
    <row r="2738" spans="1:6">
      <c r="A2738" s="14">
        <v>39793</v>
      </c>
      <c r="B2738">
        <v>3.4325999999999999</v>
      </c>
      <c r="C2738">
        <v>3.4662999999999999</v>
      </c>
      <c r="D2738">
        <v>3.27</v>
      </c>
      <c r="E2738" s="35">
        <v>3.298</v>
      </c>
      <c r="F2738">
        <v>277694</v>
      </c>
    </row>
    <row r="2739" spans="1:6">
      <c r="A2739" s="14">
        <v>39794</v>
      </c>
      <c r="B2739">
        <v>3.2364000000000002</v>
      </c>
      <c r="C2739">
        <v>3.5280999999999998</v>
      </c>
      <c r="D2739">
        <v>3.1859000000000002</v>
      </c>
      <c r="E2739" s="35">
        <v>3.371</v>
      </c>
      <c r="F2739">
        <v>371034</v>
      </c>
    </row>
    <row r="2740" spans="1:6">
      <c r="A2740" s="14">
        <v>39797</v>
      </c>
      <c r="B2740">
        <v>3.3429000000000002</v>
      </c>
      <c r="C2740">
        <v>3.4159000000000002</v>
      </c>
      <c r="D2740">
        <v>3.1970999999999998</v>
      </c>
      <c r="E2740" s="35">
        <v>3.2587999999999999</v>
      </c>
      <c r="F2740">
        <v>389485</v>
      </c>
    </row>
    <row r="2741" spans="1:6">
      <c r="A2741" s="14">
        <v>39798</v>
      </c>
      <c r="B2741">
        <v>3.2364000000000002</v>
      </c>
      <c r="C2741">
        <v>3.4045999999999998</v>
      </c>
      <c r="D2741">
        <v>3.2082999999999999</v>
      </c>
      <c r="E2741" s="35">
        <v>3.3934000000000002</v>
      </c>
      <c r="F2741">
        <v>551301</v>
      </c>
    </row>
    <row r="2742" spans="1:6">
      <c r="A2742" s="14">
        <v>39799</v>
      </c>
      <c r="B2742">
        <v>3.3203999999999998</v>
      </c>
      <c r="C2742">
        <v>3.4214000000000002</v>
      </c>
      <c r="D2742">
        <v>3.2924000000000002</v>
      </c>
      <c r="E2742" s="35">
        <v>3.298</v>
      </c>
      <c r="F2742">
        <v>318694</v>
      </c>
    </row>
    <row r="2743" spans="1:6">
      <c r="A2743" s="14">
        <v>39800</v>
      </c>
      <c r="B2743">
        <v>3.3092000000000001</v>
      </c>
      <c r="C2743">
        <v>3.3653</v>
      </c>
      <c r="D2743">
        <v>3.2027000000000001</v>
      </c>
      <c r="E2743" s="35">
        <v>3.2307000000000001</v>
      </c>
      <c r="F2743">
        <v>282238</v>
      </c>
    </row>
    <row r="2744" spans="1:6">
      <c r="A2744" s="14">
        <v>39801</v>
      </c>
      <c r="B2744">
        <v>3.2475999999999998</v>
      </c>
      <c r="C2744">
        <v>3.3597000000000001</v>
      </c>
      <c r="D2744">
        <v>3.1915</v>
      </c>
      <c r="E2744" s="35">
        <v>3.2139000000000002</v>
      </c>
      <c r="F2744">
        <v>268274</v>
      </c>
    </row>
    <row r="2745" spans="1:6">
      <c r="A2745" s="14">
        <v>39804</v>
      </c>
      <c r="B2745">
        <v>3.3037000000000001</v>
      </c>
      <c r="C2745">
        <v>3.4382999999999999</v>
      </c>
      <c r="D2745">
        <v>3.0289000000000001</v>
      </c>
      <c r="E2745" s="35">
        <v>3.0569000000000002</v>
      </c>
      <c r="F2745">
        <v>277589</v>
      </c>
    </row>
    <row r="2746" spans="1:6">
      <c r="A2746" s="14">
        <v>39805</v>
      </c>
      <c r="B2746">
        <v>3.0849000000000002</v>
      </c>
      <c r="C2746">
        <v>3.1242000000000001</v>
      </c>
      <c r="D2746">
        <v>3.0345</v>
      </c>
      <c r="E2746" s="35">
        <v>3.0569000000000002</v>
      </c>
      <c r="F2746">
        <v>444456</v>
      </c>
    </row>
    <row r="2747" spans="1:6">
      <c r="A2747" s="14">
        <v>39806</v>
      </c>
      <c r="B2747">
        <v>3.1137999999999999</v>
      </c>
      <c r="C2747">
        <v>3.1137999999999999</v>
      </c>
      <c r="D2747">
        <v>2.9714999999999998</v>
      </c>
      <c r="E2747" s="35">
        <v>2.9885999999999999</v>
      </c>
      <c r="F2747">
        <v>116242</v>
      </c>
    </row>
    <row r="2748" spans="1:6">
      <c r="A2748" s="14">
        <v>39808</v>
      </c>
      <c r="B2748">
        <v>2.9885000000000002</v>
      </c>
      <c r="C2748">
        <v>3.0625</v>
      </c>
      <c r="D2748">
        <v>2.9714999999999998</v>
      </c>
      <c r="E2748" s="35">
        <v>3.0226999999999999</v>
      </c>
      <c r="F2748">
        <v>160698</v>
      </c>
    </row>
    <row r="2749" spans="1:6">
      <c r="A2749" s="14">
        <v>39811</v>
      </c>
      <c r="B2749">
        <v>2.9885999999999999</v>
      </c>
      <c r="C2749">
        <v>3.0455000000000001</v>
      </c>
      <c r="D2749">
        <v>2.8576999999999999</v>
      </c>
      <c r="E2749" s="35">
        <v>2.8975</v>
      </c>
      <c r="F2749">
        <v>364948</v>
      </c>
    </row>
    <row r="2750" spans="1:6">
      <c r="A2750" s="14">
        <v>39812</v>
      </c>
      <c r="B2750">
        <v>2.8576000000000001</v>
      </c>
      <c r="C2750">
        <v>3.1023999999999998</v>
      </c>
      <c r="D2750">
        <v>2.8519000000000001</v>
      </c>
      <c r="E2750" s="35">
        <v>3.0966999999999998</v>
      </c>
      <c r="F2750">
        <v>956220</v>
      </c>
    </row>
    <row r="2751" spans="1:6">
      <c r="A2751" s="14">
        <v>39813</v>
      </c>
      <c r="B2751">
        <v>3.0966999999999998</v>
      </c>
      <c r="C2751">
        <v>3.2334000000000001</v>
      </c>
      <c r="D2751">
        <v>3.0398000000000001</v>
      </c>
      <c r="E2751" s="35">
        <v>3.1991999999999998</v>
      </c>
      <c r="F2751">
        <v>1252185</v>
      </c>
    </row>
    <row r="2752" spans="1:6">
      <c r="A2752" s="14">
        <v>39815</v>
      </c>
      <c r="B2752">
        <v>3.2561</v>
      </c>
      <c r="C2752">
        <v>3.387</v>
      </c>
      <c r="D2752">
        <v>3.165</v>
      </c>
      <c r="E2752" s="35">
        <v>3.3243999999999998</v>
      </c>
      <c r="F2752">
        <v>1232020</v>
      </c>
    </row>
    <row r="2753" spans="1:6">
      <c r="A2753" s="14">
        <v>39818</v>
      </c>
      <c r="B2753">
        <v>3.3300999999999998</v>
      </c>
      <c r="C2753">
        <v>3.387</v>
      </c>
      <c r="D2753">
        <v>3.1080999999999999</v>
      </c>
      <c r="E2753" s="35">
        <v>3.1194999999999999</v>
      </c>
      <c r="F2753">
        <v>1288786</v>
      </c>
    </row>
    <row r="2754" spans="1:6">
      <c r="A2754" s="14">
        <v>39819</v>
      </c>
      <c r="B2754">
        <v>3.1478999999999999</v>
      </c>
      <c r="C2754">
        <v>3.1821000000000002</v>
      </c>
      <c r="D2754">
        <v>3.0284</v>
      </c>
      <c r="E2754" s="35">
        <v>3.0284</v>
      </c>
      <c r="F2754">
        <v>778162</v>
      </c>
    </row>
    <row r="2755" spans="1:6">
      <c r="A2755" s="14">
        <v>39820</v>
      </c>
      <c r="B2755">
        <v>3.0341</v>
      </c>
      <c r="C2755">
        <v>3.0341</v>
      </c>
      <c r="D2755">
        <v>2.8519999999999999</v>
      </c>
      <c r="E2755" s="35">
        <v>2.8917999999999999</v>
      </c>
      <c r="F2755">
        <v>536065</v>
      </c>
    </row>
    <row r="2756" spans="1:6">
      <c r="A2756" s="14">
        <v>39821</v>
      </c>
      <c r="B2756">
        <v>2.9030999999999998</v>
      </c>
      <c r="C2756">
        <v>2.9544000000000001</v>
      </c>
      <c r="D2756">
        <v>2.8462000000000001</v>
      </c>
      <c r="E2756" s="35">
        <v>2.9373</v>
      </c>
      <c r="F2756">
        <v>1270382</v>
      </c>
    </row>
    <row r="2757" spans="1:6">
      <c r="A2757" s="14">
        <v>39822</v>
      </c>
      <c r="B2757">
        <v>2.9828000000000001</v>
      </c>
      <c r="C2757">
        <v>3.0055999999999998</v>
      </c>
      <c r="D2757">
        <v>2.8576000000000001</v>
      </c>
      <c r="E2757" s="35">
        <v>2.8576000000000001</v>
      </c>
      <c r="F2757">
        <v>842537</v>
      </c>
    </row>
    <row r="2758" spans="1:6">
      <c r="A2758" s="14">
        <v>39825</v>
      </c>
      <c r="B2758">
        <v>2.9258999999999999</v>
      </c>
      <c r="C2758">
        <v>2.9258999999999999</v>
      </c>
      <c r="D2758">
        <v>2.7551000000000001</v>
      </c>
      <c r="E2758" s="35">
        <v>2.7665000000000002</v>
      </c>
      <c r="F2758">
        <v>853573</v>
      </c>
    </row>
    <row r="2759" spans="1:6">
      <c r="A2759" s="14">
        <v>39826</v>
      </c>
      <c r="B2759">
        <v>2.7892999999999999</v>
      </c>
      <c r="C2759">
        <v>2.7892999999999999</v>
      </c>
      <c r="D2759">
        <v>2.7153</v>
      </c>
      <c r="E2759" s="35">
        <v>2.7778999999999998</v>
      </c>
      <c r="F2759">
        <v>487783</v>
      </c>
    </row>
    <row r="2760" spans="1:6">
      <c r="A2760" s="14">
        <v>39827</v>
      </c>
      <c r="B2760">
        <v>2.7608999999999999</v>
      </c>
      <c r="C2760">
        <v>2.7949999999999999</v>
      </c>
      <c r="D2760">
        <v>2.6356000000000002</v>
      </c>
      <c r="E2760" s="35">
        <v>2.6583999999999999</v>
      </c>
      <c r="F2760">
        <v>881769</v>
      </c>
    </row>
    <row r="2761" spans="1:6">
      <c r="A2761" s="14">
        <v>39828</v>
      </c>
      <c r="B2761">
        <v>2.6242000000000001</v>
      </c>
      <c r="C2761">
        <v>2.6981999999999999</v>
      </c>
      <c r="D2761">
        <v>2.4647999999999999</v>
      </c>
      <c r="E2761" s="35">
        <v>2.6242000000000001</v>
      </c>
      <c r="F2761">
        <v>1235139</v>
      </c>
    </row>
    <row r="2762" spans="1:6">
      <c r="A2762" s="14">
        <v>39829</v>
      </c>
      <c r="B2762">
        <v>2.6755</v>
      </c>
      <c r="C2762">
        <v>2.6981999999999999</v>
      </c>
      <c r="D2762">
        <v>2.5104000000000002</v>
      </c>
      <c r="E2762" s="35">
        <v>2.6469999999999998</v>
      </c>
      <c r="F2762">
        <v>619910</v>
      </c>
    </row>
    <row r="2763" spans="1:6">
      <c r="A2763" s="14">
        <v>39833</v>
      </c>
      <c r="B2763">
        <v>2.6469999999999998</v>
      </c>
      <c r="C2763">
        <v>2.6469999999999998</v>
      </c>
      <c r="D2763">
        <v>2.4136000000000002</v>
      </c>
      <c r="E2763" s="35">
        <v>2.4647999999999999</v>
      </c>
      <c r="F2763">
        <v>832510</v>
      </c>
    </row>
    <row r="2764" spans="1:6">
      <c r="A2764" s="14">
        <v>39834</v>
      </c>
      <c r="B2764">
        <v>2.4933000000000001</v>
      </c>
      <c r="C2764">
        <v>2.6413000000000002</v>
      </c>
      <c r="D2764">
        <v>2.4192999999999998</v>
      </c>
      <c r="E2764" s="35">
        <v>2.6413000000000002</v>
      </c>
      <c r="F2764">
        <v>862749</v>
      </c>
    </row>
    <row r="2765" spans="1:6">
      <c r="A2765" s="14">
        <v>39835</v>
      </c>
      <c r="B2765">
        <v>2.6242000000000001</v>
      </c>
      <c r="C2765">
        <v>2.6640000000000001</v>
      </c>
      <c r="D2765">
        <v>2.4876</v>
      </c>
      <c r="E2765" s="35">
        <v>2.5388000000000002</v>
      </c>
      <c r="F2765">
        <v>526659</v>
      </c>
    </row>
    <row r="2766" spans="1:6">
      <c r="A2766" s="14">
        <v>39836</v>
      </c>
      <c r="B2766">
        <v>2.5104000000000002</v>
      </c>
      <c r="C2766">
        <v>2.7097000000000002</v>
      </c>
      <c r="D2766">
        <v>2.4819</v>
      </c>
      <c r="E2766" s="35">
        <v>2.5958000000000001</v>
      </c>
      <c r="F2766">
        <v>446239</v>
      </c>
    </row>
    <row r="2767" spans="1:6">
      <c r="A2767" s="14">
        <v>39839</v>
      </c>
      <c r="B2767">
        <v>2.6356000000000002</v>
      </c>
      <c r="C2767">
        <v>2.7437</v>
      </c>
      <c r="D2767">
        <v>2.573</v>
      </c>
      <c r="E2767" s="35">
        <v>2.6242000000000001</v>
      </c>
      <c r="F2767">
        <v>358963</v>
      </c>
    </row>
    <row r="2768" spans="1:6">
      <c r="A2768" s="14">
        <v>39840</v>
      </c>
      <c r="B2768">
        <v>2.6867999999999999</v>
      </c>
      <c r="C2768">
        <v>2.6924999999999999</v>
      </c>
      <c r="D2768">
        <v>2.6013999999999999</v>
      </c>
      <c r="E2768" s="35">
        <v>2.6128</v>
      </c>
      <c r="F2768">
        <v>388903</v>
      </c>
    </row>
    <row r="2769" spans="1:6">
      <c r="A2769" s="14">
        <v>39841</v>
      </c>
      <c r="B2769">
        <v>2.63</v>
      </c>
      <c r="C2769">
        <v>2.8462999999999998</v>
      </c>
      <c r="D2769">
        <v>2.63</v>
      </c>
      <c r="E2769" s="35">
        <v>2.7608999999999999</v>
      </c>
      <c r="F2769">
        <v>311213</v>
      </c>
    </row>
    <row r="2770" spans="1:6">
      <c r="A2770" s="14">
        <v>39842</v>
      </c>
      <c r="B2770">
        <v>2.6981999999999999</v>
      </c>
      <c r="C2770">
        <v>2.7267000000000001</v>
      </c>
      <c r="D2770">
        <v>2.5615999999999999</v>
      </c>
      <c r="E2770" s="35">
        <v>2.6356000000000002</v>
      </c>
      <c r="F2770">
        <v>378718</v>
      </c>
    </row>
    <row r="2771" spans="1:6">
      <c r="A2771" s="14">
        <v>39843</v>
      </c>
      <c r="B2771">
        <v>2.6015000000000001</v>
      </c>
      <c r="C2771">
        <v>2.6414</v>
      </c>
      <c r="D2771">
        <v>2.4249999999999998</v>
      </c>
      <c r="E2771" s="35">
        <v>2.4592000000000001</v>
      </c>
      <c r="F2771">
        <v>396660</v>
      </c>
    </row>
    <row r="2772" spans="1:6">
      <c r="A2772" s="14">
        <v>39846</v>
      </c>
      <c r="B2772">
        <v>2.4363999999999999</v>
      </c>
      <c r="C2772">
        <v>2.5217999999999998</v>
      </c>
      <c r="D2772">
        <v>2.3908</v>
      </c>
      <c r="E2772" s="35">
        <v>2.4933000000000001</v>
      </c>
      <c r="F2772">
        <v>293617</v>
      </c>
    </row>
    <row r="2773" spans="1:6">
      <c r="A2773" s="14">
        <v>39847</v>
      </c>
      <c r="B2773">
        <v>2.5388000000000002</v>
      </c>
      <c r="C2773">
        <v>2.5388000000000002</v>
      </c>
      <c r="D2773">
        <v>2.4136000000000002</v>
      </c>
      <c r="E2773" s="35">
        <v>2.4819</v>
      </c>
      <c r="F2773">
        <v>348434</v>
      </c>
    </row>
    <row r="2774" spans="1:6">
      <c r="A2774" s="14">
        <v>39848</v>
      </c>
      <c r="B2774">
        <v>2.4762</v>
      </c>
      <c r="C2774">
        <v>2.5217999999999998</v>
      </c>
      <c r="D2774">
        <v>2.4136000000000002</v>
      </c>
      <c r="E2774" s="35">
        <v>2.4306999999999999</v>
      </c>
      <c r="F2774">
        <v>294758</v>
      </c>
    </row>
    <row r="2775" spans="1:6">
      <c r="A2775" s="14">
        <v>39849</v>
      </c>
      <c r="B2775">
        <v>2.3965999999999998</v>
      </c>
      <c r="C2775">
        <v>2.5672999999999999</v>
      </c>
      <c r="D2775">
        <v>2.3795000000000002</v>
      </c>
      <c r="E2775" s="35">
        <v>2.5217999999999998</v>
      </c>
      <c r="F2775">
        <v>411913</v>
      </c>
    </row>
    <row r="2776" spans="1:6">
      <c r="A2776" s="14">
        <v>39850</v>
      </c>
      <c r="B2776">
        <v>2.5047000000000001</v>
      </c>
      <c r="C2776">
        <v>2.6128999999999998</v>
      </c>
      <c r="D2776">
        <v>2.4819</v>
      </c>
      <c r="E2776" s="35">
        <v>2.5787</v>
      </c>
      <c r="F2776">
        <v>269767</v>
      </c>
    </row>
    <row r="2777" spans="1:6">
      <c r="A2777" s="14">
        <v>39853</v>
      </c>
      <c r="B2777">
        <v>2.5331999999999999</v>
      </c>
      <c r="C2777">
        <v>2.6926000000000001</v>
      </c>
      <c r="D2777">
        <v>2.4876</v>
      </c>
      <c r="E2777" s="35">
        <v>2.6640999999999999</v>
      </c>
      <c r="F2777">
        <v>321115</v>
      </c>
    </row>
    <row r="2778" spans="1:6">
      <c r="A2778" s="14">
        <v>39854</v>
      </c>
      <c r="B2778">
        <v>2.6469999999999998</v>
      </c>
      <c r="C2778">
        <v>2.7096</v>
      </c>
      <c r="D2778">
        <v>2.5446</v>
      </c>
      <c r="E2778" s="35">
        <v>2.5901000000000001</v>
      </c>
      <c r="F2778">
        <v>355214</v>
      </c>
    </row>
    <row r="2779" spans="1:6">
      <c r="A2779" s="14">
        <v>39855</v>
      </c>
      <c r="B2779">
        <v>2.573</v>
      </c>
      <c r="C2779">
        <v>2.7096</v>
      </c>
      <c r="D2779">
        <v>2.5615999999999999</v>
      </c>
      <c r="E2779" s="35">
        <v>2.5787</v>
      </c>
      <c r="F2779">
        <v>212273</v>
      </c>
    </row>
    <row r="2780" spans="1:6">
      <c r="A2780" s="14">
        <v>39856</v>
      </c>
      <c r="B2780">
        <v>2.5331999999999999</v>
      </c>
      <c r="C2780">
        <v>2.5617000000000001</v>
      </c>
      <c r="D2780">
        <v>2.4022999999999999</v>
      </c>
      <c r="E2780" s="35">
        <v>2.5331999999999999</v>
      </c>
      <c r="F2780">
        <v>279164</v>
      </c>
    </row>
    <row r="2781" spans="1:6">
      <c r="A2781" s="14">
        <v>39857</v>
      </c>
      <c r="B2781">
        <v>2.4933999999999998</v>
      </c>
      <c r="C2781">
        <v>2.5503</v>
      </c>
      <c r="D2781">
        <v>2.4763000000000002</v>
      </c>
      <c r="E2781" s="35">
        <v>2.5331999999999999</v>
      </c>
      <c r="F2781">
        <v>248254</v>
      </c>
    </row>
    <row r="2782" spans="1:6">
      <c r="A2782" s="14">
        <v>39861</v>
      </c>
      <c r="B2782">
        <v>2.4590999999999998</v>
      </c>
      <c r="C2782">
        <v>2.5217000000000001</v>
      </c>
      <c r="D2782">
        <v>2.4420000000000002</v>
      </c>
      <c r="E2782" s="35">
        <v>2.4762</v>
      </c>
      <c r="F2782">
        <v>379456</v>
      </c>
    </row>
    <row r="2783" spans="1:6">
      <c r="A2783" s="14">
        <v>39862</v>
      </c>
      <c r="B2783">
        <v>2.4933999999999998</v>
      </c>
      <c r="C2783">
        <v>2.6072000000000002</v>
      </c>
      <c r="D2783">
        <v>2.4420999999999999</v>
      </c>
      <c r="E2783" s="35">
        <v>2.5331999999999999</v>
      </c>
      <c r="F2783">
        <v>316394</v>
      </c>
    </row>
    <row r="2784" spans="1:6">
      <c r="A2784" s="14">
        <v>39863</v>
      </c>
      <c r="B2784">
        <v>2.5445000000000002</v>
      </c>
      <c r="C2784">
        <v>2.6299000000000001</v>
      </c>
      <c r="D2784">
        <v>2.4933000000000001</v>
      </c>
      <c r="E2784" s="35">
        <v>2.4990000000000001</v>
      </c>
      <c r="F2784">
        <v>288609</v>
      </c>
    </row>
    <row r="2785" spans="1:6">
      <c r="A2785" s="14">
        <v>39864</v>
      </c>
      <c r="B2785">
        <v>2.4363999999999999</v>
      </c>
      <c r="C2785">
        <v>2.4876</v>
      </c>
      <c r="D2785">
        <v>2.2770000000000001</v>
      </c>
      <c r="E2785" s="35">
        <v>2.4249999999999998</v>
      </c>
      <c r="F2785">
        <v>266579</v>
      </c>
    </row>
    <row r="2786" spans="1:6">
      <c r="A2786" s="14">
        <v>39867</v>
      </c>
      <c r="B2786">
        <v>2.4647999999999999</v>
      </c>
      <c r="C2786">
        <v>2.4704999999999999</v>
      </c>
      <c r="D2786">
        <v>2.3281999999999998</v>
      </c>
      <c r="E2786" s="35">
        <v>2.3281999999999998</v>
      </c>
      <c r="F2786">
        <v>271927</v>
      </c>
    </row>
    <row r="2787" spans="1:6">
      <c r="A2787" s="14">
        <v>39868</v>
      </c>
      <c r="B2787">
        <v>2.3738000000000001</v>
      </c>
      <c r="C2787">
        <v>2.5104000000000002</v>
      </c>
      <c r="D2787">
        <v>2.3567</v>
      </c>
      <c r="E2787" s="35">
        <v>2.4876</v>
      </c>
      <c r="F2787">
        <v>264528</v>
      </c>
    </row>
    <row r="2788" spans="1:6">
      <c r="A2788" s="14">
        <v>39869</v>
      </c>
      <c r="B2788">
        <v>2.4535</v>
      </c>
      <c r="C2788">
        <v>2.4706000000000001</v>
      </c>
      <c r="D2788">
        <v>2.3452999999999999</v>
      </c>
      <c r="E2788" s="35">
        <v>2.3795000000000002</v>
      </c>
      <c r="F2788">
        <v>235502</v>
      </c>
    </row>
    <row r="2789" spans="1:6">
      <c r="A2789" s="14">
        <v>39870</v>
      </c>
      <c r="B2789">
        <v>2.3852000000000002</v>
      </c>
      <c r="C2789">
        <v>2.4649000000000001</v>
      </c>
      <c r="D2789">
        <v>2.3340000000000001</v>
      </c>
      <c r="E2789" s="35">
        <v>2.3852000000000002</v>
      </c>
      <c r="F2789">
        <v>191784</v>
      </c>
    </row>
    <row r="2790" spans="1:6">
      <c r="A2790" s="14">
        <v>39871</v>
      </c>
      <c r="B2790">
        <v>2.3226</v>
      </c>
      <c r="C2790">
        <v>2.3908999999999998</v>
      </c>
      <c r="D2790">
        <v>2.2543000000000002</v>
      </c>
      <c r="E2790" s="35">
        <v>2.2940999999999998</v>
      </c>
      <c r="F2790">
        <v>313091</v>
      </c>
    </row>
    <row r="2791" spans="1:6">
      <c r="A2791" s="14">
        <v>39874</v>
      </c>
      <c r="B2791">
        <v>2.2770000000000001</v>
      </c>
      <c r="C2791">
        <v>2.3395999999999999</v>
      </c>
      <c r="D2791">
        <v>2.1916000000000002</v>
      </c>
      <c r="E2791" s="35">
        <v>2.2143999999999999</v>
      </c>
      <c r="F2791">
        <v>286392</v>
      </c>
    </row>
    <row r="2792" spans="1:6">
      <c r="A2792" s="14">
        <v>39875</v>
      </c>
      <c r="B2792">
        <v>2.2427999999999999</v>
      </c>
      <c r="C2792">
        <v>2.2770000000000001</v>
      </c>
      <c r="D2792">
        <v>2.1631</v>
      </c>
      <c r="E2792" s="35">
        <v>2.2713000000000001</v>
      </c>
      <c r="F2792">
        <v>663686</v>
      </c>
    </row>
    <row r="2793" spans="1:6">
      <c r="A2793" s="14">
        <v>39876</v>
      </c>
      <c r="B2793">
        <v>2.3054999999999999</v>
      </c>
      <c r="C2793">
        <v>2.3852000000000002</v>
      </c>
      <c r="D2793">
        <v>2.1688000000000001</v>
      </c>
      <c r="E2793" s="35">
        <v>2.2770000000000001</v>
      </c>
      <c r="F2793">
        <v>507600</v>
      </c>
    </row>
    <row r="2794" spans="1:6">
      <c r="A2794" s="14">
        <v>39877</v>
      </c>
      <c r="B2794">
        <v>2.2713000000000001</v>
      </c>
      <c r="C2794">
        <v>2.2713000000000001</v>
      </c>
      <c r="D2794">
        <v>2.1575000000000002</v>
      </c>
      <c r="E2794" s="35">
        <v>2.2143999999999999</v>
      </c>
      <c r="F2794">
        <v>556162</v>
      </c>
    </row>
    <row r="2795" spans="1:6">
      <c r="A2795" s="14">
        <v>39878</v>
      </c>
      <c r="B2795">
        <v>2.1916000000000002</v>
      </c>
      <c r="C2795">
        <v>2.2713000000000001</v>
      </c>
      <c r="D2795">
        <v>1.7248000000000001</v>
      </c>
      <c r="E2795" s="35">
        <v>2.2143999999999999</v>
      </c>
      <c r="F2795">
        <v>330509</v>
      </c>
    </row>
    <row r="2796" spans="1:6">
      <c r="A2796" s="14">
        <v>39881</v>
      </c>
      <c r="B2796">
        <v>2.1631</v>
      </c>
      <c r="C2796">
        <v>2.2770000000000001</v>
      </c>
      <c r="D2796">
        <v>2.1402999999999999</v>
      </c>
      <c r="E2796" s="35">
        <v>2.1745000000000001</v>
      </c>
      <c r="F2796">
        <v>284905</v>
      </c>
    </row>
    <row r="2797" spans="1:6">
      <c r="A2797" s="14">
        <v>39882</v>
      </c>
      <c r="B2797">
        <v>2.2029999999999998</v>
      </c>
      <c r="C2797">
        <v>2.3395999999999999</v>
      </c>
      <c r="D2797">
        <v>2.1631</v>
      </c>
      <c r="E2797" s="35">
        <v>2.3168000000000002</v>
      </c>
      <c r="F2797">
        <v>295776</v>
      </c>
    </row>
    <row r="2798" spans="1:6">
      <c r="A2798" s="14">
        <v>39883</v>
      </c>
      <c r="B2798">
        <v>2.3281999999999998</v>
      </c>
      <c r="C2798">
        <v>2.4535</v>
      </c>
      <c r="D2798">
        <v>2.2884000000000002</v>
      </c>
      <c r="E2798" s="35">
        <v>2.4249999999999998</v>
      </c>
      <c r="F2798">
        <v>219673</v>
      </c>
    </row>
    <row r="2799" spans="1:6">
      <c r="A2799" s="14">
        <v>39884</v>
      </c>
      <c r="B2799">
        <v>2.3965999999999998</v>
      </c>
      <c r="C2799">
        <v>2.7097000000000002</v>
      </c>
      <c r="D2799">
        <v>2.3226</v>
      </c>
      <c r="E2799" s="35">
        <v>2.6812</v>
      </c>
      <c r="F2799">
        <v>250131</v>
      </c>
    </row>
    <row r="2800" spans="1:6">
      <c r="A2800" s="14">
        <v>39885</v>
      </c>
      <c r="B2800">
        <v>2.7096</v>
      </c>
      <c r="C2800">
        <v>2.7494999999999998</v>
      </c>
      <c r="D2800">
        <v>2.6356000000000002</v>
      </c>
      <c r="E2800" s="35">
        <v>2.6698</v>
      </c>
      <c r="F2800">
        <v>196449</v>
      </c>
    </row>
    <row r="2801" spans="1:6">
      <c r="A2801" s="14">
        <v>39888</v>
      </c>
      <c r="B2801">
        <v>2.7267000000000001</v>
      </c>
      <c r="C2801">
        <v>2.7608000000000001</v>
      </c>
      <c r="D2801">
        <v>2.6128</v>
      </c>
      <c r="E2801" s="35">
        <v>2.6469999999999998</v>
      </c>
      <c r="F2801">
        <v>130244</v>
      </c>
    </row>
    <row r="2802" spans="1:6">
      <c r="A2802" s="14">
        <v>39889</v>
      </c>
      <c r="B2802">
        <v>2.6242000000000001</v>
      </c>
      <c r="C2802">
        <v>2.6583000000000001</v>
      </c>
      <c r="D2802">
        <v>2.5331000000000001</v>
      </c>
      <c r="E2802" s="35">
        <v>2.6185</v>
      </c>
      <c r="F2802">
        <v>347008</v>
      </c>
    </row>
    <row r="2803" spans="1:6">
      <c r="A2803" s="14">
        <v>39890</v>
      </c>
      <c r="B2803">
        <v>2.6469999999999998</v>
      </c>
      <c r="C2803">
        <v>2.8576999999999999</v>
      </c>
      <c r="D2803">
        <v>2.5787</v>
      </c>
      <c r="E2803" s="35">
        <v>2.7494999999999998</v>
      </c>
      <c r="F2803">
        <v>203053</v>
      </c>
    </row>
    <row r="2804" spans="1:6">
      <c r="A2804" s="14">
        <v>39891</v>
      </c>
      <c r="B2804">
        <v>2.8235000000000001</v>
      </c>
      <c r="C2804">
        <v>2.8405999999999998</v>
      </c>
      <c r="D2804">
        <v>2.7210000000000001</v>
      </c>
      <c r="E2804" s="35">
        <v>2.8121</v>
      </c>
      <c r="F2804">
        <v>139922</v>
      </c>
    </row>
    <row r="2805" spans="1:6">
      <c r="A2805" s="14">
        <v>39892</v>
      </c>
      <c r="B2805">
        <v>2.8576000000000001</v>
      </c>
      <c r="C2805">
        <v>2.8633000000000002</v>
      </c>
      <c r="D2805">
        <v>2.6753999999999998</v>
      </c>
      <c r="E2805" s="35">
        <v>2.8405</v>
      </c>
      <c r="F2805">
        <v>299875</v>
      </c>
    </row>
    <row r="2806" spans="1:6">
      <c r="A2806" s="14">
        <v>39895</v>
      </c>
      <c r="B2806">
        <v>2.8290999999999999</v>
      </c>
      <c r="C2806">
        <v>3.0341</v>
      </c>
      <c r="D2806">
        <v>2.8290999999999999</v>
      </c>
      <c r="E2806" s="35">
        <v>3.0112999999999999</v>
      </c>
      <c r="F2806">
        <v>272383</v>
      </c>
    </row>
    <row r="2807" spans="1:6">
      <c r="A2807" s="14">
        <v>39896</v>
      </c>
      <c r="B2807">
        <v>2.9942000000000002</v>
      </c>
      <c r="C2807">
        <v>3.1307999999999998</v>
      </c>
      <c r="D2807">
        <v>2.9771000000000001</v>
      </c>
      <c r="E2807" s="35">
        <v>3.0055999999999998</v>
      </c>
      <c r="F2807">
        <v>165422</v>
      </c>
    </row>
    <row r="2808" spans="1:6">
      <c r="A2808" s="14">
        <v>39897</v>
      </c>
      <c r="B2808">
        <v>3.0625</v>
      </c>
      <c r="C2808">
        <v>3.1593</v>
      </c>
      <c r="D2808">
        <v>2.8860999999999999</v>
      </c>
      <c r="E2808" s="35">
        <v>3.0226999999999999</v>
      </c>
      <c r="F2808">
        <v>201058</v>
      </c>
    </row>
    <row r="2809" spans="1:6">
      <c r="A2809" s="14">
        <v>39898</v>
      </c>
      <c r="B2809">
        <v>3.0226999999999999</v>
      </c>
      <c r="C2809">
        <v>3.3414999999999999</v>
      </c>
      <c r="D2809">
        <v>3.0226999999999999</v>
      </c>
      <c r="E2809" s="35">
        <v>3.3300999999999998</v>
      </c>
      <c r="F2809">
        <v>163830</v>
      </c>
    </row>
    <row r="2810" spans="1:6">
      <c r="A2810" s="14">
        <v>39899</v>
      </c>
      <c r="B2810">
        <v>3.2675000000000001</v>
      </c>
      <c r="C2810">
        <v>3.3073999999999999</v>
      </c>
      <c r="D2810">
        <v>3.1934999999999998</v>
      </c>
      <c r="E2810" s="35">
        <v>3.2048999999999999</v>
      </c>
      <c r="F2810">
        <v>149429</v>
      </c>
    </row>
    <row r="2811" spans="1:6">
      <c r="A2811" s="14">
        <v>39902</v>
      </c>
      <c r="B2811">
        <v>3.1537000000000002</v>
      </c>
      <c r="C2811">
        <v>3.1537000000000002</v>
      </c>
      <c r="D2811">
        <v>2.8690000000000002</v>
      </c>
      <c r="E2811" s="35">
        <v>2.8975</v>
      </c>
      <c r="F2811">
        <v>252862</v>
      </c>
    </row>
    <row r="2812" spans="1:6">
      <c r="A2812" s="14">
        <v>39903</v>
      </c>
      <c r="B2812">
        <v>2.8462000000000001</v>
      </c>
      <c r="C2812">
        <v>3.0169999999999999</v>
      </c>
      <c r="D2812">
        <v>2.7494000000000001</v>
      </c>
      <c r="E2812" s="35">
        <v>2.8519000000000001</v>
      </c>
      <c r="F2812">
        <v>351791</v>
      </c>
    </row>
    <row r="2813" spans="1:6">
      <c r="A2813" s="14">
        <v>39904</v>
      </c>
      <c r="B2813">
        <v>2.8064</v>
      </c>
      <c r="C2813">
        <v>2.9032</v>
      </c>
      <c r="D2813">
        <v>2.7324000000000002</v>
      </c>
      <c r="E2813" s="35">
        <v>2.8178000000000001</v>
      </c>
      <c r="F2813">
        <v>256904</v>
      </c>
    </row>
    <row r="2814" spans="1:6">
      <c r="A2814" s="14">
        <v>39905</v>
      </c>
      <c r="B2814">
        <v>2.8641000000000001</v>
      </c>
      <c r="C2814">
        <v>3.0261</v>
      </c>
      <c r="D2814">
        <v>2.7831000000000001</v>
      </c>
      <c r="E2814" s="35">
        <v>2.9277000000000002</v>
      </c>
      <c r="F2814">
        <v>233522</v>
      </c>
    </row>
    <row r="2815" spans="1:6">
      <c r="A2815" s="14">
        <v>39906</v>
      </c>
      <c r="B2815">
        <v>2.9277000000000002</v>
      </c>
      <c r="C2815">
        <v>3.1707000000000001</v>
      </c>
      <c r="D2815">
        <v>2.9218999999999999</v>
      </c>
      <c r="E2815" s="35">
        <v>2.9798</v>
      </c>
      <c r="F2815">
        <v>211479</v>
      </c>
    </row>
    <row r="2816" spans="1:6">
      <c r="A2816" s="14">
        <v>39909</v>
      </c>
      <c r="B2816">
        <v>2.8986999999999998</v>
      </c>
      <c r="C2816">
        <v>2.9161000000000001</v>
      </c>
      <c r="D2816">
        <v>2.702</v>
      </c>
      <c r="E2816" s="35">
        <v>2.8755999999999999</v>
      </c>
      <c r="F2816">
        <v>224899</v>
      </c>
    </row>
    <row r="2817" spans="1:6">
      <c r="A2817" s="14">
        <v>39910</v>
      </c>
      <c r="B2817">
        <v>2.8178000000000001</v>
      </c>
      <c r="C2817">
        <v>2.8641000000000001</v>
      </c>
      <c r="D2817">
        <v>2.7021000000000002</v>
      </c>
      <c r="E2817" s="35">
        <v>2.7309999999999999</v>
      </c>
      <c r="F2817">
        <v>161951</v>
      </c>
    </row>
    <row r="2818" spans="1:6">
      <c r="A2818" s="14">
        <v>39911</v>
      </c>
      <c r="B2818">
        <v>2.7136</v>
      </c>
      <c r="C2818">
        <v>2.7541000000000002</v>
      </c>
      <c r="D2818">
        <v>2.65</v>
      </c>
      <c r="E2818" s="35">
        <v>2.7541000000000002</v>
      </c>
      <c r="F2818">
        <v>172363</v>
      </c>
    </row>
    <row r="2819" spans="1:6">
      <c r="A2819" s="14">
        <v>39912</v>
      </c>
      <c r="B2819">
        <v>2.8062</v>
      </c>
      <c r="C2819">
        <v>2.8641000000000001</v>
      </c>
      <c r="D2819">
        <v>2.7656999999999998</v>
      </c>
      <c r="E2819" s="35">
        <v>2.8119999999999998</v>
      </c>
      <c r="F2819">
        <v>201411</v>
      </c>
    </row>
    <row r="2820" spans="1:6">
      <c r="A2820" s="14">
        <v>39916</v>
      </c>
      <c r="B2820">
        <v>2.8003999999999998</v>
      </c>
      <c r="C2820">
        <v>2.8003999999999998</v>
      </c>
      <c r="D2820">
        <v>2.5169000000000001</v>
      </c>
      <c r="E2820" s="35">
        <v>2.5226999999999999</v>
      </c>
      <c r="F2820">
        <v>301393</v>
      </c>
    </row>
    <row r="2821" spans="1:6">
      <c r="A2821" s="14">
        <v>39917</v>
      </c>
      <c r="B2821">
        <v>2.5226000000000002</v>
      </c>
      <c r="C2821">
        <v>2.5341999999999998</v>
      </c>
      <c r="D2821">
        <v>2.4184999999999999</v>
      </c>
      <c r="E2821" s="35">
        <v>2.4590000000000001</v>
      </c>
      <c r="F2821">
        <v>297510</v>
      </c>
    </row>
    <row r="2822" spans="1:6">
      <c r="A2822" s="14">
        <v>39918</v>
      </c>
      <c r="B2822">
        <v>2.4822000000000002</v>
      </c>
      <c r="C2822">
        <v>2.4937999999999998</v>
      </c>
      <c r="D2822">
        <v>2.4243000000000001</v>
      </c>
      <c r="E2822" s="35">
        <v>2.4417</v>
      </c>
      <c r="F2822">
        <v>356419</v>
      </c>
    </row>
    <row r="2823" spans="1:6">
      <c r="A2823" s="14">
        <v>39919</v>
      </c>
      <c r="B2823">
        <v>2.4417</v>
      </c>
      <c r="C2823">
        <v>2.4765000000000001</v>
      </c>
      <c r="D2823">
        <v>2.3317999999999999</v>
      </c>
      <c r="E2823" s="35">
        <v>2.3317999999999999</v>
      </c>
      <c r="F2823">
        <v>629297</v>
      </c>
    </row>
    <row r="2824" spans="1:6">
      <c r="A2824" s="14">
        <v>39920</v>
      </c>
      <c r="B2824">
        <v>2.3549000000000002</v>
      </c>
      <c r="C2824">
        <v>2.4822000000000002</v>
      </c>
      <c r="D2824">
        <v>2.3374999999999999</v>
      </c>
      <c r="E2824" s="35">
        <v>2.4822000000000002</v>
      </c>
      <c r="F2824">
        <v>743445</v>
      </c>
    </row>
    <row r="2825" spans="1:6">
      <c r="A2825" s="14">
        <v>39923</v>
      </c>
      <c r="B2825">
        <v>2.4533</v>
      </c>
      <c r="C2825">
        <v>2.4822000000000002</v>
      </c>
      <c r="D2825">
        <v>2.3144</v>
      </c>
      <c r="E2825" s="35">
        <v>2.3664999999999998</v>
      </c>
      <c r="F2825">
        <v>315398</v>
      </c>
    </row>
    <row r="2826" spans="1:6">
      <c r="A2826" s="14">
        <v>39924</v>
      </c>
      <c r="B2826">
        <v>2.3896000000000002</v>
      </c>
      <c r="C2826">
        <v>2.5284</v>
      </c>
      <c r="D2826">
        <v>2.3896000000000002</v>
      </c>
      <c r="E2826" s="35">
        <v>2.4590000000000001</v>
      </c>
      <c r="F2826">
        <v>710159</v>
      </c>
    </row>
    <row r="2827" spans="1:6">
      <c r="A2827" s="14">
        <v>39925</v>
      </c>
      <c r="B2827">
        <v>2.4647999999999999</v>
      </c>
      <c r="C2827">
        <v>2.5863</v>
      </c>
      <c r="D2827">
        <v>2.4011999999999998</v>
      </c>
      <c r="E2827" s="35">
        <v>2.4300999999999999</v>
      </c>
      <c r="F2827">
        <v>1014220</v>
      </c>
    </row>
    <row r="2828" spans="1:6">
      <c r="A2828" s="14">
        <v>39926</v>
      </c>
      <c r="B2828">
        <v>2.4937999999999998</v>
      </c>
      <c r="C2828">
        <v>2.5226999999999999</v>
      </c>
      <c r="D2828">
        <v>2.4127999999999998</v>
      </c>
      <c r="E2828" s="35">
        <v>2.4474999999999998</v>
      </c>
      <c r="F2828">
        <v>594228</v>
      </c>
    </row>
    <row r="2829" spans="1:6">
      <c r="A2829" s="14">
        <v>39927</v>
      </c>
      <c r="B2829">
        <v>2.4706000000000001</v>
      </c>
      <c r="C2829">
        <v>2.6846999999999999</v>
      </c>
      <c r="D2829">
        <v>2.4474999999999998</v>
      </c>
      <c r="E2829" s="35">
        <v>2.5573999999999999</v>
      </c>
      <c r="F2829">
        <v>721337</v>
      </c>
    </row>
    <row r="2830" spans="1:6">
      <c r="A2830" s="14">
        <v>39930</v>
      </c>
      <c r="B2830">
        <v>2.5863</v>
      </c>
      <c r="C2830">
        <v>2.5863</v>
      </c>
      <c r="D2830">
        <v>2.3374999999999999</v>
      </c>
      <c r="E2830" s="35">
        <v>2.5226999999999999</v>
      </c>
      <c r="F2830">
        <v>801189</v>
      </c>
    </row>
    <row r="2831" spans="1:6">
      <c r="A2831" s="14">
        <v>39931</v>
      </c>
      <c r="B2831">
        <v>2.5343</v>
      </c>
      <c r="C2831">
        <v>2.6846999999999999</v>
      </c>
      <c r="D2831">
        <v>2.4706000000000001</v>
      </c>
      <c r="E2831" s="35">
        <v>2.6095000000000002</v>
      </c>
      <c r="F2831">
        <v>551062</v>
      </c>
    </row>
    <row r="2832" spans="1:6">
      <c r="A2832" s="14">
        <v>39932</v>
      </c>
      <c r="B2832">
        <v>2.5747</v>
      </c>
      <c r="C2832">
        <v>2.7078000000000002</v>
      </c>
      <c r="D2832">
        <v>2.5226999999999999</v>
      </c>
      <c r="E2832" s="35">
        <v>2.6326000000000001</v>
      </c>
      <c r="F2832">
        <v>509625</v>
      </c>
    </row>
    <row r="2833" spans="1:6">
      <c r="A2833" s="14">
        <v>39933</v>
      </c>
      <c r="B2833">
        <v>2.6905000000000001</v>
      </c>
      <c r="C2833">
        <v>2.7252000000000001</v>
      </c>
      <c r="D2833">
        <v>2.5979999999999999</v>
      </c>
      <c r="E2833" s="35">
        <v>2.6211000000000002</v>
      </c>
      <c r="F2833">
        <v>643066</v>
      </c>
    </row>
    <row r="2834" spans="1:6">
      <c r="A2834" s="14">
        <v>39934</v>
      </c>
      <c r="B2834">
        <v>2.5979999999999999</v>
      </c>
      <c r="C2834">
        <v>2.7831000000000001</v>
      </c>
      <c r="D2834">
        <v>2.5979999999999999</v>
      </c>
      <c r="E2834" s="35">
        <v>2.6616</v>
      </c>
      <c r="F2834">
        <v>281840</v>
      </c>
    </row>
    <row r="2835" spans="1:6">
      <c r="A2835" s="14">
        <v>39937</v>
      </c>
      <c r="B2835">
        <v>2.6385000000000001</v>
      </c>
      <c r="C2835">
        <v>2.7484000000000002</v>
      </c>
      <c r="D2835">
        <v>2.6385000000000001</v>
      </c>
      <c r="E2835" s="35">
        <v>2.7021000000000002</v>
      </c>
      <c r="F2835">
        <v>489040</v>
      </c>
    </row>
    <row r="2836" spans="1:6">
      <c r="A2836" s="14">
        <v>39938</v>
      </c>
      <c r="B2836">
        <v>2.7079</v>
      </c>
      <c r="C2836">
        <v>2.7831000000000001</v>
      </c>
      <c r="D2836">
        <v>2.7021000000000002</v>
      </c>
      <c r="E2836" s="35">
        <v>2.7425999999999999</v>
      </c>
      <c r="F2836">
        <v>503967</v>
      </c>
    </row>
    <row r="2837" spans="1:6">
      <c r="A2837" s="14">
        <v>39939</v>
      </c>
      <c r="B2837">
        <v>2.7425000000000002</v>
      </c>
      <c r="C2837">
        <v>2.8176999999999999</v>
      </c>
      <c r="D2837">
        <v>2.7252000000000001</v>
      </c>
      <c r="E2837" s="35">
        <v>2.7888000000000002</v>
      </c>
      <c r="F2837">
        <v>630315</v>
      </c>
    </row>
    <row r="2838" spans="1:6">
      <c r="A2838" s="14">
        <v>39940</v>
      </c>
      <c r="B2838">
        <v>2.8178000000000001</v>
      </c>
      <c r="C2838">
        <v>2.8698999999999999</v>
      </c>
      <c r="D2838">
        <v>2.7079</v>
      </c>
      <c r="E2838" s="35">
        <v>2.7425999999999999</v>
      </c>
      <c r="F2838">
        <v>222822</v>
      </c>
    </row>
    <row r="2839" spans="1:6">
      <c r="A2839" s="14">
        <v>39941</v>
      </c>
      <c r="B2839">
        <v>2.7193999999999998</v>
      </c>
      <c r="C2839">
        <v>2.8292999999999999</v>
      </c>
      <c r="D2839">
        <v>2.7021000000000002</v>
      </c>
      <c r="E2839" s="35">
        <v>2.7656999999999998</v>
      </c>
      <c r="F2839">
        <v>301970</v>
      </c>
    </row>
    <row r="2840" spans="1:6">
      <c r="A2840" s="14">
        <v>39944</v>
      </c>
      <c r="B2840">
        <v>2.7656999999999998</v>
      </c>
      <c r="C2840">
        <v>2.7656999999999998</v>
      </c>
      <c r="D2840">
        <v>2.65</v>
      </c>
      <c r="E2840" s="35">
        <v>2.6789000000000001</v>
      </c>
      <c r="F2840">
        <v>491922</v>
      </c>
    </row>
    <row r="2841" spans="1:6">
      <c r="A2841" s="14">
        <v>39945</v>
      </c>
      <c r="B2841">
        <v>2.6674000000000002</v>
      </c>
      <c r="C2841">
        <v>2.7252000000000001</v>
      </c>
      <c r="D2841">
        <v>2.569</v>
      </c>
      <c r="E2841" s="35">
        <v>2.6211000000000002</v>
      </c>
      <c r="F2841">
        <v>502522</v>
      </c>
    </row>
    <row r="2842" spans="1:6">
      <c r="A2842" s="14">
        <v>39946</v>
      </c>
      <c r="B2842">
        <v>2.5689000000000002</v>
      </c>
      <c r="C2842">
        <v>2.6615000000000002</v>
      </c>
      <c r="D2842">
        <v>2.5516000000000001</v>
      </c>
      <c r="E2842" s="35">
        <v>2.5863</v>
      </c>
      <c r="F2842">
        <v>572458</v>
      </c>
    </row>
    <row r="2843" spans="1:6">
      <c r="A2843" s="14">
        <v>39947</v>
      </c>
      <c r="B2843">
        <v>2.569</v>
      </c>
      <c r="C2843">
        <v>2.7366999999999999</v>
      </c>
      <c r="D2843">
        <v>2.5516000000000001</v>
      </c>
      <c r="E2843" s="35">
        <v>2.6730999999999998</v>
      </c>
      <c r="F2843">
        <v>411264</v>
      </c>
    </row>
    <row r="2844" spans="1:6">
      <c r="A2844" s="14">
        <v>39948</v>
      </c>
      <c r="B2844">
        <v>2.6674000000000002</v>
      </c>
      <c r="C2844">
        <v>2.6962999999999999</v>
      </c>
      <c r="D2844">
        <v>2.6211000000000002</v>
      </c>
      <c r="E2844" s="35">
        <v>2.65</v>
      </c>
      <c r="F2844">
        <v>352138</v>
      </c>
    </row>
    <row r="2845" spans="1:6">
      <c r="A2845" s="14">
        <v>39951</v>
      </c>
      <c r="B2845">
        <v>2.6615000000000002</v>
      </c>
      <c r="C2845">
        <v>2.7829999999999999</v>
      </c>
      <c r="D2845">
        <v>2.6615000000000002</v>
      </c>
      <c r="E2845" s="35">
        <v>2.7541000000000002</v>
      </c>
      <c r="F2845">
        <v>329913</v>
      </c>
    </row>
    <row r="2846" spans="1:6">
      <c r="A2846" s="14">
        <v>39952</v>
      </c>
      <c r="B2846">
        <v>2.7541000000000002</v>
      </c>
      <c r="C2846">
        <v>2.8929999999999998</v>
      </c>
      <c r="D2846">
        <v>2.7078000000000002</v>
      </c>
      <c r="E2846" s="35">
        <v>2.8525</v>
      </c>
      <c r="F2846">
        <v>645776</v>
      </c>
    </row>
    <row r="2847" spans="1:6">
      <c r="A2847" s="14">
        <v>39953</v>
      </c>
      <c r="B2847">
        <v>2.8639999999999999</v>
      </c>
      <c r="C2847">
        <v>2.9740000000000002</v>
      </c>
      <c r="D2847">
        <v>2.8178000000000001</v>
      </c>
      <c r="E2847" s="35">
        <v>2.8409</v>
      </c>
      <c r="F2847">
        <v>237860</v>
      </c>
    </row>
    <row r="2848" spans="1:6">
      <c r="A2848" s="14">
        <v>39954</v>
      </c>
      <c r="B2848">
        <v>2.8062</v>
      </c>
      <c r="C2848">
        <v>2.8292999999999999</v>
      </c>
      <c r="D2848">
        <v>2.7541000000000002</v>
      </c>
      <c r="E2848" s="35">
        <v>2.8003999999999998</v>
      </c>
      <c r="F2848">
        <v>175604</v>
      </c>
    </row>
    <row r="2849" spans="1:6">
      <c r="A2849" s="14">
        <v>39955</v>
      </c>
      <c r="B2849">
        <v>2.8062</v>
      </c>
      <c r="C2849">
        <v>2.8235999999999999</v>
      </c>
      <c r="D2849">
        <v>2.7252000000000001</v>
      </c>
      <c r="E2849" s="35">
        <v>2.7656999999999998</v>
      </c>
      <c r="F2849">
        <v>163512</v>
      </c>
    </row>
    <row r="2850" spans="1:6">
      <c r="A2850" s="14">
        <v>39959</v>
      </c>
      <c r="B2850">
        <v>2.7656999999999998</v>
      </c>
      <c r="C2850">
        <v>2.8755999999999999</v>
      </c>
      <c r="D2850">
        <v>2.7136</v>
      </c>
      <c r="E2850" s="35">
        <v>2.8351000000000002</v>
      </c>
      <c r="F2850">
        <v>219923</v>
      </c>
    </row>
    <row r="2851" spans="1:6">
      <c r="A2851" s="14">
        <v>39960</v>
      </c>
      <c r="B2851">
        <v>2.7829999999999999</v>
      </c>
      <c r="C2851">
        <v>2.8119999999999998</v>
      </c>
      <c r="D2851">
        <v>2.7193999999999998</v>
      </c>
      <c r="E2851" s="35">
        <v>2.7193999999999998</v>
      </c>
      <c r="F2851">
        <v>284206</v>
      </c>
    </row>
    <row r="2852" spans="1:6">
      <c r="A2852" s="14">
        <v>39961</v>
      </c>
      <c r="B2852">
        <v>2.7484000000000002</v>
      </c>
      <c r="C2852">
        <v>2.7541000000000002</v>
      </c>
      <c r="D2852">
        <v>2.6211000000000002</v>
      </c>
      <c r="E2852" s="35">
        <v>2.7309999999999999</v>
      </c>
      <c r="F2852">
        <v>207718</v>
      </c>
    </row>
    <row r="2853" spans="1:6">
      <c r="A2853" s="14">
        <v>39962</v>
      </c>
      <c r="B2853">
        <v>2.7078000000000002</v>
      </c>
      <c r="C2853">
        <v>2.8003999999999998</v>
      </c>
      <c r="D2853">
        <v>2.6962000000000002</v>
      </c>
      <c r="E2853" s="35">
        <v>2.7946</v>
      </c>
      <c r="F2853">
        <v>322102</v>
      </c>
    </row>
    <row r="2854" spans="1:6">
      <c r="A2854" s="14">
        <v>39965</v>
      </c>
      <c r="B2854">
        <v>2.8641000000000001</v>
      </c>
      <c r="C2854">
        <v>2.8988</v>
      </c>
      <c r="D2854">
        <v>2.6789000000000001</v>
      </c>
      <c r="E2854" s="35">
        <v>2.8525</v>
      </c>
      <c r="F2854">
        <v>293119</v>
      </c>
    </row>
    <row r="2855" spans="1:6">
      <c r="A2855" s="14">
        <v>39966</v>
      </c>
      <c r="B2855">
        <v>2.8235999999999999</v>
      </c>
      <c r="C2855">
        <v>2.9567000000000001</v>
      </c>
      <c r="D2855">
        <v>2.8062999999999998</v>
      </c>
      <c r="E2855" s="35">
        <v>2.9104000000000001</v>
      </c>
      <c r="F2855">
        <v>380551</v>
      </c>
    </row>
    <row r="2856" spans="1:6">
      <c r="A2856" s="14">
        <v>39967</v>
      </c>
      <c r="B2856">
        <v>2.8815</v>
      </c>
      <c r="C2856">
        <v>2.9451000000000001</v>
      </c>
      <c r="D2856">
        <v>2.8641000000000001</v>
      </c>
      <c r="E2856" s="35">
        <v>2.9451000000000001</v>
      </c>
      <c r="F2856">
        <v>203438</v>
      </c>
    </row>
    <row r="2857" spans="1:6">
      <c r="A2857" s="14">
        <v>39968</v>
      </c>
      <c r="B2857">
        <v>3.0203000000000002</v>
      </c>
      <c r="C2857">
        <v>3.0897000000000001</v>
      </c>
      <c r="D2857">
        <v>2.9045000000000001</v>
      </c>
      <c r="E2857" s="35">
        <v>3.0838999999999999</v>
      </c>
      <c r="F2857">
        <v>366018</v>
      </c>
    </row>
    <row r="2858" spans="1:6">
      <c r="A2858" s="14">
        <v>39969</v>
      </c>
      <c r="B2858">
        <v>3.1244999999999998</v>
      </c>
      <c r="C2858">
        <v>3.1764999999999999</v>
      </c>
      <c r="D2858">
        <v>3.0261</v>
      </c>
      <c r="E2858" s="35">
        <v>3.1534</v>
      </c>
      <c r="F2858">
        <v>238733</v>
      </c>
    </row>
    <row r="2859" spans="1:6">
      <c r="A2859" s="14">
        <v>39972</v>
      </c>
      <c r="B2859">
        <v>3.0897000000000001</v>
      </c>
      <c r="C2859">
        <v>3.1360000000000001</v>
      </c>
      <c r="D2859">
        <v>3.0608</v>
      </c>
      <c r="E2859" s="35">
        <v>3.0954999999999999</v>
      </c>
      <c r="F2859">
        <v>198922</v>
      </c>
    </row>
    <row r="2860" spans="1:6">
      <c r="A2860" s="14">
        <v>39973</v>
      </c>
      <c r="B2860">
        <v>3.1244999999999998</v>
      </c>
      <c r="C2860">
        <v>3.1766000000000001</v>
      </c>
      <c r="D2860">
        <v>3.0897999999999999</v>
      </c>
      <c r="E2860" s="35">
        <v>3.1187</v>
      </c>
      <c r="F2860">
        <v>157497</v>
      </c>
    </row>
    <row r="2861" spans="1:6">
      <c r="A2861" s="14">
        <v>39974</v>
      </c>
      <c r="B2861">
        <v>3.1360000000000001</v>
      </c>
      <c r="C2861">
        <v>3.2286000000000001</v>
      </c>
      <c r="D2861">
        <v>3.0491999999999999</v>
      </c>
      <c r="E2861" s="35">
        <v>3.2286000000000001</v>
      </c>
      <c r="F2861">
        <v>320372</v>
      </c>
    </row>
    <row r="2862" spans="1:6">
      <c r="A2862" s="14">
        <v>39975</v>
      </c>
      <c r="B2862">
        <v>3.2286000000000001</v>
      </c>
      <c r="C2862">
        <v>3.3037999999999998</v>
      </c>
      <c r="D2862">
        <v>3.2286000000000001</v>
      </c>
      <c r="E2862" s="35">
        <v>3.2921999999999998</v>
      </c>
      <c r="F2862">
        <v>248448</v>
      </c>
    </row>
    <row r="2863" spans="1:6">
      <c r="A2863" s="14">
        <v>39976</v>
      </c>
      <c r="B2863">
        <v>3.2633000000000001</v>
      </c>
      <c r="C2863">
        <v>3.298</v>
      </c>
      <c r="D2863">
        <v>3.1591999999999998</v>
      </c>
      <c r="E2863" s="35">
        <v>3.2227999999999999</v>
      </c>
      <c r="F2863">
        <v>267371</v>
      </c>
    </row>
    <row r="2864" spans="1:6">
      <c r="A2864" s="14">
        <v>39979</v>
      </c>
      <c r="B2864">
        <v>3.165</v>
      </c>
      <c r="C2864">
        <v>3.165</v>
      </c>
      <c r="D2864">
        <v>3.0434999999999999</v>
      </c>
      <c r="E2864" s="35">
        <v>3.0666000000000002</v>
      </c>
      <c r="F2864">
        <v>384829</v>
      </c>
    </row>
    <row r="2865" spans="1:6">
      <c r="A2865" s="14">
        <v>39980</v>
      </c>
      <c r="B2865">
        <v>3.0550000000000002</v>
      </c>
      <c r="C2865">
        <v>3.1360000000000001</v>
      </c>
      <c r="D2865">
        <v>2.9798</v>
      </c>
      <c r="E2865" s="35">
        <v>2.9855999999999998</v>
      </c>
      <c r="F2865">
        <v>299659</v>
      </c>
    </row>
    <row r="2866" spans="1:6">
      <c r="A2866" s="14">
        <v>39981</v>
      </c>
      <c r="B2866">
        <v>2.9971999999999999</v>
      </c>
      <c r="C2866">
        <v>3.0145</v>
      </c>
      <c r="D2866">
        <v>2.8988</v>
      </c>
      <c r="E2866" s="35">
        <v>2.9855999999999998</v>
      </c>
      <c r="F2866">
        <v>363711</v>
      </c>
    </row>
    <row r="2867" spans="1:6">
      <c r="A2867" s="14">
        <v>39982</v>
      </c>
      <c r="B2867">
        <v>2.9508999999999999</v>
      </c>
      <c r="C2867">
        <v>2.9683000000000002</v>
      </c>
      <c r="D2867">
        <v>2.9104000000000001</v>
      </c>
      <c r="E2867" s="35">
        <v>2.9508999999999999</v>
      </c>
      <c r="F2867">
        <v>174740</v>
      </c>
    </row>
    <row r="2868" spans="1:6">
      <c r="A2868" s="14">
        <v>39983</v>
      </c>
      <c r="B2868">
        <v>3.0087000000000002</v>
      </c>
      <c r="C2868">
        <v>3.0087000000000002</v>
      </c>
      <c r="D2868">
        <v>2.9161000000000001</v>
      </c>
      <c r="E2868" s="35">
        <v>2.9277000000000002</v>
      </c>
      <c r="F2868">
        <v>167214</v>
      </c>
    </row>
    <row r="2869" spans="1:6">
      <c r="A2869" s="14">
        <v>39986</v>
      </c>
      <c r="B2869">
        <v>2.8929999999999998</v>
      </c>
      <c r="C2869">
        <v>2.9624000000000001</v>
      </c>
      <c r="D2869">
        <v>2.8929999999999998</v>
      </c>
      <c r="E2869" s="35">
        <v>2.9277000000000002</v>
      </c>
      <c r="F2869">
        <v>281892</v>
      </c>
    </row>
    <row r="2870" spans="1:6">
      <c r="A2870" s="14">
        <v>39987</v>
      </c>
      <c r="B2870">
        <v>3.1244000000000001</v>
      </c>
      <c r="C2870">
        <v>3.379</v>
      </c>
      <c r="D2870">
        <v>2.9912999999999998</v>
      </c>
      <c r="E2870" s="35">
        <v>3.0838999999999999</v>
      </c>
      <c r="F2870">
        <v>802161</v>
      </c>
    </row>
    <row r="2871" spans="1:6">
      <c r="A2871" s="14">
        <v>39988</v>
      </c>
      <c r="B2871">
        <v>3.1244000000000001</v>
      </c>
      <c r="C2871">
        <v>3.2111999999999998</v>
      </c>
      <c r="D2871">
        <v>3.0318000000000001</v>
      </c>
      <c r="E2871" s="35">
        <v>3.0434000000000001</v>
      </c>
      <c r="F2871">
        <v>858401</v>
      </c>
    </row>
    <row r="2872" spans="1:6">
      <c r="A2872" s="14">
        <v>39989</v>
      </c>
      <c r="B2872">
        <v>3.0608</v>
      </c>
      <c r="C2872">
        <v>3.1244000000000001</v>
      </c>
      <c r="D2872">
        <v>2.9740000000000002</v>
      </c>
      <c r="E2872" s="35">
        <v>3.0608</v>
      </c>
      <c r="F2872">
        <v>674128</v>
      </c>
    </row>
    <row r="2873" spans="1:6">
      <c r="A2873" s="14">
        <v>39990</v>
      </c>
      <c r="B2873">
        <v>3.0724</v>
      </c>
      <c r="C2873">
        <v>3.6625999999999999</v>
      </c>
      <c r="D2873">
        <v>3.0550000000000002</v>
      </c>
      <c r="E2873" s="35">
        <v>3.4832000000000001</v>
      </c>
      <c r="F2873">
        <v>4290874</v>
      </c>
    </row>
    <row r="2874" spans="1:6">
      <c r="A2874" s="14">
        <v>39993</v>
      </c>
      <c r="B2874">
        <v>3.4542000000000002</v>
      </c>
      <c r="C2874">
        <v>3.5177999999999998</v>
      </c>
      <c r="D2874">
        <v>3.3327</v>
      </c>
      <c r="E2874" s="35">
        <v>3.3673999999999999</v>
      </c>
      <c r="F2874">
        <v>661677</v>
      </c>
    </row>
    <row r="2875" spans="1:6">
      <c r="A2875" s="14">
        <v>39994</v>
      </c>
      <c r="B2875">
        <v>3.3965999999999998</v>
      </c>
      <c r="C2875">
        <v>3.4491000000000001</v>
      </c>
      <c r="D2875">
        <v>3.35</v>
      </c>
      <c r="E2875" s="35">
        <v>3.3908</v>
      </c>
      <c r="F2875">
        <v>478965</v>
      </c>
    </row>
    <row r="2876" spans="1:6">
      <c r="A2876" s="14">
        <v>39995</v>
      </c>
      <c r="B2876">
        <v>3.4083000000000001</v>
      </c>
      <c r="C2876">
        <v>3.4607000000000001</v>
      </c>
      <c r="D2876">
        <v>3.2277</v>
      </c>
      <c r="E2876" s="35">
        <v>3.4373999999999998</v>
      </c>
      <c r="F2876">
        <v>489276</v>
      </c>
    </row>
    <row r="2877" spans="1:6">
      <c r="A2877" s="14">
        <v>39996</v>
      </c>
      <c r="B2877">
        <v>3.4024999999999999</v>
      </c>
      <c r="C2877">
        <v>3.4024999999999999</v>
      </c>
      <c r="D2877">
        <v>3.2568000000000001</v>
      </c>
      <c r="E2877" s="35">
        <v>3.2568000000000001</v>
      </c>
      <c r="F2877">
        <v>411033</v>
      </c>
    </row>
    <row r="2878" spans="1:6">
      <c r="A2878" s="14">
        <v>40000</v>
      </c>
      <c r="B2878">
        <v>3.2625000000000002</v>
      </c>
      <c r="C2878">
        <v>3.3849</v>
      </c>
      <c r="D2878">
        <v>3.2334000000000001</v>
      </c>
      <c r="E2878" s="35">
        <v>3.3441000000000001</v>
      </c>
      <c r="F2878">
        <v>625009</v>
      </c>
    </row>
    <row r="2879" spans="1:6">
      <c r="A2879" s="14">
        <v>40001</v>
      </c>
      <c r="B2879">
        <v>3.3441000000000001</v>
      </c>
      <c r="C2879">
        <v>3.4140000000000001</v>
      </c>
      <c r="D2879">
        <v>3.2625000000000002</v>
      </c>
      <c r="E2879" s="35">
        <v>3.2974999999999999</v>
      </c>
      <c r="F2879">
        <v>441958</v>
      </c>
    </row>
    <row r="2880" spans="1:6">
      <c r="A2880" s="14">
        <v>40002</v>
      </c>
      <c r="B2880">
        <v>3.3208000000000002</v>
      </c>
      <c r="C2880">
        <v>3.3208000000000002</v>
      </c>
      <c r="D2880">
        <v>3.2625000000000002</v>
      </c>
      <c r="E2880" s="35">
        <v>3.2974999999999999</v>
      </c>
      <c r="F2880">
        <v>413935</v>
      </c>
    </row>
    <row r="2881" spans="1:6">
      <c r="A2881" s="14">
        <v>40003</v>
      </c>
      <c r="B2881">
        <v>3.3149999999999999</v>
      </c>
      <c r="C2881">
        <v>3.3441000000000001</v>
      </c>
      <c r="D2881">
        <v>3.1518999999999999</v>
      </c>
      <c r="E2881" s="35">
        <v>3.2218</v>
      </c>
      <c r="F2881">
        <v>365526</v>
      </c>
    </row>
    <row r="2882" spans="1:6">
      <c r="A2882" s="14">
        <v>40004</v>
      </c>
      <c r="B2882">
        <v>3.1985000000000001</v>
      </c>
      <c r="C2882">
        <v>3.3092000000000001</v>
      </c>
      <c r="D2882">
        <v>3.1810999999999998</v>
      </c>
      <c r="E2882" s="35">
        <v>3.2801</v>
      </c>
      <c r="F2882">
        <v>323699</v>
      </c>
    </row>
    <row r="2883" spans="1:6">
      <c r="A2883" s="14">
        <v>40007</v>
      </c>
      <c r="B2883">
        <v>3.2858999999999998</v>
      </c>
      <c r="C2883">
        <v>3.4956</v>
      </c>
      <c r="D2883">
        <v>3.2334000000000001</v>
      </c>
      <c r="E2883" s="35">
        <v>3.4956</v>
      </c>
      <c r="F2883">
        <v>322120</v>
      </c>
    </row>
    <row r="2884" spans="1:6">
      <c r="A2884" s="14">
        <v>40008</v>
      </c>
      <c r="B2884">
        <v>3.4839000000000002</v>
      </c>
      <c r="C2884">
        <v>3.4956</v>
      </c>
      <c r="D2884">
        <v>3.4140000000000001</v>
      </c>
      <c r="E2884" s="35">
        <v>3.4781</v>
      </c>
      <c r="F2884">
        <v>231640</v>
      </c>
    </row>
    <row r="2885" spans="1:6">
      <c r="A2885" s="14">
        <v>40009</v>
      </c>
      <c r="B2885">
        <v>3.5013999999999998</v>
      </c>
      <c r="C2885">
        <v>3.7345000000000002</v>
      </c>
      <c r="D2885">
        <v>3.4839000000000002</v>
      </c>
      <c r="E2885" s="35">
        <v>3.7227999999999999</v>
      </c>
      <c r="F2885">
        <v>305689</v>
      </c>
    </row>
    <row r="2886" spans="1:6">
      <c r="A2886" s="14">
        <v>40010</v>
      </c>
      <c r="B2886">
        <v>3.6937000000000002</v>
      </c>
      <c r="C2886">
        <v>3.7227999999999999</v>
      </c>
      <c r="D2886">
        <v>3.5947</v>
      </c>
      <c r="E2886" s="35">
        <v>3.6238000000000001</v>
      </c>
      <c r="F2886">
        <v>363137</v>
      </c>
    </row>
    <row r="2887" spans="1:6">
      <c r="A2887" s="14">
        <v>40011</v>
      </c>
      <c r="B2887">
        <v>3.6413000000000002</v>
      </c>
      <c r="C2887">
        <v>3.6762999999999999</v>
      </c>
      <c r="D2887">
        <v>3.5306000000000002</v>
      </c>
      <c r="E2887" s="35">
        <v>3.5947</v>
      </c>
      <c r="F2887">
        <v>565947</v>
      </c>
    </row>
    <row r="2888" spans="1:6">
      <c r="A2888" s="14">
        <v>40014</v>
      </c>
      <c r="B2888">
        <v>3.5771999999999999</v>
      </c>
      <c r="C2888">
        <v>3.7519</v>
      </c>
      <c r="D2888">
        <v>3.5712999999999999</v>
      </c>
      <c r="E2888" s="35">
        <v>3.6995</v>
      </c>
      <c r="F2888">
        <v>354919</v>
      </c>
    </row>
    <row r="2889" spans="1:6">
      <c r="A2889" s="14">
        <v>40015</v>
      </c>
      <c r="B2889">
        <v>3.7052999999999998</v>
      </c>
      <c r="C2889">
        <v>3.7286999999999999</v>
      </c>
      <c r="D2889">
        <v>3.6120999999999999</v>
      </c>
      <c r="E2889" s="35">
        <v>3.7170000000000001</v>
      </c>
      <c r="F2889">
        <v>215737</v>
      </c>
    </row>
    <row r="2890" spans="1:6">
      <c r="A2890" s="14">
        <v>40016</v>
      </c>
      <c r="B2890">
        <v>3.7054</v>
      </c>
      <c r="C2890">
        <v>4.0025000000000004</v>
      </c>
      <c r="D2890">
        <v>3.6703999999999999</v>
      </c>
      <c r="E2890" s="35">
        <v>4.0025000000000004</v>
      </c>
      <c r="F2890">
        <v>400367</v>
      </c>
    </row>
    <row r="2891" spans="1:6">
      <c r="A2891" s="14">
        <v>40017</v>
      </c>
      <c r="B2891">
        <v>3.9617</v>
      </c>
      <c r="C2891">
        <v>4.2705000000000002</v>
      </c>
      <c r="D2891">
        <v>3.9150999999999998</v>
      </c>
      <c r="E2891" s="35">
        <v>4.2647000000000004</v>
      </c>
      <c r="F2891">
        <v>358538</v>
      </c>
    </row>
    <row r="2892" spans="1:6">
      <c r="A2892" s="14">
        <v>40018</v>
      </c>
      <c r="B2892">
        <v>4.2413999999999996</v>
      </c>
      <c r="C2892">
        <v>4.2530000000000001</v>
      </c>
      <c r="D2892">
        <v>4.1132</v>
      </c>
      <c r="E2892" s="35">
        <v>4.2239000000000004</v>
      </c>
      <c r="F2892">
        <v>314666</v>
      </c>
    </row>
    <row r="2893" spans="1:6">
      <c r="A2893" s="14">
        <v>40021</v>
      </c>
      <c r="B2893">
        <v>4.2355999999999998</v>
      </c>
      <c r="C2893">
        <v>4.2705000000000002</v>
      </c>
      <c r="D2893">
        <v>4.1364999999999998</v>
      </c>
      <c r="E2893" s="35">
        <v>4.2239000000000004</v>
      </c>
      <c r="F2893">
        <v>236946</v>
      </c>
    </row>
    <row r="2894" spans="1:6">
      <c r="A2894" s="14">
        <v>40022</v>
      </c>
      <c r="B2894">
        <v>4.1830999999999996</v>
      </c>
      <c r="C2894">
        <v>4.3520000000000003</v>
      </c>
      <c r="D2894">
        <v>4.1830999999999996</v>
      </c>
      <c r="E2894" s="35">
        <v>4.3228999999999997</v>
      </c>
      <c r="F2894">
        <v>372340</v>
      </c>
    </row>
    <row r="2895" spans="1:6">
      <c r="A2895" s="14">
        <v>40023</v>
      </c>
      <c r="B2895">
        <v>4.2938000000000001</v>
      </c>
      <c r="C2895">
        <v>4.2938000000000001</v>
      </c>
      <c r="D2895">
        <v>4.1947000000000001</v>
      </c>
      <c r="E2895" s="35">
        <v>4.2530000000000001</v>
      </c>
      <c r="F2895">
        <v>234206</v>
      </c>
    </row>
    <row r="2896" spans="1:6">
      <c r="A2896" s="14">
        <v>40024</v>
      </c>
      <c r="B2896">
        <v>4.2821999999999996</v>
      </c>
      <c r="C2896">
        <v>4.3636999999999997</v>
      </c>
      <c r="D2896">
        <v>4.1830999999999996</v>
      </c>
      <c r="E2896" s="35">
        <v>4.2005999999999997</v>
      </c>
      <c r="F2896">
        <v>271670</v>
      </c>
    </row>
    <row r="2897" spans="1:6">
      <c r="A2897" s="14">
        <v>40025</v>
      </c>
      <c r="B2897">
        <v>4.2180999999999997</v>
      </c>
      <c r="C2897">
        <v>4.3170999999999999</v>
      </c>
      <c r="D2897">
        <v>4.1947999999999999</v>
      </c>
      <c r="E2897" s="35">
        <v>4.2647000000000004</v>
      </c>
      <c r="F2897">
        <v>346653</v>
      </c>
    </row>
    <row r="2898" spans="1:6">
      <c r="A2898" s="14">
        <v>40028</v>
      </c>
      <c r="B2898">
        <v>4.3170999999999999</v>
      </c>
      <c r="C2898">
        <v>4.3578999999999999</v>
      </c>
      <c r="D2898">
        <v>4.1715</v>
      </c>
      <c r="E2898" s="35">
        <v>4.2647000000000004</v>
      </c>
      <c r="F2898">
        <v>224246</v>
      </c>
    </row>
    <row r="2899" spans="1:6">
      <c r="A2899" s="14">
        <v>40029</v>
      </c>
      <c r="B2899">
        <v>4.2530999999999999</v>
      </c>
      <c r="C2899">
        <v>4.3754</v>
      </c>
      <c r="D2899">
        <v>4.1947999999999999</v>
      </c>
      <c r="E2899" s="35">
        <v>4.3754</v>
      </c>
      <c r="F2899">
        <v>212012</v>
      </c>
    </row>
    <row r="2900" spans="1:6">
      <c r="A2900" s="14">
        <v>40030</v>
      </c>
      <c r="B2900">
        <v>4.3928000000000003</v>
      </c>
      <c r="C2900">
        <v>4.3928000000000003</v>
      </c>
      <c r="D2900">
        <v>4.2122000000000002</v>
      </c>
      <c r="E2900" s="35">
        <v>4.2705000000000002</v>
      </c>
      <c r="F2900">
        <v>251686</v>
      </c>
    </row>
    <row r="2901" spans="1:6">
      <c r="A2901" s="14">
        <v>40031</v>
      </c>
      <c r="B2901">
        <v>4.3228999999999997</v>
      </c>
      <c r="C2901">
        <v>4.3403999999999998</v>
      </c>
      <c r="D2901">
        <v>4.1830999999999996</v>
      </c>
      <c r="E2901" s="35">
        <v>4.2239000000000004</v>
      </c>
      <c r="F2901">
        <v>258677</v>
      </c>
    </row>
    <row r="2902" spans="1:6">
      <c r="A2902" s="14">
        <v>40032</v>
      </c>
      <c r="B2902">
        <v>4.3053999999999997</v>
      </c>
      <c r="C2902">
        <v>4.3403999999999998</v>
      </c>
      <c r="D2902">
        <v>4.2237999999999998</v>
      </c>
      <c r="E2902" s="35">
        <v>4.3053999999999997</v>
      </c>
      <c r="F2902">
        <v>262169</v>
      </c>
    </row>
    <row r="2903" spans="1:6">
      <c r="A2903" s="14">
        <v>40035</v>
      </c>
      <c r="B2903">
        <v>4.2705000000000002</v>
      </c>
      <c r="C2903">
        <v>4.2705000000000002</v>
      </c>
      <c r="D2903">
        <v>4.0956999999999999</v>
      </c>
      <c r="E2903" s="35">
        <v>4.2355</v>
      </c>
      <c r="F2903">
        <v>134056</v>
      </c>
    </row>
    <row r="2904" spans="1:6">
      <c r="A2904" s="14">
        <v>40036</v>
      </c>
      <c r="B2904">
        <v>4.1772999999999998</v>
      </c>
      <c r="C2904">
        <v>4.2297000000000002</v>
      </c>
      <c r="D2904">
        <v>4.0316000000000001</v>
      </c>
      <c r="E2904" s="35">
        <v>4.1189999999999998</v>
      </c>
      <c r="F2904">
        <v>166566</v>
      </c>
    </row>
    <row r="2905" spans="1:6">
      <c r="A2905" s="14">
        <v>40037</v>
      </c>
      <c r="B2905">
        <v>4.1307</v>
      </c>
      <c r="C2905">
        <v>4.2820999999999998</v>
      </c>
      <c r="D2905">
        <v>4.0781999999999998</v>
      </c>
      <c r="E2905" s="35">
        <v>4.2064000000000004</v>
      </c>
      <c r="F2905">
        <v>195405</v>
      </c>
    </row>
    <row r="2906" spans="1:6">
      <c r="A2906" s="14">
        <v>40038</v>
      </c>
      <c r="B2906">
        <v>4.2413999999999996</v>
      </c>
      <c r="C2906">
        <v>4.2995999999999999</v>
      </c>
      <c r="D2906">
        <v>4.0258000000000003</v>
      </c>
      <c r="E2906" s="35">
        <v>4.1132</v>
      </c>
      <c r="F2906">
        <v>225702</v>
      </c>
    </row>
    <row r="2907" spans="1:6">
      <c r="A2907" s="14">
        <v>40039</v>
      </c>
      <c r="B2907">
        <v>4.0548999999999999</v>
      </c>
      <c r="C2907">
        <v>4.1189999999999998</v>
      </c>
      <c r="D2907">
        <v>3.8685</v>
      </c>
      <c r="E2907" s="35">
        <v>3.9384000000000001</v>
      </c>
      <c r="F2907">
        <v>160915</v>
      </c>
    </row>
    <row r="2908" spans="1:6">
      <c r="A2908" s="14">
        <v>40042</v>
      </c>
      <c r="B2908">
        <v>3.8683999999999998</v>
      </c>
      <c r="C2908">
        <v>3.8683999999999998</v>
      </c>
      <c r="D2908">
        <v>3.7111000000000001</v>
      </c>
      <c r="E2908" s="35">
        <v>3.7461000000000002</v>
      </c>
      <c r="F2908">
        <v>166739</v>
      </c>
    </row>
    <row r="2909" spans="1:6">
      <c r="A2909" s="14">
        <v>40043</v>
      </c>
      <c r="B2909">
        <v>3.7519</v>
      </c>
      <c r="C2909">
        <v>3.8159999999999998</v>
      </c>
      <c r="D2909">
        <v>3.7519</v>
      </c>
      <c r="E2909" s="35">
        <v>3.7869000000000002</v>
      </c>
      <c r="F2909">
        <v>185616</v>
      </c>
    </row>
    <row r="2910" spans="1:6">
      <c r="A2910" s="14">
        <v>40044</v>
      </c>
      <c r="B2910">
        <v>3.7170000000000001</v>
      </c>
      <c r="C2910">
        <v>3.8218999999999999</v>
      </c>
      <c r="D2910">
        <v>3.7170000000000001</v>
      </c>
      <c r="E2910" s="35">
        <v>3.8102</v>
      </c>
      <c r="F2910">
        <v>122346</v>
      </c>
    </row>
    <row r="2911" spans="1:6">
      <c r="A2911" s="14">
        <v>40045</v>
      </c>
      <c r="B2911">
        <v>3.8043999999999998</v>
      </c>
      <c r="C2911">
        <v>3.8452000000000002</v>
      </c>
      <c r="D2911">
        <v>3.7694000000000001</v>
      </c>
      <c r="E2911" s="35">
        <v>3.8277000000000001</v>
      </c>
      <c r="F2911">
        <v>135513</v>
      </c>
    </row>
    <row r="2912" spans="1:6">
      <c r="A2912" s="14">
        <v>40046</v>
      </c>
      <c r="B2912">
        <v>3.7462</v>
      </c>
      <c r="C2912">
        <v>4.0316000000000001</v>
      </c>
      <c r="D2912">
        <v>3.7462</v>
      </c>
      <c r="E2912" s="35">
        <v>4.0025000000000004</v>
      </c>
      <c r="F2912">
        <v>252326</v>
      </c>
    </row>
    <row r="2913" spans="1:6">
      <c r="A2913" s="14">
        <v>40049</v>
      </c>
      <c r="B2913">
        <v>4.0025000000000004</v>
      </c>
      <c r="C2913">
        <v>4.0781999999999998</v>
      </c>
      <c r="D2913">
        <v>3.9384000000000001</v>
      </c>
      <c r="E2913" s="35">
        <v>4.0083000000000002</v>
      </c>
      <c r="F2913">
        <v>142796</v>
      </c>
    </row>
    <row r="2914" spans="1:6">
      <c r="A2914" s="14">
        <v>40050</v>
      </c>
      <c r="B2914">
        <v>4.0141999999999998</v>
      </c>
      <c r="C2914">
        <v>4.1014999999999997</v>
      </c>
      <c r="D2914">
        <v>3.9792000000000001</v>
      </c>
      <c r="E2914" s="35">
        <v>3.9792000000000001</v>
      </c>
      <c r="F2914">
        <v>108773</v>
      </c>
    </row>
    <row r="2915" spans="1:6">
      <c r="A2915" s="14">
        <v>40051</v>
      </c>
      <c r="B2915">
        <v>3.9676</v>
      </c>
      <c r="C2915">
        <v>4.0141999999999998</v>
      </c>
      <c r="D2915">
        <v>3.9617</v>
      </c>
      <c r="E2915" s="35">
        <v>3.9733999999999998</v>
      </c>
      <c r="F2915">
        <v>97063</v>
      </c>
    </row>
    <row r="2916" spans="1:6">
      <c r="A2916" s="14">
        <v>40052</v>
      </c>
      <c r="B2916">
        <v>3.9384000000000001</v>
      </c>
      <c r="C2916">
        <v>3.9676</v>
      </c>
      <c r="D2916">
        <v>3.8569</v>
      </c>
      <c r="E2916" s="35">
        <v>3.9093</v>
      </c>
      <c r="F2916">
        <v>185269</v>
      </c>
    </row>
    <row r="2917" spans="1:6">
      <c r="A2917" s="14">
        <v>40053</v>
      </c>
      <c r="B2917">
        <v>3.9500999999999999</v>
      </c>
      <c r="C2917">
        <v>3.9849999999999999</v>
      </c>
      <c r="D2917">
        <v>3.7170000000000001</v>
      </c>
      <c r="E2917" s="35">
        <v>3.7810999999999999</v>
      </c>
      <c r="F2917">
        <v>168722</v>
      </c>
    </row>
    <row r="2918" spans="1:6">
      <c r="A2918" s="14">
        <v>40056</v>
      </c>
      <c r="B2918">
        <v>3.7229000000000001</v>
      </c>
      <c r="C2918">
        <v>3.7578</v>
      </c>
      <c r="D2918">
        <v>3.6179999999999999</v>
      </c>
      <c r="E2918" s="35">
        <v>3.6413000000000002</v>
      </c>
      <c r="F2918">
        <v>208399</v>
      </c>
    </row>
    <row r="2919" spans="1:6">
      <c r="A2919" s="14">
        <v>40057</v>
      </c>
      <c r="B2919">
        <v>3.6528999999999998</v>
      </c>
      <c r="C2919">
        <v>3.7694000000000001</v>
      </c>
      <c r="D2919">
        <v>3.5364</v>
      </c>
      <c r="E2919" s="35">
        <v>3.5888</v>
      </c>
      <c r="F2919">
        <v>182411</v>
      </c>
    </row>
    <row r="2920" spans="1:6">
      <c r="A2920" s="14">
        <v>40058</v>
      </c>
      <c r="B2920">
        <v>3.5480999999999998</v>
      </c>
      <c r="C2920">
        <v>3.8218999999999999</v>
      </c>
      <c r="D2920">
        <v>3.5480999999999998</v>
      </c>
      <c r="E2920" s="35">
        <v>3.6879</v>
      </c>
      <c r="F2920">
        <v>265319</v>
      </c>
    </row>
    <row r="2921" spans="1:6">
      <c r="A2921" s="14">
        <v>40059</v>
      </c>
      <c r="B2921">
        <v>3.7229000000000001</v>
      </c>
      <c r="C2921">
        <v>3.7753000000000001</v>
      </c>
      <c r="D2921">
        <v>3.6471</v>
      </c>
      <c r="E2921" s="35">
        <v>3.7519999999999998</v>
      </c>
      <c r="F2921">
        <v>159518</v>
      </c>
    </row>
    <row r="2922" spans="1:6">
      <c r="A2922" s="14">
        <v>40060</v>
      </c>
      <c r="B2922">
        <v>3.7635999999999998</v>
      </c>
      <c r="C2922">
        <v>3.8218000000000001</v>
      </c>
      <c r="D2922">
        <v>3.6995</v>
      </c>
      <c r="E2922" s="35">
        <v>3.7927</v>
      </c>
      <c r="F2922">
        <v>137493</v>
      </c>
    </row>
    <row r="2923" spans="1:6">
      <c r="A2923" s="14">
        <v>40064</v>
      </c>
      <c r="B2923">
        <v>3.8393000000000002</v>
      </c>
      <c r="C2923">
        <v>3.9617</v>
      </c>
      <c r="D2923">
        <v>3.8102</v>
      </c>
      <c r="E2923" s="35">
        <v>3.8742999999999999</v>
      </c>
      <c r="F2923">
        <v>184918</v>
      </c>
    </row>
    <row r="2924" spans="1:6">
      <c r="A2924" s="14">
        <v>40065</v>
      </c>
      <c r="B2924">
        <v>3.8569</v>
      </c>
      <c r="C2924">
        <v>3.8801999999999999</v>
      </c>
      <c r="D2924">
        <v>3.7694999999999999</v>
      </c>
      <c r="E2924" s="35">
        <v>3.8218999999999999</v>
      </c>
      <c r="F2924">
        <v>105860</v>
      </c>
    </row>
    <row r="2925" spans="1:6">
      <c r="A2925" s="14">
        <v>40066</v>
      </c>
      <c r="B2925">
        <v>3.8393999999999999</v>
      </c>
      <c r="C2925">
        <v>3.9384000000000001</v>
      </c>
      <c r="D2925">
        <v>3.7810999999999999</v>
      </c>
      <c r="E2925" s="35">
        <v>3.9384000000000001</v>
      </c>
      <c r="F2925">
        <v>135339</v>
      </c>
    </row>
    <row r="2926" spans="1:6">
      <c r="A2926" s="14">
        <v>40067</v>
      </c>
      <c r="B2926">
        <v>3.9325999999999999</v>
      </c>
      <c r="C2926">
        <v>3.9325999999999999</v>
      </c>
      <c r="D2926">
        <v>3.8393999999999999</v>
      </c>
      <c r="E2926" s="35">
        <v>3.8917999999999999</v>
      </c>
      <c r="F2926">
        <v>105685</v>
      </c>
    </row>
    <row r="2927" spans="1:6">
      <c r="A2927" s="14">
        <v>40070</v>
      </c>
      <c r="B2927">
        <v>3.8801999999999999</v>
      </c>
      <c r="C2927">
        <v>3.9733999999999998</v>
      </c>
      <c r="D2927">
        <v>3.8511000000000002</v>
      </c>
      <c r="E2927" s="35">
        <v>3.9733999999999998</v>
      </c>
      <c r="F2927">
        <v>112036</v>
      </c>
    </row>
    <row r="2928" spans="1:6">
      <c r="A2928" s="14">
        <v>40071</v>
      </c>
      <c r="B2928">
        <v>3.9443000000000001</v>
      </c>
      <c r="C2928">
        <v>4.0199999999999996</v>
      </c>
      <c r="D2928">
        <v>3.9150999999999998</v>
      </c>
      <c r="E2928" s="35">
        <v>3.9733999999999998</v>
      </c>
      <c r="F2928">
        <v>103238</v>
      </c>
    </row>
    <row r="2929" spans="1:6">
      <c r="A2929" s="14">
        <v>40072</v>
      </c>
      <c r="B2929">
        <v>4.0316000000000001</v>
      </c>
      <c r="C2929">
        <v>4.4744000000000002</v>
      </c>
      <c r="D2929">
        <v>4.0316000000000001</v>
      </c>
      <c r="E2929" s="35">
        <v>4.3346</v>
      </c>
      <c r="F2929">
        <v>313792</v>
      </c>
    </row>
    <row r="2930" spans="1:6">
      <c r="A2930" s="14">
        <v>40073</v>
      </c>
      <c r="B2930">
        <v>4.3053999999999997</v>
      </c>
      <c r="C2930">
        <v>4.3287000000000004</v>
      </c>
      <c r="D2930">
        <v>4.1306000000000003</v>
      </c>
      <c r="E2930" s="35">
        <v>4.1422999999999996</v>
      </c>
      <c r="F2930">
        <v>194764</v>
      </c>
    </row>
    <row r="2931" spans="1:6">
      <c r="A2931" s="14">
        <v>40074</v>
      </c>
      <c r="B2931">
        <v>4.1422999999999996</v>
      </c>
      <c r="C2931">
        <v>4.2355</v>
      </c>
      <c r="D2931">
        <v>4.0374999999999996</v>
      </c>
      <c r="E2931" s="35">
        <v>4.1132</v>
      </c>
      <c r="F2931">
        <v>490205</v>
      </c>
    </row>
    <row r="2932" spans="1:6">
      <c r="A2932" s="14">
        <v>40077</v>
      </c>
      <c r="B2932">
        <v>4.1014999999999997</v>
      </c>
      <c r="C2932">
        <v>4.1947999999999999</v>
      </c>
      <c r="D2932">
        <v>3.9674999999999998</v>
      </c>
      <c r="E2932" s="35">
        <v>4.0025000000000004</v>
      </c>
      <c r="F2932">
        <v>294158</v>
      </c>
    </row>
    <row r="2933" spans="1:6">
      <c r="A2933" s="14">
        <v>40078</v>
      </c>
      <c r="B2933">
        <v>4.0083000000000002</v>
      </c>
      <c r="C2933">
        <v>4.1364999999999998</v>
      </c>
      <c r="D2933">
        <v>3.9908999999999999</v>
      </c>
      <c r="E2933" s="35">
        <v>4.0899000000000001</v>
      </c>
      <c r="F2933">
        <v>248307</v>
      </c>
    </row>
    <row r="2934" spans="1:6">
      <c r="A2934" s="14">
        <v>40079</v>
      </c>
      <c r="B2934">
        <v>4.1189999999999998</v>
      </c>
      <c r="C2934">
        <v>4.1307</v>
      </c>
      <c r="D2934">
        <v>3.9792000000000001</v>
      </c>
      <c r="E2934" s="35">
        <v>4.0025000000000004</v>
      </c>
      <c r="F2934">
        <v>340824</v>
      </c>
    </row>
    <row r="2935" spans="1:6">
      <c r="A2935" s="14">
        <v>40080</v>
      </c>
      <c r="B2935">
        <v>3.7578</v>
      </c>
      <c r="C2935">
        <v>4.0316000000000001</v>
      </c>
      <c r="D2935">
        <v>3.7403</v>
      </c>
      <c r="E2935" s="35">
        <v>3.8102</v>
      </c>
      <c r="F2935">
        <v>331499</v>
      </c>
    </row>
    <row r="2936" spans="1:6">
      <c r="A2936" s="14">
        <v>40081</v>
      </c>
      <c r="B2936">
        <v>3.8277000000000001</v>
      </c>
      <c r="C2936">
        <v>3.8277000000000001</v>
      </c>
      <c r="D2936">
        <v>3.6120999999999999</v>
      </c>
      <c r="E2936" s="35">
        <v>3.6238000000000001</v>
      </c>
      <c r="F2936">
        <v>275455</v>
      </c>
    </row>
    <row r="2937" spans="1:6">
      <c r="A2937" s="14">
        <v>40084</v>
      </c>
      <c r="B2937">
        <v>3.6413000000000002</v>
      </c>
      <c r="C2937">
        <v>3.8336000000000001</v>
      </c>
      <c r="D2937">
        <v>3.6122000000000001</v>
      </c>
      <c r="E2937" s="35">
        <v>3.7286999999999999</v>
      </c>
      <c r="F2937">
        <v>273302</v>
      </c>
    </row>
    <row r="2938" spans="1:6">
      <c r="A2938" s="14">
        <v>40085</v>
      </c>
      <c r="B2938">
        <v>3.7403</v>
      </c>
      <c r="C2938">
        <v>3.7694999999999999</v>
      </c>
      <c r="D2938">
        <v>3.6587999999999998</v>
      </c>
      <c r="E2938" s="35">
        <v>3.6646000000000001</v>
      </c>
      <c r="F2938">
        <v>116172</v>
      </c>
    </row>
    <row r="2939" spans="1:6">
      <c r="A2939" s="14">
        <v>40086</v>
      </c>
      <c r="B2939">
        <v>3.6703999999999999</v>
      </c>
      <c r="C2939">
        <v>3.6996000000000002</v>
      </c>
      <c r="D2939">
        <v>3.5830000000000002</v>
      </c>
      <c r="E2939" s="35">
        <v>3.6179999999999999</v>
      </c>
      <c r="F2939">
        <v>222557</v>
      </c>
    </row>
    <row r="2940" spans="1:6">
      <c r="A2940" s="14">
        <v>40087</v>
      </c>
      <c r="B2940">
        <v>3.6063000000000001</v>
      </c>
      <c r="C2940">
        <v>3.6122000000000001</v>
      </c>
      <c r="D2940">
        <v>3.3965999999999998</v>
      </c>
      <c r="E2940" s="35">
        <v>3.3965999999999998</v>
      </c>
      <c r="F2940">
        <v>879853</v>
      </c>
    </row>
    <row r="2941" spans="1:6">
      <c r="A2941" s="14">
        <v>40088</v>
      </c>
      <c r="B2941">
        <v>3.3733</v>
      </c>
      <c r="C2941">
        <v>3.4548999999999999</v>
      </c>
      <c r="D2941">
        <v>3.3033999999999999</v>
      </c>
      <c r="E2941" s="35">
        <v>3.35</v>
      </c>
      <c r="F2941">
        <v>330630</v>
      </c>
    </row>
    <row r="2942" spans="1:6">
      <c r="A2942" s="14">
        <v>40091</v>
      </c>
      <c r="B2942">
        <v>3.3616999999999999</v>
      </c>
      <c r="C2942">
        <v>3.3733</v>
      </c>
      <c r="D2942">
        <v>3.1694</v>
      </c>
      <c r="E2942" s="35">
        <v>3.2160000000000002</v>
      </c>
      <c r="F2942">
        <v>366519</v>
      </c>
    </row>
    <row r="2943" spans="1:6">
      <c r="A2943" s="14">
        <v>40092</v>
      </c>
      <c r="B2943">
        <v>3.2625999999999999</v>
      </c>
      <c r="C2943">
        <v>3.3557999999999999</v>
      </c>
      <c r="D2943">
        <v>3.2044000000000001</v>
      </c>
      <c r="E2943" s="35">
        <v>3.3033999999999999</v>
      </c>
      <c r="F2943">
        <v>390116</v>
      </c>
    </row>
    <row r="2944" spans="1:6">
      <c r="A2944" s="14">
        <v>40093</v>
      </c>
      <c r="B2944">
        <v>3.2917000000000001</v>
      </c>
      <c r="C2944">
        <v>3.3973</v>
      </c>
      <c r="D2944">
        <v>3.2212999999999998</v>
      </c>
      <c r="E2944" s="35">
        <v>3.3210000000000002</v>
      </c>
      <c r="F2944">
        <v>280525</v>
      </c>
    </row>
    <row r="2945" spans="1:6">
      <c r="A2945" s="14">
        <v>40094</v>
      </c>
      <c r="B2945">
        <v>3.3384999999999998</v>
      </c>
      <c r="C2945">
        <v>3.6259999999999999</v>
      </c>
      <c r="D2945">
        <v>3.2974999999999999</v>
      </c>
      <c r="E2945" s="35">
        <v>3.5966999999999998</v>
      </c>
      <c r="F2945">
        <v>413709</v>
      </c>
    </row>
    <row r="2946" spans="1:6">
      <c r="A2946" s="14">
        <v>40095</v>
      </c>
      <c r="B2946">
        <v>3.6318999999999999</v>
      </c>
      <c r="C2946">
        <v>3.6787999999999998</v>
      </c>
      <c r="D2946">
        <v>3.5438999999999998</v>
      </c>
      <c r="E2946" s="35">
        <v>3.5966999999999998</v>
      </c>
      <c r="F2946">
        <v>245960</v>
      </c>
    </row>
    <row r="2947" spans="1:6">
      <c r="A2947" s="14">
        <v>40098</v>
      </c>
      <c r="B2947">
        <v>3.6554000000000002</v>
      </c>
      <c r="C2947">
        <v>3.6964999999999999</v>
      </c>
      <c r="D2947">
        <v>3.5322</v>
      </c>
      <c r="E2947" s="35">
        <v>3.5674000000000001</v>
      </c>
      <c r="F2947">
        <v>163467</v>
      </c>
    </row>
    <row r="2948" spans="1:6">
      <c r="A2948" s="14">
        <v>40099</v>
      </c>
      <c r="B2948">
        <v>3.5733000000000001</v>
      </c>
      <c r="C2948">
        <v>3.5733000000000001</v>
      </c>
      <c r="D2948">
        <v>3.4089999999999998</v>
      </c>
      <c r="E2948" s="35">
        <v>3.5205000000000002</v>
      </c>
      <c r="F2948">
        <v>158070</v>
      </c>
    </row>
    <row r="2949" spans="1:6">
      <c r="A2949" s="14">
        <v>40100</v>
      </c>
      <c r="B2949">
        <v>3.5790999999999999</v>
      </c>
      <c r="C2949">
        <v>3.6613000000000002</v>
      </c>
      <c r="D2949">
        <v>3.5205000000000002</v>
      </c>
      <c r="E2949" s="35">
        <v>3.6377999999999999</v>
      </c>
      <c r="F2949">
        <v>180188</v>
      </c>
    </row>
    <row r="2950" spans="1:6">
      <c r="A2950" s="14">
        <v>40101</v>
      </c>
      <c r="B2950">
        <v>3.6320000000000001</v>
      </c>
      <c r="C2950">
        <v>3.7082000000000002</v>
      </c>
      <c r="D2950">
        <v>3.585</v>
      </c>
      <c r="E2950" s="35">
        <v>3.6964999999999999</v>
      </c>
      <c r="F2950">
        <v>239216</v>
      </c>
    </row>
    <row r="2951" spans="1:6">
      <c r="A2951" s="14">
        <v>40102</v>
      </c>
      <c r="B2951">
        <v>3.6671999999999998</v>
      </c>
      <c r="C2951">
        <v>3.7023999999999999</v>
      </c>
      <c r="D2951">
        <v>3.5968</v>
      </c>
      <c r="E2951" s="35">
        <v>3.6084999999999998</v>
      </c>
      <c r="F2951">
        <v>269963</v>
      </c>
    </row>
    <row r="2952" spans="1:6">
      <c r="A2952" s="14">
        <v>40105</v>
      </c>
      <c r="B2952">
        <v>3.6377999999999999</v>
      </c>
      <c r="C2952">
        <v>3.6671</v>
      </c>
      <c r="D2952">
        <v>3.5733000000000001</v>
      </c>
      <c r="E2952" s="35">
        <v>3.6377999999999999</v>
      </c>
      <c r="F2952">
        <v>148387</v>
      </c>
    </row>
    <row r="2953" spans="1:6">
      <c r="A2953" s="14">
        <v>40106</v>
      </c>
      <c r="B2953">
        <v>3.6084999999999998</v>
      </c>
      <c r="C2953">
        <v>3.6084999999999998</v>
      </c>
      <c r="D2953">
        <v>3.4912000000000001</v>
      </c>
      <c r="E2953" s="35">
        <v>3.5381</v>
      </c>
      <c r="F2953">
        <v>150560</v>
      </c>
    </row>
    <row r="2954" spans="1:6">
      <c r="A2954" s="14">
        <v>40107</v>
      </c>
      <c r="B2954">
        <v>3.5028000000000001</v>
      </c>
      <c r="C2954">
        <v>3.5615000000000001</v>
      </c>
      <c r="D2954">
        <v>3.4030999999999998</v>
      </c>
      <c r="E2954" s="35">
        <v>3.4148000000000001</v>
      </c>
      <c r="F2954">
        <v>262036</v>
      </c>
    </row>
    <row r="2955" spans="1:6">
      <c r="A2955" s="14">
        <v>40108</v>
      </c>
      <c r="B2955">
        <v>3.4207000000000001</v>
      </c>
      <c r="C2955">
        <v>3.5733000000000001</v>
      </c>
      <c r="D2955">
        <v>3.3268</v>
      </c>
      <c r="E2955" s="35">
        <v>3.5497999999999998</v>
      </c>
      <c r="F2955">
        <v>193449</v>
      </c>
    </row>
    <row r="2956" spans="1:6">
      <c r="A2956" s="14">
        <v>40109</v>
      </c>
      <c r="B2956">
        <v>3.5497999999999998</v>
      </c>
      <c r="C2956">
        <v>3.5497999999999998</v>
      </c>
      <c r="D2956">
        <v>3.3210000000000002</v>
      </c>
      <c r="E2956" s="35">
        <v>3.3679000000000001</v>
      </c>
      <c r="F2956">
        <v>190222</v>
      </c>
    </row>
    <row r="2957" spans="1:6">
      <c r="A2957" s="14">
        <v>40112</v>
      </c>
      <c r="B2957">
        <v>3.3736999999999999</v>
      </c>
      <c r="C2957">
        <v>3.5379999999999998</v>
      </c>
      <c r="D2957">
        <v>3.3443999999999998</v>
      </c>
      <c r="E2957" s="35">
        <v>3.45</v>
      </c>
      <c r="F2957">
        <v>357791</v>
      </c>
    </row>
    <row r="2958" spans="1:6">
      <c r="A2958" s="14">
        <v>40113</v>
      </c>
      <c r="B2958">
        <v>3.5087000000000002</v>
      </c>
      <c r="C2958">
        <v>3.5615000000000001</v>
      </c>
      <c r="D2958">
        <v>3.4559000000000002</v>
      </c>
      <c r="E2958" s="35">
        <v>3.4676</v>
      </c>
      <c r="F2958">
        <v>283921</v>
      </c>
    </row>
    <row r="2959" spans="1:6">
      <c r="A2959" s="14">
        <v>40114</v>
      </c>
      <c r="B2959">
        <v>3.4500999999999999</v>
      </c>
      <c r="C2959">
        <v>3.5146000000000002</v>
      </c>
      <c r="D2959">
        <v>3.3738000000000001</v>
      </c>
      <c r="E2959" s="35">
        <v>3.3914</v>
      </c>
      <c r="F2959">
        <v>249192</v>
      </c>
    </row>
    <row r="2960" spans="1:6">
      <c r="A2960" s="14">
        <v>40115</v>
      </c>
      <c r="B2960">
        <v>3.4384000000000001</v>
      </c>
      <c r="C2960">
        <v>3.5264000000000002</v>
      </c>
      <c r="D2960">
        <v>3.3914</v>
      </c>
      <c r="E2960" s="35">
        <v>3.5028999999999999</v>
      </c>
      <c r="F2960">
        <v>184826</v>
      </c>
    </row>
    <row r="2961" spans="1:6">
      <c r="A2961" s="14">
        <v>40116</v>
      </c>
      <c r="B2961">
        <v>3.4559000000000002</v>
      </c>
      <c r="C2961">
        <v>3.5087000000000002</v>
      </c>
      <c r="D2961">
        <v>3.3738000000000001</v>
      </c>
      <c r="E2961" s="35">
        <v>3.3855</v>
      </c>
      <c r="F2961">
        <v>378624</v>
      </c>
    </row>
    <row r="2962" spans="1:6">
      <c r="A2962" s="14">
        <v>40119</v>
      </c>
      <c r="B2962">
        <v>3.3914</v>
      </c>
      <c r="C2962">
        <v>3.5205000000000002</v>
      </c>
      <c r="D2962">
        <v>3.3445</v>
      </c>
      <c r="E2962" s="35">
        <v>3.4089999999999998</v>
      </c>
      <c r="F2962">
        <v>193392</v>
      </c>
    </row>
    <row r="2963" spans="1:6">
      <c r="A2963" s="14">
        <v>40120</v>
      </c>
      <c r="B2963">
        <v>3.3855</v>
      </c>
      <c r="C2963">
        <v>3.4441999999999999</v>
      </c>
      <c r="D2963">
        <v>3.3620999999999999</v>
      </c>
      <c r="E2963" s="35">
        <v>3.4266000000000001</v>
      </c>
      <c r="F2963">
        <v>184708</v>
      </c>
    </row>
    <row r="2964" spans="1:6">
      <c r="A2964" s="14">
        <v>40121</v>
      </c>
      <c r="B2964">
        <v>3.45</v>
      </c>
      <c r="C2964">
        <v>3.4559000000000002</v>
      </c>
      <c r="D2964">
        <v>3.3620000000000001</v>
      </c>
      <c r="E2964" s="35">
        <v>3.3855</v>
      </c>
      <c r="F2964">
        <v>191219</v>
      </c>
    </row>
    <row r="2965" spans="1:6">
      <c r="A2965" s="14">
        <v>40122</v>
      </c>
      <c r="B2965">
        <v>3.3795999999999999</v>
      </c>
      <c r="C2965">
        <v>3.5204</v>
      </c>
      <c r="D2965">
        <v>3.3151000000000002</v>
      </c>
      <c r="E2965" s="35">
        <v>3.5087000000000002</v>
      </c>
      <c r="F2965">
        <v>209701</v>
      </c>
    </row>
    <row r="2966" spans="1:6">
      <c r="A2966" s="14">
        <v>40123</v>
      </c>
      <c r="B2966">
        <v>3.4559000000000002</v>
      </c>
      <c r="C2966">
        <v>3.4794</v>
      </c>
      <c r="D2966">
        <v>3.3855</v>
      </c>
      <c r="E2966" s="35">
        <v>3.4382999999999999</v>
      </c>
      <c r="F2966">
        <v>210170</v>
      </c>
    </row>
    <row r="2967" spans="1:6">
      <c r="A2967" s="14">
        <v>40126</v>
      </c>
      <c r="B2967">
        <v>3.4617</v>
      </c>
      <c r="C2967">
        <v>3.4617</v>
      </c>
      <c r="D2967">
        <v>3.3736999999999999</v>
      </c>
      <c r="E2967" s="35">
        <v>3.4148000000000001</v>
      </c>
      <c r="F2967">
        <v>176255</v>
      </c>
    </row>
    <row r="2968" spans="1:6">
      <c r="A2968" s="14">
        <v>40127</v>
      </c>
      <c r="B2968">
        <v>3.4089999999999998</v>
      </c>
      <c r="C2968">
        <v>3.4559000000000002</v>
      </c>
      <c r="D2968">
        <v>3.3210000000000002</v>
      </c>
      <c r="E2968" s="35">
        <v>3.3502999999999998</v>
      </c>
      <c r="F2968">
        <v>289968</v>
      </c>
    </row>
    <row r="2969" spans="1:6">
      <c r="A2969" s="14">
        <v>40128</v>
      </c>
      <c r="B2969">
        <v>3.3914</v>
      </c>
      <c r="C2969">
        <v>3.4030999999999998</v>
      </c>
      <c r="D2969">
        <v>3.0510999999999999</v>
      </c>
      <c r="E2969" s="35">
        <v>3.1332</v>
      </c>
      <c r="F2969">
        <v>1151891</v>
      </c>
    </row>
    <row r="2970" spans="1:6">
      <c r="A2970" s="14">
        <v>40129</v>
      </c>
      <c r="B2970">
        <v>3.1391</v>
      </c>
      <c r="C2970">
        <v>3.2035999999999998</v>
      </c>
      <c r="D2970">
        <v>3.0510999999999999</v>
      </c>
      <c r="E2970" s="35">
        <v>3.0863</v>
      </c>
      <c r="F2970">
        <v>409668</v>
      </c>
    </row>
    <row r="2971" spans="1:6">
      <c r="A2971" s="14">
        <v>40130</v>
      </c>
      <c r="B2971">
        <v>3.1038999999999999</v>
      </c>
      <c r="C2971">
        <v>3.1038999999999999</v>
      </c>
      <c r="D2971">
        <v>2.9807000000000001</v>
      </c>
      <c r="E2971" s="35">
        <v>3.0335000000000001</v>
      </c>
      <c r="F2971">
        <v>371472</v>
      </c>
    </row>
    <row r="2972" spans="1:6">
      <c r="A2972" s="14">
        <v>40133</v>
      </c>
      <c r="B2972">
        <v>3.1156000000000001</v>
      </c>
      <c r="C2972">
        <v>3.4148000000000001</v>
      </c>
      <c r="D2972">
        <v>3.1156000000000001</v>
      </c>
      <c r="E2972" s="35">
        <v>3.3855</v>
      </c>
      <c r="F2972">
        <v>396872</v>
      </c>
    </row>
    <row r="2973" spans="1:6">
      <c r="A2973" s="14">
        <v>40134</v>
      </c>
      <c r="B2973">
        <v>3.3561999999999999</v>
      </c>
      <c r="C2973">
        <v>3.3914</v>
      </c>
      <c r="D2973">
        <v>3.2974999999999999</v>
      </c>
      <c r="E2973" s="35">
        <v>3.3327</v>
      </c>
      <c r="F2973">
        <v>167574</v>
      </c>
    </row>
    <row r="2974" spans="1:6">
      <c r="A2974" s="14">
        <v>40135</v>
      </c>
      <c r="B2974">
        <v>3.3268</v>
      </c>
      <c r="C2974">
        <v>3.3972000000000002</v>
      </c>
      <c r="D2974">
        <v>3.274</v>
      </c>
      <c r="E2974" s="35">
        <v>3.2974999999999999</v>
      </c>
      <c r="F2974">
        <v>206592</v>
      </c>
    </row>
    <row r="2975" spans="1:6">
      <c r="A2975" s="14">
        <v>40136</v>
      </c>
      <c r="B2975">
        <v>3.274</v>
      </c>
      <c r="C2975">
        <v>3.3151000000000002</v>
      </c>
      <c r="D2975">
        <v>3.0217000000000001</v>
      </c>
      <c r="E2975" s="35">
        <v>3.0451999999999999</v>
      </c>
      <c r="F2975">
        <v>470099</v>
      </c>
    </row>
    <row r="2976" spans="1:6">
      <c r="A2976" s="14">
        <v>40137</v>
      </c>
      <c r="B2976">
        <v>3.01</v>
      </c>
      <c r="C2976">
        <v>3.0451999999999999</v>
      </c>
      <c r="D2976">
        <v>2.9220000000000002</v>
      </c>
      <c r="E2976" s="35">
        <v>2.9689000000000001</v>
      </c>
      <c r="F2976">
        <v>427792</v>
      </c>
    </row>
    <row r="2977" spans="1:6">
      <c r="A2977" s="14">
        <v>40140</v>
      </c>
      <c r="B2977">
        <v>3.1919</v>
      </c>
      <c r="C2977">
        <v>3.4382999999999999</v>
      </c>
      <c r="D2977">
        <v>3.1919</v>
      </c>
      <c r="E2977" s="35">
        <v>3.3679000000000001</v>
      </c>
      <c r="F2977">
        <v>718642</v>
      </c>
    </row>
    <row r="2978" spans="1:6">
      <c r="A2978" s="14">
        <v>40141</v>
      </c>
      <c r="B2978">
        <v>3.3795999999999999</v>
      </c>
      <c r="C2978">
        <v>3.4089999999999998</v>
      </c>
      <c r="D2978">
        <v>3.2974999999999999</v>
      </c>
      <c r="E2978" s="35">
        <v>3.3679000000000001</v>
      </c>
      <c r="F2978">
        <v>430610</v>
      </c>
    </row>
    <row r="2979" spans="1:6">
      <c r="A2979" s="14">
        <v>40142</v>
      </c>
      <c r="B2979">
        <v>3.3973</v>
      </c>
      <c r="C2979">
        <v>3.4148999999999998</v>
      </c>
      <c r="D2979">
        <v>3.3327</v>
      </c>
      <c r="E2979" s="35">
        <v>3.3386</v>
      </c>
      <c r="F2979">
        <v>142463</v>
      </c>
    </row>
    <row r="2980" spans="1:6">
      <c r="A2980" s="14">
        <v>40144</v>
      </c>
      <c r="B2980">
        <v>3.2740999999999998</v>
      </c>
      <c r="C2980">
        <v>3.2974999999999999</v>
      </c>
      <c r="D2980">
        <v>3.1684999999999999</v>
      </c>
      <c r="E2980" s="35">
        <v>3.2505999999999999</v>
      </c>
      <c r="F2980">
        <v>74752</v>
      </c>
    </row>
    <row r="2981" spans="1:6">
      <c r="A2981" s="14">
        <v>40147</v>
      </c>
      <c r="B2981">
        <v>3.2564000000000002</v>
      </c>
      <c r="C2981">
        <v>3.2564000000000002</v>
      </c>
      <c r="D2981">
        <v>3.1507999999999998</v>
      </c>
      <c r="E2981" s="35">
        <v>3.2035999999999998</v>
      </c>
      <c r="F2981">
        <v>320595</v>
      </c>
    </row>
    <row r="2982" spans="1:6">
      <c r="A2982" s="14">
        <v>40148</v>
      </c>
      <c r="B2982">
        <v>3.2094999999999998</v>
      </c>
      <c r="C2982">
        <v>3.3033000000000001</v>
      </c>
      <c r="D2982">
        <v>3.2094999999999998</v>
      </c>
      <c r="E2982" s="35">
        <v>3.2915999999999999</v>
      </c>
      <c r="F2982">
        <v>186055</v>
      </c>
    </row>
    <row r="2983" spans="1:6">
      <c r="A2983" s="14">
        <v>40149</v>
      </c>
      <c r="B2983">
        <v>3.3209</v>
      </c>
      <c r="C2983">
        <v>3.3855</v>
      </c>
      <c r="D2983">
        <v>3.2856999999999998</v>
      </c>
      <c r="E2983" s="35">
        <v>3.3620000000000001</v>
      </c>
      <c r="F2983">
        <v>178955</v>
      </c>
    </row>
    <row r="2984" spans="1:6">
      <c r="A2984" s="14">
        <v>40150</v>
      </c>
      <c r="B2984">
        <v>3.3855</v>
      </c>
      <c r="C2984">
        <v>3.4207000000000001</v>
      </c>
      <c r="D2984">
        <v>3.3151000000000002</v>
      </c>
      <c r="E2984" s="35">
        <v>3.3268</v>
      </c>
      <c r="F2984">
        <v>170036</v>
      </c>
    </row>
    <row r="2985" spans="1:6">
      <c r="A2985" s="14">
        <v>40151</v>
      </c>
      <c r="B2985">
        <v>3.4148000000000001</v>
      </c>
      <c r="C2985">
        <v>3.6495000000000002</v>
      </c>
      <c r="D2985">
        <v>3.3795999999999999</v>
      </c>
      <c r="E2985" s="35">
        <v>3.6143000000000001</v>
      </c>
      <c r="F2985">
        <v>349109</v>
      </c>
    </row>
    <row r="2986" spans="1:6">
      <c r="A2986" s="14">
        <v>40154</v>
      </c>
      <c r="B2986">
        <v>3.6025999999999998</v>
      </c>
      <c r="C2986">
        <v>3.6612</v>
      </c>
      <c r="D2986">
        <v>3.585</v>
      </c>
      <c r="E2986" s="35">
        <v>3.6318999999999999</v>
      </c>
      <c r="F2986">
        <v>110248</v>
      </c>
    </row>
    <row r="2987" spans="1:6">
      <c r="A2987" s="14">
        <v>40155</v>
      </c>
      <c r="B2987">
        <v>3.5909</v>
      </c>
      <c r="C2987">
        <v>3.6261000000000001</v>
      </c>
      <c r="D2987">
        <v>3.5381</v>
      </c>
      <c r="E2987" s="35">
        <v>3.6084999999999998</v>
      </c>
      <c r="F2987">
        <v>195622</v>
      </c>
    </row>
    <row r="2988" spans="1:6">
      <c r="A2988" s="14">
        <v>40156</v>
      </c>
      <c r="B2988">
        <v>3.6261000000000001</v>
      </c>
      <c r="C2988">
        <v>3.6261000000000001</v>
      </c>
      <c r="D2988">
        <v>3.5322</v>
      </c>
      <c r="E2988" s="35">
        <v>3.5909</v>
      </c>
      <c r="F2988">
        <v>95405</v>
      </c>
    </row>
    <row r="2989" spans="1:6">
      <c r="A2989" s="14">
        <v>40157</v>
      </c>
      <c r="B2989">
        <v>3.5908000000000002</v>
      </c>
      <c r="C2989">
        <v>3.6143000000000001</v>
      </c>
      <c r="D2989">
        <v>3.4382999999999999</v>
      </c>
      <c r="E2989" s="35">
        <v>3.45</v>
      </c>
      <c r="F2989">
        <v>264559</v>
      </c>
    </row>
    <row r="2990" spans="1:6">
      <c r="A2990" s="14">
        <v>40158</v>
      </c>
      <c r="B2990">
        <v>3.456</v>
      </c>
      <c r="C2990">
        <v>3.5733000000000001</v>
      </c>
      <c r="D2990">
        <v>3.4500999999999999</v>
      </c>
      <c r="E2990" s="35">
        <v>3.5556999999999999</v>
      </c>
      <c r="F2990">
        <v>84492</v>
      </c>
    </row>
    <row r="2991" spans="1:6">
      <c r="A2991" s="14">
        <v>40161</v>
      </c>
      <c r="B2991">
        <v>3.5322</v>
      </c>
      <c r="C2991">
        <v>3.5733000000000001</v>
      </c>
      <c r="D2991">
        <v>3.456</v>
      </c>
      <c r="E2991" s="35">
        <v>3.5205000000000002</v>
      </c>
      <c r="F2991">
        <v>264976</v>
      </c>
    </row>
    <row r="2992" spans="1:6">
      <c r="A2992" s="14">
        <v>40162</v>
      </c>
      <c r="B2992">
        <v>3.5028000000000001</v>
      </c>
      <c r="C2992">
        <v>3.5497999999999998</v>
      </c>
      <c r="D2992">
        <v>3.4382999999999999</v>
      </c>
      <c r="E2992" s="35">
        <v>3.4910999999999999</v>
      </c>
      <c r="F2992">
        <v>261334</v>
      </c>
    </row>
    <row r="2993" spans="1:6">
      <c r="A2993" s="14">
        <v>40163</v>
      </c>
      <c r="B2993">
        <v>3.4969999999999999</v>
      </c>
      <c r="C2993">
        <v>3.5379999999999998</v>
      </c>
      <c r="D2993">
        <v>3.4207000000000001</v>
      </c>
      <c r="E2993" s="35">
        <v>3.5263</v>
      </c>
      <c r="F2993">
        <v>150440</v>
      </c>
    </row>
    <row r="2994" spans="1:6">
      <c r="A2994" s="14">
        <v>40164</v>
      </c>
      <c r="B2994">
        <v>3.4851999999999999</v>
      </c>
      <c r="C2994">
        <v>3.5790999999999999</v>
      </c>
      <c r="D2994">
        <v>3.4323999999999999</v>
      </c>
      <c r="E2994" s="35">
        <v>3.5615000000000001</v>
      </c>
      <c r="F2994">
        <v>285096</v>
      </c>
    </row>
    <row r="2995" spans="1:6">
      <c r="A2995" s="14">
        <v>40165</v>
      </c>
      <c r="B2995">
        <v>3.4441999999999999</v>
      </c>
      <c r="C2995">
        <v>3.6025999999999998</v>
      </c>
      <c r="D2995">
        <v>3.4441999999999999</v>
      </c>
      <c r="E2995" s="35">
        <v>3.5615000000000001</v>
      </c>
      <c r="F2995">
        <v>462056</v>
      </c>
    </row>
    <row r="2996" spans="1:6">
      <c r="A2996" s="14">
        <v>40168</v>
      </c>
      <c r="B2996">
        <v>3.5909</v>
      </c>
      <c r="C2996">
        <v>3.6789000000000001</v>
      </c>
      <c r="D2996">
        <v>3.5322</v>
      </c>
      <c r="E2996" s="35">
        <v>3.6084999999999998</v>
      </c>
      <c r="F2996">
        <v>184004</v>
      </c>
    </row>
    <row r="2997" spans="1:6">
      <c r="A2997" s="14">
        <v>40169</v>
      </c>
      <c r="B2997">
        <v>3.6025999999999998</v>
      </c>
      <c r="C2997">
        <v>3.6905999999999999</v>
      </c>
      <c r="D2997">
        <v>3.6025999999999998</v>
      </c>
      <c r="E2997" s="35">
        <v>3.6789000000000001</v>
      </c>
      <c r="F2997">
        <v>183358</v>
      </c>
    </row>
    <row r="2998" spans="1:6">
      <c r="A2998" s="14">
        <v>40170</v>
      </c>
      <c r="B2998">
        <v>3.7143000000000002</v>
      </c>
      <c r="C2998">
        <v>3.7614999999999998</v>
      </c>
      <c r="D2998">
        <v>3.6493000000000002</v>
      </c>
      <c r="E2998" s="35">
        <v>3.7496999999999998</v>
      </c>
      <c r="F2998">
        <v>120699</v>
      </c>
    </row>
    <row r="2999" spans="1:6">
      <c r="A2999" s="14">
        <v>40171</v>
      </c>
      <c r="B2999">
        <v>3.7496999999999998</v>
      </c>
      <c r="C2999">
        <v>3.8147000000000002</v>
      </c>
      <c r="D2999">
        <v>3.7496999999999998</v>
      </c>
      <c r="E2999" s="35">
        <v>3.8088000000000002</v>
      </c>
      <c r="F2999">
        <v>42812</v>
      </c>
    </row>
    <row r="3000" spans="1:6">
      <c r="A3000" s="14">
        <v>40175</v>
      </c>
      <c r="B3000">
        <v>3.7970000000000002</v>
      </c>
      <c r="C3000">
        <v>3.9327999999999999</v>
      </c>
      <c r="D3000">
        <v>3.7970000000000002</v>
      </c>
      <c r="E3000" s="35">
        <v>3.9327999999999999</v>
      </c>
      <c r="F3000">
        <v>195518</v>
      </c>
    </row>
    <row r="3001" spans="1:6">
      <c r="A3001" s="14">
        <v>40176</v>
      </c>
      <c r="B3001">
        <v>3.9445999999999999</v>
      </c>
      <c r="C3001">
        <v>4.0095999999999998</v>
      </c>
      <c r="D3001">
        <v>3.8915000000000002</v>
      </c>
      <c r="E3001" s="35">
        <v>3.9150999999999998</v>
      </c>
      <c r="F3001">
        <v>169950</v>
      </c>
    </row>
    <row r="3002" spans="1:6">
      <c r="A3002" s="14">
        <v>40177</v>
      </c>
      <c r="B3002">
        <v>3.9091</v>
      </c>
      <c r="C3002">
        <v>3.9741</v>
      </c>
      <c r="D3002">
        <v>3.8206000000000002</v>
      </c>
      <c r="E3002" s="35">
        <v>3.9681999999999999</v>
      </c>
      <c r="F3002">
        <v>132687</v>
      </c>
    </row>
    <row r="3003" spans="1:6">
      <c r="A3003" s="14">
        <v>40178</v>
      </c>
      <c r="B3003">
        <v>3.9563999999999999</v>
      </c>
      <c r="C3003">
        <v>3.9741</v>
      </c>
      <c r="D3003">
        <v>3.7378999999999998</v>
      </c>
      <c r="E3003" s="35">
        <v>3.7555999999999998</v>
      </c>
      <c r="F3003">
        <v>175675</v>
      </c>
    </row>
    <row r="3004" spans="1:6">
      <c r="A3004" s="14">
        <v>40182</v>
      </c>
      <c r="B3004">
        <v>3.8323999999999998</v>
      </c>
      <c r="C3004">
        <v>3.9563999999999999</v>
      </c>
      <c r="D3004">
        <v>3.8029000000000002</v>
      </c>
      <c r="E3004" s="35">
        <v>3.9504999999999999</v>
      </c>
      <c r="F3004">
        <v>134341</v>
      </c>
    </row>
    <row r="3005" spans="1:6">
      <c r="A3005" s="14">
        <v>40183</v>
      </c>
      <c r="B3005">
        <v>3.9327999999999999</v>
      </c>
      <c r="C3005">
        <v>3.9327999999999999</v>
      </c>
      <c r="D3005">
        <v>3.7734000000000001</v>
      </c>
      <c r="E3005" s="35">
        <v>3.7970000000000002</v>
      </c>
      <c r="F3005">
        <v>196405</v>
      </c>
    </row>
    <row r="3006" spans="1:6">
      <c r="A3006" s="14">
        <v>40184</v>
      </c>
      <c r="B3006">
        <v>3.8029000000000002</v>
      </c>
      <c r="C3006">
        <v>3.8147000000000002</v>
      </c>
      <c r="D3006">
        <v>3.6848000000000001</v>
      </c>
      <c r="E3006" s="35">
        <v>3.7143000000000002</v>
      </c>
      <c r="F3006">
        <v>207328</v>
      </c>
    </row>
    <row r="3007" spans="1:6">
      <c r="A3007" s="14">
        <v>40185</v>
      </c>
      <c r="B3007">
        <v>3.7202000000000002</v>
      </c>
      <c r="C3007">
        <v>3.8382999999999998</v>
      </c>
      <c r="D3007">
        <v>3.7143000000000002</v>
      </c>
      <c r="E3007" s="35">
        <v>3.8323999999999998</v>
      </c>
      <c r="F3007">
        <v>179751</v>
      </c>
    </row>
    <row r="3008" spans="1:6">
      <c r="A3008" s="14">
        <v>40186</v>
      </c>
      <c r="B3008">
        <v>3.8087</v>
      </c>
      <c r="C3008">
        <v>3.8736999999999999</v>
      </c>
      <c r="D3008">
        <v>3.7850999999999999</v>
      </c>
      <c r="E3008" s="35">
        <v>3.8736999999999999</v>
      </c>
      <c r="F3008">
        <v>161089</v>
      </c>
    </row>
    <row r="3009" spans="1:6">
      <c r="A3009" s="14">
        <v>40189</v>
      </c>
      <c r="B3009">
        <v>3.8795999999999999</v>
      </c>
      <c r="C3009">
        <v>4.0095000000000001</v>
      </c>
      <c r="D3009">
        <v>3.8677999999999999</v>
      </c>
      <c r="E3009" s="35">
        <v>3.9622999999999999</v>
      </c>
      <c r="F3009">
        <v>189139</v>
      </c>
    </row>
    <row r="3010" spans="1:6">
      <c r="A3010" s="14">
        <v>40190</v>
      </c>
      <c r="B3010">
        <v>3.9445999999999999</v>
      </c>
      <c r="C3010">
        <v>4.0035999999999996</v>
      </c>
      <c r="D3010">
        <v>3.9032</v>
      </c>
      <c r="E3010" s="35">
        <v>3.9859</v>
      </c>
      <c r="F3010">
        <v>264723</v>
      </c>
    </row>
    <row r="3011" spans="1:6">
      <c r="A3011" s="14">
        <v>40191</v>
      </c>
      <c r="B3011">
        <v>4.0095999999999998</v>
      </c>
      <c r="C3011">
        <v>4.0213999999999999</v>
      </c>
      <c r="D3011">
        <v>3.9565000000000001</v>
      </c>
      <c r="E3011" s="35">
        <v>3.9977999999999998</v>
      </c>
      <c r="F3011">
        <v>499636</v>
      </c>
    </row>
    <row r="3012" spans="1:6">
      <c r="A3012" s="14">
        <v>40192</v>
      </c>
      <c r="B3012">
        <v>3.9977999999999998</v>
      </c>
      <c r="C3012">
        <v>4.0804</v>
      </c>
      <c r="D3012">
        <v>3.9859</v>
      </c>
      <c r="E3012" s="35">
        <v>4.0449999999999999</v>
      </c>
      <c r="F3012">
        <v>145561</v>
      </c>
    </row>
    <row r="3013" spans="1:6">
      <c r="A3013" s="14">
        <v>40193</v>
      </c>
      <c r="B3013">
        <v>4.0686999999999998</v>
      </c>
      <c r="C3013">
        <v>4.0686999999999998</v>
      </c>
      <c r="D3013">
        <v>3.9860000000000002</v>
      </c>
      <c r="E3013" s="35">
        <v>4.0037000000000003</v>
      </c>
      <c r="F3013">
        <v>320768</v>
      </c>
    </row>
    <row r="3014" spans="1:6">
      <c r="A3014" s="14">
        <v>40197</v>
      </c>
      <c r="B3014">
        <v>4.0213000000000001</v>
      </c>
      <c r="C3014">
        <v>4.1158000000000001</v>
      </c>
      <c r="D3014">
        <v>3.9918</v>
      </c>
      <c r="E3014" s="35">
        <v>4.1040000000000001</v>
      </c>
      <c r="F3014">
        <v>415537</v>
      </c>
    </row>
    <row r="3015" spans="1:6">
      <c r="A3015" s="14">
        <v>40198</v>
      </c>
      <c r="B3015">
        <v>4.0449999999999999</v>
      </c>
      <c r="C3015">
        <v>4.0922000000000001</v>
      </c>
      <c r="D3015">
        <v>4.0095000000000001</v>
      </c>
      <c r="E3015" s="35">
        <v>4.0804</v>
      </c>
      <c r="F3015">
        <v>175026</v>
      </c>
    </row>
    <row r="3016" spans="1:6">
      <c r="A3016" s="14">
        <v>40199</v>
      </c>
      <c r="B3016">
        <v>4.0627000000000004</v>
      </c>
      <c r="C3016">
        <v>4.0922999999999998</v>
      </c>
      <c r="D3016">
        <v>4.0095999999999998</v>
      </c>
      <c r="E3016" s="35">
        <v>4.0213999999999999</v>
      </c>
      <c r="F3016">
        <v>287876</v>
      </c>
    </row>
    <row r="3017" spans="1:6">
      <c r="A3017" s="14">
        <v>40200</v>
      </c>
      <c r="B3017">
        <v>4.0037000000000003</v>
      </c>
      <c r="C3017">
        <v>4.0864000000000003</v>
      </c>
      <c r="D3017">
        <v>3.9918999999999998</v>
      </c>
      <c r="E3017" s="35">
        <v>4.0273000000000003</v>
      </c>
      <c r="F3017">
        <v>584254</v>
      </c>
    </row>
    <row r="3018" spans="1:6">
      <c r="A3018" s="14">
        <v>40203</v>
      </c>
      <c r="B3018">
        <v>4.0509000000000004</v>
      </c>
      <c r="C3018">
        <v>4.1571999999999996</v>
      </c>
      <c r="D3018">
        <v>4.0273000000000003</v>
      </c>
      <c r="E3018" s="35">
        <v>4.1454000000000004</v>
      </c>
      <c r="F3018">
        <v>478729</v>
      </c>
    </row>
    <row r="3019" spans="1:6">
      <c r="A3019" s="14">
        <v>40204</v>
      </c>
      <c r="B3019">
        <v>4.1571999999999996</v>
      </c>
      <c r="C3019">
        <v>4.2103000000000002</v>
      </c>
      <c r="D3019">
        <v>4.0686</v>
      </c>
      <c r="E3019" s="35">
        <v>4.0862999999999996</v>
      </c>
      <c r="F3019">
        <v>410047</v>
      </c>
    </row>
    <row r="3020" spans="1:6">
      <c r="A3020" s="14">
        <v>40205</v>
      </c>
      <c r="B3020">
        <v>4.0568</v>
      </c>
      <c r="C3020">
        <v>4.1395</v>
      </c>
      <c r="D3020">
        <v>4.0391000000000004</v>
      </c>
      <c r="E3020" s="35">
        <v>4.1395</v>
      </c>
      <c r="F3020">
        <v>168828</v>
      </c>
    </row>
    <row r="3021" spans="1:6">
      <c r="A3021" s="14">
        <v>40206</v>
      </c>
      <c r="B3021">
        <v>4.1336000000000004</v>
      </c>
      <c r="C3021">
        <v>4.1867000000000001</v>
      </c>
      <c r="D3021">
        <v>4.0864000000000003</v>
      </c>
      <c r="E3021" s="35">
        <v>4.1395</v>
      </c>
      <c r="F3021">
        <v>288230</v>
      </c>
    </row>
    <row r="3022" spans="1:6">
      <c r="A3022" s="14">
        <v>40207</v>
      </c>
      <c r="B3022">
        <v>4.1749000000000001</v>
      </c>
      <c r="C3022">
        <v>4.2221000000000002</v>
      </c>
      <c r="D3022">
        <v>4.1216999999999997</v>
      </c>
      <c r="E3022" s="35">
        <v>4.1807999999999996</v>
      </c>
      <c r="F3022">
        <v>264075</v>
      </c>
    </row>
    <row r="3023" spans="1:6">
      <c r="A3023" s="14">
        <v>40210</v>
      </c>
      <c r="B3023">
        <v>4.2103999999999999</v>
      </c>
      <c r="C3023">
        <v>4.2163000000000004</v>
      </c>
      <c r="D3023">
        <v>4.1336000000000004</v>
      </c>
      <c r="E3023" s="35">
        <v>4.1454000000000004</v>
      </c>
      <c r="F3023">
        <v>206207</v>
      </c>
    </row>
    <row r="3024" spans="1:6">
      <c r="A3024" s="14">
        <v>40211</v>
      </c>
      <c r="B3024">
        <v>4.1336000000000004</v>
      </c>
      <c r="C3024">
        <v>4.2103000000000002</v>
      </c>
      <c r="D3024">
        <v>4.1158999999999999</v>
      </c>
      <c r="E3024" s="35">
        <v>4.1689999999999996</v>
      </c>
      <c r="F3024">
        <v>203194</v>
      </c>
    </row>
    <row r="3025" spans="1:6">
      <c r="A3025" s="14">
        <v>40212</v>
      </c>
      <c r="B3025">
        <v>4.1454000000000004</v>
      </c>
      <c r="C3025">
        <v>4.1985999999999999</v>
      </c>
      <c r="D3025">
        <v>4.0922999999999998</v>
      </c>
      <c r="E3025" s="35">
        <v>4.1336000000000004</v>
      </c>
      <c r="F3025">
        <v>208452</v>
      </c>
    </row>
    <row r="3026" spans="1:6">
      <c r="A3026" s="14">
        <v>40213</v>
      </c>
      <c r="B3026">
        <v>4.0922999999999998</v>
      </c>
      <c r="C3026">
        <v>4.1100000000000003</v>
      </c>
      <c r="D3026">
        <v>3.9977999999999998</v>
      </c>
      <c r="E3026" s="35">
        <v>4.0155000000000003</v>
      </c>
      <c r="F3026">
        <v>372024</v>
      </c>
    </row>
    <row r="3027" spans="1:6">
      <c r="A3027" s="14">
        <v>40214</v>
      </c>
      <c r="B3027">
        <v>4.0331999999999999</v>
      </c>
      <c r="C3027">
        <v>4.0331999999999999</v>
      </c>
      <c r="D3027">
        <v>3.9386999999999999</v>
      </c>
      <c r="E3027" s="35">
        <v>4.0331999999999999</v>
      </c>
      <c r="F3027">
        <v>205085</v>
      </c>
    </row>
    <row r="3028" spans="1:6">
      <c r="A3028" s="14">
        <v>40217</v>
      </c>
      <c r="B3028">
        <v>4.0035999999999996</v>
      </c>
      <c r="C3028">
        <v>4.0213000000000001</v>
      </c>
      <c r="D3028">
        <v>3.9091</v>
      </c>
      <c r="E3028" s="35">
        <v>3.9741</v>
      </c>
      <c r="F3028">
        <v>350878</v>
      </c>
    </row>
    <row r="3029" spans="1:6">
      <c r="A3029" s="14">
        <v>40218</v>
      </c>
      <c r="B3029">
        <v>4.0213000000000001</v>
      </c>
      <c r="C3029">
        <v>4.1513</v>
      </c>
      <c r="D3029">
        <v>3.9859</v>
      </c>
      <c r="E3029" s="35">
        <v>4.0862999999999996</v>
      </c>
      <c r="F3029">
        <v>308244</v>
      </c>
    </row>
    <row r="3030" spans="1:6">
      <c r="A3030" s="14">
        <v>40219</v>
      </c>
      <c r="B3030">
        <v>4.0509000000000004</v>
      </c>
      <c r="C3030">
        <v>4.0804</v>
      </c>
      <c r="D3030">
        <v>3.9859</v>
      </c>
      <c r="E3030" s="35">
        <v>4.0509000000000004</v>
      </c>
      <c r="F3030">
        <v>1452655</v>
      </c>
    </row>
    <row r="3031" spans="1:6">
      <c r="A3031" s="14">
        <v>40220</v>
      </c>
      <c r="B3031">
        <v>4.0744999999999996</v>
      </c>
      <c r="C3031">
        <v>4.1040000000000001</v>
      </c>
      <c r="D3031">
        <v>4.0213000000000001</v>
      </c>
      <c r="E3031" s="35">
        <v>4.0922000000000001</v>
      </c>
      <c r="F3031">
        <v>334344</v>
      </c>
    </row>
    <row r="3032" spans="1:6">
      <c r="A3032" s="14">
        <v>40221</v>
      </c>
      <c r="B3032">
        <v>4.0627000000000004</v>
      </c>
      <c r="C3032">
        <v>4.0980999999999996</v>
      </c>
      <c r="D3032">
        <v>4.0271999999999997</v>
      </c>
      <c r="E3032" s="35">
        <v>4.0862999999999996</v>
      </c>
      <c r="F3032">
        <v>337946</v>
      </c>
    </row>
    <row r="3033" spans="1:6">
      <c r="A3033" s="14">
        <v>40225</v>
      </c>
      <c r="B3033">
        <v>4.1216999999999997</v>
      </c>
      <c r="C3033">
        <v>4.1570999999999998</v>
      </c>
      <c r="D3033">
        <v>4.0627000000000004</v>
      </c>
      <c r="E3033" s="35">
        <v>4.1040000000000001</v>
      </c>
      <c r="F3033">
        <v>620324</v>
      </c>
    </row>
    <row r="3034" spans="1:6">
      <c r="A3034" s="14">
        <v>40226</v>
      </c>
      <c r="B3034">
        <v>4.1454000000000004</v>
      </c>
      <c r="C3034">
        <v>4.1749000000000001</v>
      </c>
      <c r="D3034">
        <v>4.0744999999999996</v>
      </c>
      <c r="E3034" s="35">
        <v>4.1689999999999996</v>
      </c>
      <c r="F3034">
        <v>178275</v>
      </c>
    </row>
    <row r="3035" spans="1:6">
      <c r="A3035" s="14">
        <v>40227</v>
      </c>
      <c r="B3035">
        <v>4.1689999999999996</v>
      </c>
      <c r="C3035">
        <v>4.1807999999999996</v>
      </c>
      <c r="D3035">
        <v>4.0980999999999996</v>
      </c>
      <c r="E3035" s="35">
        <v>4.1040000000000001</v>
      </c>
      <c r="F3035">
        <v>154062</v>
      </c>
    </row>
    <row r="3036" spans="1:6">
      <c r="A3036" s="14">
        <v>40228</v>
      </c>
      <c r="B3036">
        <v>4.0980999999999996</v>
      </c>
      <c r="C3036">
        <v>4.1158000000000001</v>
      </c>
      <c r="D3036">
        <v>4.0686</v>
      </c>
      <c r="E3036" s="35">
        <v>4.0922000000000001</v>
      </c>
      <c r="F3036">
        <v>139418</v>
      </c>
    </row>
    <row r="3037" spans="1:6">
      <c r="A3037" s="14">
        <v>40231</v>
      </c>
      <c r="B3037">
        <v>4.1040000000000001</v>
      </c>
      <c r="C3037">
        <v>4.1218000000000004</v>
      </c>
      <c r="D3037">
        <v>4.0391000000000004</v>
      </c>
      <c r="E3037" s="35">
        <v>4.0627000000000004</v>
      </c>
      <c r="F3037">
        <v>180755</v>
      </c>
    </row>
    <row r="3038" spans="1:6">
      <c r="A3038" s="14">
        <v>40232</v>
      </c>
      <c r="B3038">
        <v>4.0627000000000004</v>
      </c>
      <c r="C3038">
        <v>4.0686</v>
      </c>
      <c r="D3038">
        <v>3.9445999999999999</v>
      </c>
      <c r="E3038" s="35">
        <v>3.9445999999999999</v>
      </c>
      <c r="F3038">
        <v>151525</v>
      </c>
    </row>
    <row r="3039" spans="1:6">
      <c r="A3039" s="14">
        <v>40233</v>
      </c>
      <c r="B3039">
        <v>3.9268999999999998</v>
      </c>
      <c r="C3039">
        <v>3.9918</v>
      </c>
      <c r="D3039">
        <v>3.9091999999999998</v>
      </c>
      <c r="E3039" s="35">
        <v>3.9563999999999999</v>
      </c>
      <c r="F3039">
        <v>181168</v>
      </c>
    </row>
    <row r="3040" spans="1:6">
      <c r="A3040" s="14">
        <v>40234</v>
      </c>
      <c r="B3040">
        <v>3.8856000000000002</v>
      </c>
      <c r="C3040">
        <v>3.9150999999999998</v>
      </c>
      <c r="D3040">
        <v>3.8382999999999998</v>
      </c>
      <c r="E3040" s="35">
        <v>3.8974000000000002</v>
      </c>
      <c r="F3040">
        <v>457531</v>
      </c>
    </row>
    <row r="3041" spans="1:6">
      <c r="A3041" s="14">
        <v>40235</v>
      </c>
      <c r="B3041">
        <v>3.8974000000000002</v>
      </c>
      <c r="C3041">
        <v>3.9447000000000001</v>
      </c>
      <c r="D3041">
        <v>3.8738000000000001</v>
      </c>
      <c r="E3041" s="35">
        <v>3.8797000000000001</v>
      </c>
      <c r="F3041">
        <v>306892</v>
      </c>
    </row>
    <row r="3042" spans="1:6">
      <c r="A3042" s="14">
        <v>40238</v>
      </c>
      <c r="B3042">
        <v>3.915</v>
      </c>
      <c r="C3042">
        <v>3.9918</v>
      </c>
      <c r="D3042">
        <v>3.8914</v>
      </c>
      <c r="E3042" s="35">
        <v>3.9741</v>
      </c>
      <c r="F3042">
        <v>162625</v>
      </c>
    </row>
    <row r="3043" spans="1:6">
      <c r="A3043" s="14">
        <v>40239</v>
      </c>
      <c r="B3043">
        <v>3.9801000000000002</v>
      </c>
      <c r="C3043">
        <v>4.0095999999999998</v>
      </c>
      <c r="D3043">
        <v>3.9150999999999998</v>
      </c>
      <c r="E3043" s="35">
        <v>4.0037000000000003</v>
      </c>
      <c r="F3043">
        <v>265378</v>
      </c>
    </row>
    <row r="3044" spans="1:6">
      <c r="A3044" s="14">
        <v>40240</v>
      </c>
      <c r="B3044">
        <v>4.0273000000000003</v>
      </c>
      <c r="C3044">
        <v>4.1218000000000004</v>
      </c>
      <c r="D3044">
        <v>3.9859</v>
      </c>
      <c r="E3044" s="35">
        <v>4.0568</v>
      </c>
      <c r="F3044">
        <v>151052</v>
      </c>
    </row>
    <row r="3045" spans="1:6">
      <c r="A3045" s="14">
        <v>40241</v>
      </c>
      <c r="B3045">
        <v>4.0746000000000002</v>
      </c>
      <c r="C3045">
        <v>4.1276999999999999</v>
      </c>
      <c r="D3045">
        <v>4.0509000000000004</v>
      </c>
      <c r="E3045" s="35">
        <v>4.1218000000000004</v>
      </c>
      <c r="F3045">
        <v>129973</v>
      </c>
    </row>
    <row r="3046" spans="1:6">
      <c r="A3046" s="14">
        <v>40242</v>
      </c>
      <c r="B3046">
        <v>4.1276000000000002</v>
      </c>
      <c r="C3046">
        <v>4.2279999999999998</v>
      </c>
      <c r="D3046">
        <v>4.0804</v>
      </c>
      <c r="E3046" s="35">
        <v>4.2161999999999997</v>
      </c>
      <c r="F3046">
        <v>272636</v>
      </c>
    </row>
    <row r="3047" spans="1:6">
      <c r="A3047" s="14">
        <v>40245</v>
      </c>
      <c r="B3047">
        <v>4.2103000000000002</v>
      </c>
      <c r="C3047">
        <v>4.2458</v>
      </c>
      <c r="D3047">
        <v>4.1631</v>
      </c>
      <c r="E3047" s="35">
        <v>4.1867000000000001</v>
      </c>
      <c r="F3047">
        <v>231361</v>
      </c>
    </row>
    <row r="3048" spans="1:6">
      <c r="A3048" s="14">
        <v>40246</v>
      </c>
      <c r="B3048">
        <v>4.1631</v>
      </c>
      <c r="C3048">
        <v>4.1925999999999997</v>
      </c>
      <c r="D3048">
        <v>4.1218000000000004</v>
      </c>
      <c r="E3048" s="35">
        <v>4.1513</v>
      </c>
      <c r="F3048">
        <v>174319</v>
      </c>
    </row>
    <row r="3049" spans="1:6">
      <c r="A3049" s="14">
        <v>40247</v>
      </c>
      <c r="B3049">
        <v>4.1336000000000004</v>
      </c>
      <c r="C3049">
        <v>4.2576000000000001</v>
      </c>
      <c r="D3049">
        <v>4.1276999999999999</v>
      </c>
      <c r="E3049" s="35">
        <v>4.234</v>
      </c>
      <c r="F3049">
        <v>404681</v>
      </c>
    </row>
    <row r="3050" spans="1:6">
      <c r="A3050" s="14">
        <v>40248</v>
      </c>
      <c r="B3050">
        <v>4.2398999999999996</v>
      </c>
      <c r="C3050">
        <v>4.2930999999999999</v>
      </c>
      <c r="D3050">
        <v>4.1689999999999996</v>
      </c>
      <c r="E3050" s="35">
        <v>4.234</v>
      </c>
      <c r="F3050">
        <v>227172</v>
      </c>
    </row>
    <row r="3051" spans="1:6">
      <c r="A3051" s="14">
        <v>40249</v>
      </c>
      <c r="B3051">
        <v>4.2457000000000003</v>
      </c>
      <c r="C3051">
        <v>4.2634999999999996</v>
      </c>
      <c r="D3051">
        <v>4.1749000000000001</v>
      </c>
      <c r="E3051" s="35">
        <v>4.1925999999999997</v>
      </c>
      <c r="F3051">
        <v>297911</v>
      </c>
    </row>
    <row r="3052" spans="1:6">
      <c r="A3052" s="14">
        <v>40252</v>
      </c>
      <c r="B3052">
        <v>4.1985000000000001</v>
      </c>
      <c r="C3052">
        <v>4.2043999999999997</v>
      </c>
      <c r="D3052">
        <v>4.1336000000000004</v>
      </c>
      <c r="E3052" s="35">
        <v>4.1631</v>
      </c>
      <c r="F3052">
        <v>203903</v>
      </c>
    </row>
    <row r="3053" spans="1:6">
      <c r="A3053" s="14">
        <v>40253</v>
      </c>
      <c r="B3053">
        <v>4.3048999999999999</v>
      </c>
      <c r="C3053">
        <v>4.4524999999999997</v>
      </c>
      <c r="D3053">
        <v>4.2458</v>
      </c>
      <c r="E3053" s="35">
        <v>4.3521000000000001</v>
      </c>
      <c r="F3053">
        <v>867467</v>
      </c>
    </row>
    <row r="3054" spans="1:6">
      <c r="A3054" s="14">
        <v>40254</v>
      </c>
      <c r="B3054">
        <v>4.3639000000000001</v>
      </c>
      <c r="C3054">
        <v>4.4051999999999998</v>
      </c>
      <c r="D3054">
        <v>4.3343999999999996</v>
      </c>
      <c r="E3054" s="35">
        <v>4.3639000000000001</v>
      </c>
      <c r="F3054">
        <v>268684</v>
      </c>
    </row>
    <row r="3055" spans="1:6">
      <c r="A3055" s="14">
        <v>40255</v>
      </c>
      <c r="B3055">
        <v>4.4111000000000002</v>
      </c>
      <c r="C3055">
        <v>4.4465000000000003</v>
      </c>
      <c r="D3055">
        <v>4.2870999999999997</v>
      </c>
      <c r="E3055" s="35">
        <v>4.2930000000000001</v>
      </c>
      <c r="F3055">
        <v>363754</v>
      </c>
    </row>
    <row r="3056" spans="1:6">
      <c r="A3056" s="14">
        <v>40256</v>
      </c>
      <c r="B3056">
        <v>4.2516999999999996</v>
      </c>
      <c r="C3056">
        <v>4.3461999999999996</v>
      </c>
      <c r="D3056">
        <v>4.1807999999999996</v>
      </c>
      <c r="E3056" s="35">
        <v>4.2516999999999996</v>
      </c>
      <c r="F3056">
        <v>465679</v>
      </c>
    </row>
    <row r="3057" spans="1:6">
      <c r="A3057" s="14">
        <v>40259</v>
      </c>
      <c r="B3057">
        <v>4.2163000000000004</v>
      </c>
      <c r="C3057">
        <v>4.2870999999999997</v>
      </c>
      <c r="D3057">
        <v>4.1925999999999997</v>
      </c>
      <c r="E3057" s="35">
        <v>4.2576000000000001</v>
      </c>
      <c r="F3057">
        <v>431252</v>
      </c>
    </row>
    <row r="3058" spans="1:6">
      <c r="A3058" s="14">
        <v>40260</v>
      </c>
      <c r="B3058">
        <v>3.7793000000000001</v>
      </c>
      <c r="C3058">
        <v>3.9977999999999998</v>
      </c>
      <c r="D3058">
        <v>3.7496999999999998</v>
      </c>
      <c r="E3058" s="35">
        <v>3.9268999999999998</v>
      </c>
      <c r="F3058">
        <v>1426498</v>
      </c>
    </row>
    <row r="3059" spans="1:6">
      <c r="A3059" s="14">
        <v>40261</v>
      </c>
      <c r="B3059">
        <v>3.9386999999999999</v>
      </c>
      <c r="C3059">
        <v>3.9445999999999999</v>
      </c>
      <c r="D3059">
        <v>3.8500999999999999</v>
      </c>
      <c r="E3059" s="35">
        <v>3.9091999999999998</v>
      </c>
      <c r="F3059">
        <v>686472</v>
      </c>
    </row>
    <row r="3060" spans="1:6">
      <c r="A3060" s="14">
        <v>40262</v>
      </c>
      <c r="B3060">
        <v>3.9033000000000002</v>
      </c>
      <c r="C3060">
        <v>3.9859</v>
      </c>
      <c r="D3060">
        <v>3.8323999999999998</v>
      </c>
      <c r="E3060" s="35">
        <v>3.8441999999999998</v>
      </c>
      <c r="F3060">
        <v>546160</v>
      </c>
    </row>
    <row r="3061" spans="1:6">
      <c r="A3061" s="14">
        <v>40263</v>
      </c>
      <c r="B3061">
        <v>3.8738000000000001</v>
      </c>
      <c r="C3061">
        <v>3.8738000000000001</v>
      </c>
      <c r="D3061">
        <v>3.7675000000000001</v>
      </c>
      <c r="E3061" s="35">
        <v>3.8088000000000002</v>
      </c>
      <c r="F3061">
        <v>404678</v>
      </c>
    </row>
    <row r="3062" spans="1:6">
      <c r="A3062" s="14">
        <v>40266</v>
      </c>
      <c r="B3062">
        <v>3.8264999999999998</v>
      </c>
      <c r="C3062">
        <v>3.8618999999999999</v>
      </c>
      <c r="D3062">
        <v>3.7791999999999999</v>
      </c>
      <c r="E3062" s="35">
        <v>3.8618999999999999</v>
      </c>
      <c r="F3062">
        <v>408098</v>
      </c>
    </row>
    <row r="3063" spans="1:6">
      <c r="A3063" s="14">
        <v>40267</v>
      </c>
      <c r="B3063">
        <v>3.8618999999999999</v>
      </c>
      <c r="C3063">
        <v>3.8795999999999999</v>
      </c>
      <c r="D3063">
        <v>3.7968999999999999</v>
      </c>
      <c r="E3063" s="35">
        <v>3.8677999999999999</v>
      </c>
      <c r="F3063">
        <v>415597</v>
      </c>
    </row>
    <row r="3064" spans="1:6">
      <c r="A3064" s="14">
        <v>40268</v>
      </c>
      <c r="B3064">
        <v>3.8797000000000001</v>
      </c>
      <c r="C3064">
        <v>3.8797000000000001</v>
      </c>
      <c r="D3064">
        <v>3.8088000000000002</v>
      </c>
      <c r="E3064" s="35">
        <v>3.8206000000000002</v>
      </c>
      <c r="F3064">
        <v>308187</v>
      </c>
    </row>
    <row r="3065" spans="1:6">
      <c r="A3065" s="14">
        <v>40269</v>
      </c>
      <c r="B3065">
        <v>3.8500999999999999</v>
      </c>
      <c r="C3065">
        <v>3.8736999999999999</v>
      </c>
      <c r="D3065">
        <v>3.7734000000000001</v>
      </c>
      <c r="E3065" s="35">
        <v>3.8264999999999998</v>
      </c>
      <c r="F3065">
        <v>234905</v>
      </c>
    </row>
    <row r="3066" spans="1:6">
      <c r="A3066" s="14">
        <v>40273</v>
      </c>
      <c r="B3066">
        <v>3.8147000000000002</v>
      </c>
      <c r="C3066">
        <v>3.8677999999999999</v>
      </c>
      <c r="D3066">
        <v>3.7909999999999999</v>
      </c>
      <c r="E3066" s="35">
        <v>3.8559999999999999</v>
      </c>
      <c r="F3066">
        <v>220790</v>
      </c>
    </row>
    <row r="3067" spans="1:6">
      <c r="A3067" s="14">
        <v>40274</v>
      </c>
      <c r="B3067">
        <v>3.8736999999999999</v>
      </c>
      <c r="C3067">
        <v>3.8736999999999999</v>
      </c>
      <c r="D3067">
        <v>3.8264999999999998</v>
      </c>
      <c r="E3067" s="35">
        <v>3.8618999999999999</v>
      </c>
      <c r="F3067">
        <v>241044</v>
      </c>
    </row>
    <row r="3068" spans="1:6">
      <c r="A3068" s="14">
        <v>40275</v>
      </c>
      <c r="B3068">
        <v>3.8441000000000001</v>
      </c>
      <c r="C3068">
        <v>3.9451000000000001</v>
      </c>
      <c r="D3068">
        <v>3.8441000000000001</v>
      </c>
      <c r="E3068" s="35">
        <v>3.9392</v>
      </c>
      <c r="F3068">
        <v>350844</v>
      </c>
    </row>
    <row r="3069" spans="1:6">
      <c r="A3069" s="14">
        <v>40276</v>
      </c>
      <c r="B3069">
        <v>3.9213</v>
      </c>
      <c r="C3069">
        <v>4.0579999999999998</v>
      </c>
      <c r="D3069">
        <v>3.9035000000000002</v>
      </c>
      <c r="E3069" s="35">
        <v>4.0164</v>
      </c>
      <c r="F3069">
        <v>575664</v>
      </c>
    </row>
    <row r="3070" spans="1:6">
      <c r="A3070" s="14">
        <v>40277</v>
      </c>
      <c r="B3070">
        <v>4.0401999999999996</v>
      </c>
      <c r="C3070">
        <v>4.1589999999999998</v>
      </c>
      <c r="D3070">
        <v>3.9925999999999999</v>
      </c>
      <c r="E3070" s="35">
        <v>4.1292999999999997</v>
      </c>
      <c r="F3070">
        <v>733233</v>
      </c>
    </row>
    <row r="3071" spans="1:6">
      <c r="A3071" s="14">
        <v>40280</v>
      </c>
      <c r="B3071">
        <v>4.1352000000000002</v>
      </c>
      <c r="C3071">
        <v>4.1529999999999996</v>
      </c>
      <c r="D3071">
        <v>4.0519999999999996</v>
      </c>
      <c r="E3071" s="35">
        <v>4.1352000000000002</v>
      </c>
      <c r="F3071">
        <v>397954</v>
      </c>
    </row>
    <row r="3072" spans="1:6">
      <c r="A3072" s="14">
        <v>40281</v>
      </c>
      <c r="B3072">
        <v>4.1352000000000002</v>
      </c>
      <c r="C3072">
        <v>4.1946000000000003</v>
      </c>
      <c r="D3072">
        <v>4.0995999999999997</v>
      </c>
      <c r="E3072" s="35">
        <v>4.1589999999999998</v>
      </c>
      <c r="F3072">
        <v>360823</v>
      </c>
    </row>
    <row r="3073" spans="1:6">
      <c r="A3073" s="14">
        <v>40282</v>
      </c>
      <c r="B3073">
        <v>4.2005999999999997</v>
      </c>
      <c r="C3073">
        <v>4.2838000000000003</v>
      </c>
      <c r="D3073">
        <v>4.1768999999999998</v>
      </c>
      <c r="E3073" s="35">
        <v>4.266</v>
      </c>
      <c r="F3073">
        <v>228332</v>
      </c>
    </row>
    <row r="3074" spans="1:6">
      <c r="A3074" s="14">
        <v>40283</v>
      </c>
      <c r="B3074">
        <v>4.2481999999999998</v>
      </c>
      <c r="C3074">
        <v>4.4382999999999999</v>
      </c>
      <c r="D3074">
        <v>4.2304000000000004</v>
      </c>
      <c r="E3074" s="35">
        <v>4.3372999999999999</v>
      </c>
      <c r="F3074">
        <v>775070</v>
      </c>
    </row>
    <row r="3075" spans="1:6">
      <c r="A3075" s="14">
        <v>40284</v>
      </c>
      <c r="B3075">
        <v>4.2778</v>
      </c>
      <c r="C3075">
        <v>4.3135000000000003</v>
      </c>
      <c r="D3075">
        <v>4.1886999999999999</v>
      </c>
      <c r="E3075" s="35">
        <v>4.2422000000000004</v>
      </c>
      <c r="F3075">
        <v>658789</v>
      </c>
    </row>
    <row r="3076" spans="1:6">
      <c r="A3076" s="14">
        <v>40287</v>
      </c>
      <c r="B3076">
        <v>4.2183999999999999</v>
      </c>
      <c r="C3076">
        <v>4.3551000000000002</v>
      </c>
      <c r="D3076">
        <v>4.2125000000000004</v>
      </c>
      <c r="E3076" s="35">
        <v>4.3015999999999996</v>
      </c>
      <c r="F3076">
        <v>1196902</v>
      </c>
    </row>
    <row r="3077" spans="1:6">
      <c r="A3077" s="14">
        <v>40288</v>
      </c>
      <c r="B3077">
        <v>4.3254000000000001</v>
      </c>
      <c r="C3077">
        <v>4.7888000000000002</v>
      </c>
      <c r="D3077">
        <v>4.2957000000000001</v>
      </c>
      <c r="E3077" s="35">
        <v>4.7591000000000001</v>
      </c>
      <c r="F3077">
        <v>915161</v>
      </c>
    </row>
    <row r="3078" spans="1:6">
      <c r="A3078" s="14">
        <v>40289</v>
      </c>
      <c r="B3078">
        <v>4.7651000000000003</v>
      </c>
      <c r="C3078">
        <v>5.2046999999999999</v>
      </c>
      <c r="D3078">
        <v>4.7531999999999996</v>
      </c>
      <c r="E3078" s="35">
        <v>5.0978000000000003</v>
      </c>
      <c r="F3078">
        <v>1707525</v>
      </c>
    </row>
    <row r="3079" spans="1:6">
      <c r="A3079" s="14">
        <v>40290</v>
      </c>
      <c r="B3079">
        <v>5.0086000000000004</v>
      </c>
      <c r="C3079">
        <v>5.6265000000000001</v>
      </c>
      <c r="D3079">
        <v>4.9966999999999997</v>
      </c>
      <c r="E3079" s="35">
        <v>5.5373999999999999</v>
      </c>
      <c r="F3079">
        <v>2188164</v>
      </c>
    </row>
    <row r="3080" spans="1:6">
      <c r="A3080" s="14">
        <v>40291</v>
      </c>
      <c r="B3080">
        <v>5.5730000000000004</v>
      </c>
      <c r="C3080">
        <v>5.5730000000000004</v>
      </c>
      <c r="D3080">
        <v>5.2996999999999996</v>
      </c>
      <c r="E3080" s="35">
        <v>5.3651</v>
      </c>
      <c r="F3080">
        <v>879508</v>
      </c>
    </row>
    <row r="3081" spans="1:6">
      <c r="A3081" s="14">
        <v>40294</v>
      </c>
      <c r="B3081">
        <v>5.3888999999999996</v>
      </c>
      <c r="C3081">
        <v>5.4066999999999998</v>
      </c>
      <c r="D3081">
        <v>5.0978000000000003</v>
      </c>
      <c r="E3081" s="35">
        <v>5.1155999999999997</v>
      </c>
      <c r="F3081">
        <v>612446</v>
      </c>
    </row>
    <row r="3082" spans="1:6">
      <c r="A3082" s="14">
        <v>40295</v>
      </c>
      <c r="B3082">
        <v>5.1096000000000004</v>
      </c>
      <c r="C3082">
        <v>5.1273999999999997</v>
      </c>
      <c r="D3082">
        <v>4.8956999999999997</v>
      </c>
      <c r="E3082" s="35">
        <v>4.9492000000000003</v>
      </c>
      <c r="F3082">
        <v>667637</v>
      </c>
    </row>
    <row r="3083" spans="1:6">
      <c r="A3083" s="14">
        <v>40296</v>
      </c>
      <c r="B3083">
        <v>5.0145999999999997</v>
      </c>
      <c r="C3083">
        <v>5.0679999999999996</v>
      </c>
      <c r="D3083">
        <v>4.9016999999999999</v>
      </c>
      <c r="E3083" s="35">
        <v>4.9195000000000002</v>
      </c>
      <c r="F3083">
        <v>732221</v>
      </c>
    </row>
    <row r="3084" spans="1:6">
      <c r="A3084" s="14">
        <v>40297</v>
      </c>
      <c r="B3084">
        <v>4.9729999999999999</v>
      </c>
      <c r="C3084">
        <v>5.0561999999999996</v>
      </c>
      <c r="D3084">
        <v>4.9135999999999997</v>
      </c>
      <c r="E3084" s="35">
        <v>5.0324</v>
      </c>
      <c r="F3084">
        <v>513162</v>
      </c>
    </row>
    <row r="3085" spans="1:6">
      <c r="A3085" s="14">
        <v>40298</v>
      </c>
      <c r="B3085">
        <v>5.0382999999999996</v>
      </c>
      <c r="C3085">
        <v>5.0918000000000001</v>
      </c>
      <c r="D3085">
        <v>4.8659999999999997</v>
      </c>
      <c r="E3085" s="35">
        <v>4.8779000000000003</v>
      </c>
      <c r="F3085">
        <v>528786</v>
      </c>
    </row>
    <row r="3086" spans="1:6">
      <c r="A3086" s="14">
        <v>40301</v>
      </c>
      <c r="B3086">
        <v>4.9016999999999999</v>
      </c>
      <c r="C3086">
        <v>4.9077000000000002</v>
      </c>
      <c r="D3086">
        <v>4.7828999999999997</v>
      </c>
      <c r="E3086" s="35">
        <v>4.8838999999999997</v>
      </c>
      <c r="F3086">
        <v>396059</v>
      </c>
    </row>
    <row r="3087" spans="1:6">
      <c r="A3087" s="14">
        <v>40302</v>
      </c>
      <c r="B3087">
        <v>4.8244999999999996</v>
      </c>
      <c r="C3087">
        <v>4.8244999999999996</v>
      </c>
      <c r="D3087">
        <v>4.6402999999999999</v>
      </c>
      <c r="E3087" s="35">
        <v>4.6878000000000002</v>
      </c>
      <c r="F3087">
        <v>691049</v>
      </c>
    </row>
    <row r="3088" spans="1:6">
      <c r="A3088" s="14">
        <v>40303</v>
      </c>
      <c r="B3088">
        <v>4.5868000000000002</v>
      </c>
      <c r="C3088">
        <v>4.6878000000000002</v>
      </c>
      <c r="D3088">
        <v>4.5571000000000002</v>
      </c>
      <c r="E3088" s="35">
        <v>4.6045999999999996</v>
      </c>
      <c r="F3088">
        <v>433961</v>
      </c>
    </row>
    <row r="3089" spans="1:6">
      <c r="A3089" s="14">
        <v>40304</v>
      </c>
      <c r="B3089">
        <v>4.5926999999999998</v>
      </c>
      <c r="C3089">
        <v>4.7175000000000002</v>
      </c>
      <c r="D3089">
        <v>4.0995999999999997</v>
      </c>
      <c r="E3089" s="35">
        <v>4.4500999999999999</v>
      </c>
      <c r="F3089">
        <v>608458</v>
      </c>
    </row>
    <row r="3090" spans="1:6">
      <c r="A3090" s="14">
        <v>40305</v>
      </c>
      <c r="B3090">
        <v>4.3967000000000001</v>
      </c>
      <c r="C3090">
        <v>4.4382999999999999</v>
      </c>
      <c r="D3090">
        <v>4.2244000000000002</v>
      </c>
      <c r="E3090" s="35">
        <v>4.3372999999999999</v>
      </c>
      <c r="F3090">
        <v>688680</v>
      </c>
    </row>
    <row r="3091" spans="1:6">
      <c r="A3091" s="14">
        <v>40308</v>
      </c>
      <c r="B3091">
        <v>4.6105</v>
      </c>
      <c r="C3091">
        <v>4.6223999999999998</v>
      </c>
      <c r="D3091">
        <v>4.5213999999999999</v>
      </c>
      <c r="E3091" s="35">
        <v>4.5332999999999997</v>
      </c>
      <c r="F3091">
        <v>519814</v>
      </c>
    </row>
    <row r="3092" spans="1:6">
      <c r="A3092" s="14">
        <v>40309</v>
      </c>
      <c r="B3092">
        <v>4.5035999999999996</v>
      </c>
      <c r="C3092">
        <v>4.7115</v>
      </c>
      <c r="D3092">
        <v>4.4560000000000004</v>
      </c>
      <c r="E3092" s="35">
        <v>4.6223999999999998</v>
      </c>
      <c r="F3092">
        <v>405678</v>
      </c>
    </row>
    <row r="3093" spans="1:6">
      <c r="A3093" s="14">
        <v>40310</v>
      </c>
      <c r="B3093">
        <v>4.6284000000000001</v>
      </c>
      <c r="C3093">
        <v>4.8661000000000003</v>
      </c>
      <c r="D3093">
        <v>4.6284000000000001</v>
      </c>
      <c r="E3093" s="35">
        <v>4.8125999999999998</v>
      </c>
      <c r="F3093">
        <v>434916</v>
      </c>
    </row>
    <row r="3094" spans="1:6">
      <c r="A3094" s="14">
        <v>40311</v>
      </c>
      <c r="B3094">
        <v>4.7827999999999999</v>
      </c>
      <c r="C3094">
        <v>4.8837999999999999</v>
      </c>
      <c r="D3094">
        <v>4.7530999999999999</v>
      </c>
      <c r="E3094" s="35">
        <v>4.7946999999999997</v>
      </c>
      <c r="F3094">
        <v>335629</v>
      </c>
    </row>
    <row r="3095" spans="1:6">
      <c r="A3095" s="14">
        <v>40312</v>
      </c>
      <c r="B3095">
        <v>4.7709999999999999</v>
      </c>
      <c r="C3095">
        <v>4.7709999999999999</v>
      </c>
      <c r="D3095">
        <v>4.6284000000000001</v>
      </c>
      <c r="E3095" s="35">
        <v>4.7175000000000002</v>
      </c>
      <c r="F3095">
        <v>448578</v>
      </c>
    </row>
    <row r="3096" spans="1:6">
      <c r="A3096" s="14">
        <v>40315</v>
      </c>
      <c r="B3096">
        <v>4.7294</v>
      </c>
      <c r="C3096">
        <v>4.8719999999999999</v>
      </c>
      <c r="D3096">
        <v>4.7115</v>
      </c>
      <c r="E3096" s="35">
        <v>4.8482000000000003</v>
      </c>
      <c r="F3096">
        <v>446201</v>
      </c>
    </row>
    <row r="3097" spans="1:6">
      <c r="A3097" s="14">
        <v>40316</v>
      </c>
      <c r="B3097">
        <v>4.9372999999999996</v>
      </c>
      <c r="C3097">
        <v>5.0561999999999996</v>
      </c>
      <c r="D3097">
        <v>4.8659999999999997</v>
      </c>
      <c r="E3097" s="35">
        <v>4.9314</v>
      </c>
      <c r="F3097">
        <v>960732</v>
      </c>
    </row>
    <row r="3098" spans="1:6">
      <c r="A3098" s="14">
        <v>40317</v>
      </c>
      <c r="B3098">
        <v>4.9196</v>
      </c>
      <c r="C3098">
        <v>4.9432999999999998</v>
      </c>
      <c r="D3098">
        <v>4.6344000000000003</v>
      </c>
      <c r="E3098" s="35">
        <v>4.6818999999999997</v>
      </c>
      <c r="F3098">
        <v>338249</v>
      </c>
    </row>
    <row r="3099" spans="1:6">
      <c r="A3099" s="14">
        <v>40318</v>
      </c>
      <c r="B3099">
        <v>4.6045999999999996</v>
      </c>
      <c r="C3099">
        <v>4.7591000000000001</v>
      </c>
      <c r="D3099">
        <v>4.5452000000000004</v>
      </c>
      <c r="E3099" s="35">
        <v>4.6462000000000003</v>
      </c>
      <c r="F3099">
        <v>706852</v>
      </c>
    </row>
    <row r="3100" spans="1:6">
      <c r="A3100" s="14">
        <v>40319</v>
      </c>
      <c r="B3100">
        <v>4.5570000000000004</v>
      </c>
      <c r="C3100">
        <v>4.8659999999999997</v>
      </c>
      <c r="D3100">
        <v>4.5510999999999999</v>
      </c>
      <c r="E3100" s="35">
        <v>4.8243999999999998</v>
      </c>
      <c r="F3100">
        <v>589088</v>
      </c>
    </row>
    <row r="3101" spans="1:6">
      <c r="A3101" s="14">
        <v>40322</v>
      </c>
      <c r="B3101">
        <v>4.8304</v>
      </c>
      <c r="C3101">
        <v>4.8719000000000001</v>
      </c>
      <c r="D3101">
        <v>4.6462000000000003</v>
      </c>
      <c r="E3101" s="35">
        <v>4.6639999999999997</v>
      </c>
      <c r="F3101">
        <v>210742</v>
      </c>
    </row>
    <row r="3102" spans="1:6">
      <c r="A3102" s="14">
        <v>40323</v>
      </c>
      <c r="B3102">
        <v>4.5214999999999996</v>
      </c>
      <c r="C3102">
        <v>4.8125999999999998</v>
      </c>
      <c r="D3102">
        <v>4.3967000000000001</v>
      </c>
      <c r="E3102" s="35">
        <v>4.8007</v>
      </c>
      <c r="F3102">
        <v>640905</v>
      </c>
    </row>
    <row r="3103" spans="1:6">
      <c r="A3103" s="14">
        <v>40324</v>
      </c>
      <c r="B3103">
        <v>4.8541999999999996</v>
      </c>
      <c r="C3103">
        <v>4.9848999999999997</v>
      </c>
      <c r="D3103">
        <v>4.8185000000000002</v>
      </c>
      <c r="E3103" s="35">
        <v>4.8601000000000001</v>
      </c>
      <c r="F3103">
        <v>525224</v>
      </c>
    </row>
    <row r="3104" spans="1:6">
      <c r="A3104" s="14">
        <v>40325</v>
      </c>
      <c r="B3104">
        <v>4.9493</v>
      </c>
      <c r="C3104">
        <v>5.0681000000000003</v>
      </c>
      <c r="D3104">
        <v>4.9314</v>
      </c>
      <c r="E3104" s="35">
        <v>5.0561999999999996</v>
      </c>
      <c r="F3104">
        <v>550003</v>
      </c>
    </row>
    <row r="3105" spans="1:6">
      <c r="A3105" s="14">
        <v>40326</v>
      </c>
      <c r="B3105">
        <v>5.0502000000000002</v>
      </c>
      <c r="C3105">
        <v>5.1036999999999999</v>
      </c>
      <c r="D3105">
        <v>4.9432999999999998</v>
      </c>
      <c r="E3105" s="35">
        <v>4.9789000000000003</v>
      </c>
      <c r="F3105">
        <v>352623</v>
      </c>
    </row>
    <row r="3106" spans="1:6">
      <c r="A3106" s="14">
        <v>40330</v>
      </c>
      <c r="B3106">
        <v>4.9432999999999998</v>
      </c>
      <c r="C3106">
        <v>4.9551999999999996</v>
      </c>
      <c r="D3106">
        <v>4.7294</v>
      </c>
      <c r="E3106" s="35">
        <v>4.7591000000000001</v>
      </c>
      <c r="F3106">
        <v>492011</v>
      </c>
    </row>
    <row r="3107" spans="1:6">
      <c r="A3107" s="14">
        <v>40331</v>
      </c>
      <c r="B3107">
        <v>4.5808999999999997</v>
      </c>
      <c r="C3107">
        <v>4.7531999999999996</v>
      </c>
      <c r="D3107">
        <v>4.4977</v>
      </c>
      <c r="E3107" s="35">
        <v>4.7531999999999996</v>
      </c>
      <c r="F3107">
        <v>529209</v>
      </c>
    </row>
    <row r="3108" spans="1:6">
      <c r="A3108" s="14">
        <v>40332</v>
      </c>
      <c r="B3108">
        <v>4.7234999999999996</v>
      </c>
      <c r="C3108">
        <v>4.8541999999999996</v>
      </c>
      <c r="D3108">
        <v>4.67</v>
      </c>
      <c r="E3108" s="35">
        <v>4.7115999999999998</v>
      </c>
      <c r="F3108">
        <v>487856</v>
      </c>
    </row>
    <row r="3109" spans="1:6">
      <c r="A3109" s="14">
        <v>40333</v>
      </c>
      <c r="B3109">
        <v>4.6284000000000001</v>
      </c>
      <c r="C3109">
        <v>4.6284000000000001</v>
      </c>
      <c r="D3109">
        <v>4.2718999999999996</v>
      </c>
      <c r="E3109" s="35">
        <v>4.2957000000000001</v>
      </c>
      <c r="F3109">
        <v>466645</v>
      </c>
    </row>
    <row r="3110" spans="1:6">
      <c r="A3110" s="14">
        <v>40336</v>
      </c>
      <c r="B3110">
        <v>4.2897999999999996</v>
      </c>
      <c r="C3110">
        <v>4.3372999999999999</v>
      </c>
      <c r="D3110">
        <v>4.1234000000000002</v>
      </c>
      <c r="E3110" s="35">
        <v>4.1234000000000002</v>
      </c>
      <c r="F3110">
        <v>481083</v>
      </c>
    </row>
    <row r="3111" spans="1:6">
      <c r="A3111" s="14">
        <v>40337</v>
      </c>
      <c r="B3111">
        <v>4.1352000000000002</v>
      </c>
      <c r="C3111">
        <v>4.2123999999999997</v>
      </c>
      <c r="D3111">
        <v>3.9748000000000001</v>
      </c>
      <c r="E3111" s="35">
        <v>4.1649000000000003</v>
      </c>
      <c r="F3111">
        <v>464734</v>
      </c>
    </row>
    <row r="3112" spans="1:6">
      <c r="A3112" s="14">
        <v>40338</v>
      </c>
      <c r="B3112">
        <v>4.1649000000000003</v>
      </c>
      <c r="C3112">
        <v>4.3193999999999999</v>
      </c>
      <c r="D3112">
        <v>4.1410999999999998</v>
      </c>
      <c r="E3112" s="35">
        <v>4.2362000000000002</v>
      </c>
      <c r="F3112">
        <v>325290</v>
      </c>
    </row>
    <row r="3113" spans="1:6">
      <c r="A3113" s="14">
        <v>40339</v>
      </c>
      <c r="B3113">
        <v>4.2541000000000002</v>
      </c>
      <c r="C3113">
        <v>4.367</v>
      </c>
      <c r="D3113">
        <v>4.1174999999999997</v>
      </c>
      <c r="E3113" s="35">
        <v>4.2244000000000002</v>
      </c>
      <c r="F3113">
        <v>566283</v>
      </c>
    </row>
    <row r="3114" spans="1:6">
      <c r="A3114" s="14">
        <v>40340</v>
      </c>
      <c r="B3114">
        <v>4.1768000000000001</v>
      </c>
      <c r="C3114">
        <v>4.3848000000000003</v>
      </c>
      <c r="D3114">
        <v>4.1234000000000002</v>
      </c>
      <c r="E3114" s="35">
        <v>4.3728999999999996</v>
      </c>
      <c r="F3114">
        <v>437409</v>
      </c>
    </row>
    <row r="3115" spans="1:6">
      <c r="A3115" s="14">
        <v>40343</v>
      </c>
      <c r="B3115">
        <v>4.4500999999999999</v>
      </c>
      <c r="C3115">
        <v>4.7055999999999996</v>
      </c>
      <c r="D3115">
        <v>4.4442000000000004</v>
      </c>
      <c r="E3115" s="35">
        <v>4.5749000000000004</v>
      </c>
      <c r="F3115">
        <v>766325</v>
      </c>
    </row>
    <row r="3116" spans="1:6">
      <c r="A3116" s="14">
        <v>40344</v>
      </c>
      <c r="B3116">
        <v>4.6045999999999996</v>
      </c>
      <c r="C3116">
        <v>4.6342999999999996</v>
      </c>
      <c r="D3116">
        <v>4.4976000000000003</v>
      </c>
      <c r="E3116" s="35">
        <v>4.5808</v>
      </c>
      <c r="F3116">
        <v>635549</v>
      </c>
    </row>
    <row r="3117" spans="1:6">
      <c r="A3117" s="14">
        <v>40345</v>
      </c>
      <c r="B3117">
        <v>4.5214999999999996</v>
      </c>
      <c r="C3117">
        <v>4.5334000000000003</v>
      </c>
      <c r="D3117">
        <v>4.4382999999999999</v>
      </c>
      <c r="E3117" s="35">
        <v>4.4382999999999999</v>
      </c>
      <c r="F3117">
        <v>282994</v>
      </c>
    </row>
    <row r="3118" spans="1:6">
      <c r="A3118" s="14">
        <v>40346</v>
      </c>
      <c r="B3118">
        <v>4.4739000000000004</v>
      </c>
      <c r="C3118">
        <v>4.4798</v>
      </c>
      <c r="D3118">
        <v>4.3372000000000002</v>
      </c>
      <c r="E3118" s="35">
        <v>4.4203999999999999</v>
      </c>
      <c r="F3118">
        <v>1042596</v>
      </c>
    </row>
    <row r="3119" spans="1:6">
      <c r="A3119" s="14">
        <v>40347</v>
      </c>
      <c r="B3119">
        <v>4.3848000000000003</v>
      </c>
      <c r="C3119">
        <v>4.5095999999999998</v>
      </c>
      <c r="D3119">
        <v>4.2718999999999996</v>
      </c>
      <c r="E3119" s="35">
        <v>4.4264000000000001</v>
      </c>
      <c r="F3119">
        <v>763004</v>
      </c>
    </row>
    <row r="3120" spans="1:6">
      <c r="A3120" s="14">
        <v>40350</v>
      </c>
      <c r="B3120">
        <v>4.4798999999999998</v>
      </c>
      <c r="C3120">
        <v>4.6344000000000003</v>
      </c>
      <c r="D3120">
        <v>4.4798999999999998</v>
      </c>
      <c r="E3120" s="35">
        <v>4.5392999999999999</v>
      </c>
      <c r="F3120">
        <v>531348</v>
      </c>
    </row>
    <row r="3121" spans="1:6">
      <c r="A3121" s="14">
        <v>40351</v>
      </c>
      <c r="B3121">
        <v>4.6047000000000002</v>
      </c>
      <c r="C3121">
        <v>4.8601000000000001</v>
      </c>
      <c r="D3121">
        <v>4.5274000000000001</v>
      </c>
      <c r="E3121" s="35">
        <v>4.7531999999999996</v>
      </c>
      <c r="F3121">
        <v>1130667</v>
      </c>
    </row>
    <row r="3122" spans="1:6">
      <c r="A3122" s="14">
        <v>40352</v>
      </c>
      <c r="B3122">
        <v>4.7888000000000002</v>
      </c>
      <c r="C3122">
        <v>4.7888000000000002</v>
      </c>
      <c r="D3122">
        <v>4.5868000000000002</v>
      </c>
      <c r="E3122" s="35">
        <v>4.6165000000000003</v>
      </c>
      <c r="F3122">
        <v>555287</v>
      </c>
    </row>
    <row r="3123" spans="1:6">
      <c r="A3123" s="14">
        <v>40353</v>
      </c>
      <c r="B3123">
        <v>4.5926999999999998</v>
      </c>
      <c r="C3123">
        <v>4.6105</v>
      </c>
      <c r="D3123">
        <v>4.4916999999999998</v>
      </c>
      <c r="E3123" s="35">
        <v>4.5035999999999996</v>
      </c>
      <c r="F3123">
        <v>464085</v>
      </c>
    </row>
    <row r="3124" spans="1:6">
      <c r="A3124" s="14">
        <v>40354</v>
      </c>
      <c r="B3124">
        <v>4.5511999999999997</v>
      </c>
      <c r="C3124">
        <v>4.7709999999999999</v>
      </c>
      <c r="D3124">
        <v>4.4858000000000002</v>
      </c>
      <c r="E3124" s="35">
        <v>4.7531999999999996</v>
      </c>
      <c r="F3124">
        <v>934360</v>
      </c>
    </row>
    <row r="3125" spans="1:6">
      <c r="A3125" s="14">
        <v>40357</v>
      </c>
      <c r="B3125">
        <v>4.7530999999999999</v>
      </c>
      <c r="C3125">
        <v>4.7709999999999999</v>
      </c>
      <c r="D3125">
        <v>4.6818999999999997</v>
      </c>
      <c r="E3125" s="35">
        <v>4.7175000000000002</v>
      </c>
      <c r="F3125">
        <v>304439</v>
      </c>
    </row>
    <row r="3126" spans="1:6">
      <c r="A3126" s="14">
        <v>40358</v>
      </c>
      <c r="B3126">
        <v>4.6402000000000001</v>
      </c>
      <c r="C3126">
        <v>4.6581000000000001</v>
      </c>
      <c r="D3126">
        <v>4.5332999999999997</v>
      </c>
      <c r="E3126" s="35">
        <v>4.6045999999999996</v>
      </c>
      <c r="F3126">
        <v>399263</v>
      </c>
    </row>
    <row r="3127" spans="1:6">
      <c r="A3127" s="14">
        <v>40359</v>
      </c>
      <c r="B3127">
        <v>4.6105</v>
      </c>
      <c r="C3127">
        <v>4.6818</v>
      </c>
      <c r="D3127">
        <v>4.5274000000000001</v>
      </c>
      <c r="E3127" s="35">
        <v>4.6045999999999996</v>
      </c>
      <c r="F3127">
        <v>391064</v>
      </c>
    </row>
    <row r="3128" spans="1:6">
      <c r="A3128" s="14">
        <v>40360</v>
      </c>
      <c r="B3128">
        <v>4.6165000000000003</v>
      </c>
      <c r="C3128">
        <v>4.6342999999999996</v>
      </c>
      <c r="D3128">
        <v>4.468</v>
      </c>
      <c r="E3128" s="35">
        <v>4.5749000000000004</v>
      </c>
      <c r="F3128">
        <v>712556</v>
      </c>
    </row>
    <row r="3129" spans="1:6">
      <c r="A3129" s="14">
        <v>40361</v>
      </c>
      <c r="B3129">
        <v>4.5450999999999997</v>
      </c>
      <c r="C3129">
        <v>4.6704999999999997</v>
      </c>
      <c r="D3129">
        <v>4.4375999999999998</v>
      </c>
      <c r="E3129" s="35">
        <v>4.4494999999999996</v>
      </c>
      <c r="F3129">
        <v>445308</v>
      </c>
    </row>
    <row r="3130" spans="1:6">
      <c r="A3130" s="14">
        <v>40365</v>
      </c>
      <c r="B3130">
        <v>4.5270999999999999</v>
      </c>
      <c r="C3130">
        <v>4.5389999999999997</v>
      </c>
      <c r="D3130">
        <v>4.1210000000000004</v>
      </c>
      <c r="E3130" s="35">
        <v>4.1806999999999999</v>
      </c>
      <c r="F3130">
        <v>1106034</v>
      </c>
    </row>
    <row r="3131" spans="1:6">
      <c r="A3131" s="14">
        <v>40366</v>
      </c>
      <c r="B3131">
        <v>4.2106000000000003</v>
      </c>
      <c r="C3131">
        <v>4.2464000000000004</v>
      </c>
      <c r="D3131">
        <v>4.1329000000000002</v>
      </c>
      <c r="E3131" s="35">
        <v>4.1627999999999998</v>
      </c>
      <c r="F3131">
        <v>680860</v>
      </c>
    </row>
    <row r="3132" spans="1:6">
      <c r="A3132" s="14">
        <v>40367</v>
      </c>
      <c r="B3132">
        <v>4.1688000000000001</v>
      </c>
      <c r="C3132">
        <v>4.3239999999999998</v>
      </c>
      <c r="D3132">
        <v>4.1688000000000001</v>
      </c>
      <c r="E3132" s="35">
        <v>4.2046000000000001</v>
      </c>
      <c r="F3132">
        <v>553048</v>
      </c>
    </row>
    <row r="3133" spans="1:6">
      <c r="A3133" s="14">
        <v>40368</v>
      </c>
      <c r="B3133">
        <v>4.1748000000000003</v>
      </c>
      <c r="C3133">
        <v>4.2584</v>
      </c>
      <c r="D3133">
        <v>4.1150000000000002</v>
      </c>
      <c r="E3133" s="35">
        <v>4.2523999999999997</v>
      </c>
      <c r="F3133">
        <v>415983</v>
      </c>
    </row>
    <row r="3134" spans="1:6">
      <c r="A3134" s="14">
        <v>40371</v>
      </c>
      <c r="B3134">
        <v>4.2225000000000001</v>
      </c>
      <c r="C3134">
        <v>4.2643000000000004</v>
      </c>
      <c r="D3134">
        <v>4.0613000000000001</v>
      </c>
      <c r="E3134" s="35">
        <v>4.0971000000000002</v>
      </c>
      <c r="F3134">
        <v>307462</v>
      </c>
    </row>
    <row r="3135" spans="1:6">
      <c r="A3135" s="14">
        <v>40372</v>
      </c>
      <c r="B3135">
        <v>4.1627999999999998</v>
      </c>
      <c r="C3135">
        <v>4.3061999999999996</v>
      </c>
      <c r="D3135">
        <v>4.1509</v>
      </c>
      <c r="E3135" s="35">
        <v>4.2823000000000002</v>
      </c>
      <c r="F3135">
        <v>278081</v>
      </c>
    </row>
    <row r="3136" spans="1:6">
      <c r="A3136" s="14">
        <v>40373</v>
      </c>
      <c r="B3136">
        <v>4.2881999999999998</v>
      </c>
      <c r="C3136">
        <v>4.2881999999999998</v>
      </c>
      <c r="D3136">
        <v>4.0971000000000002</v>
      </c>
      <c r="E3136" s="35">
        <v>4.1688000000000001</v>
      </c>
      <c r="F3136">
        <v>244812</v>
      </c>
    </row>
    <row r="3137" spans="1:6">
      <c r="A3137" s="14">
        <v>40374</v>
      </c>
      <c r="B3137">
        <v>4.1569000000000003</v>
      </c>
      <c r="C3137">
        <v>4.1807999999999996</v>
      </c>
      <c r="D3137">
        <v>3.9956</v>
      </c>
      <c r="E3137" s="35">
        <v>4.0613000000000001</v>
      </c>
      <c r="F3137">
        <v>508499</v>
      </c>
    </row>
    <row r="3138" spans="1:6">
      <c r="A3138" s="14">
        <v>40375</v>
      </c>
      <c r="B3138">
        <v>4.0613000000000001</v>
      </c>
      <c r="C3138">
        <v>4.1688000000000001</v>
      </c>
      <c r="D3138">
        <v>4.0134999999999996</v>
      </c>
      <c r="E3138" s="35">
        <v>4.0792000000000002</v>
      </c>
      <c r="F3138">
        <v>607460</v>
      </c>
    </row>
    <row r="3139" spans="1:6">
      <c r="A3139" s="14">
        <v>40378</v>
      </c>
      <c r="B3139">
        <v>4.0792000000000002</v>
      </c>
      <c r="C3139">
        <v>4.1210000000000004</v>
      </c>
      <c r="D3139">
        <v>3.9956</v>
      </c>
      <c r="E3139" s="35">
        <v>4.1031000000000004</v>
      </c>
      <c r="F3139">
        <v>277064</v>
      </c>
    </row>
    <row r="3140" spans="1:6">
      <c r="A3140" s="14">
        <v>40379</v>
      </c>
      <c r="B3140">
        <v>4.0552999999999999</v>
      </c>
      <c r="C3140">
        <v>4.1388999999999996</v>
      </c>
      <c r="D3140">
        <v>3.9716</v>
      </c>
      <c r="E3140" s="35">
        <v>4.1329000000000002</v>
      </c>
      <c r="F3140">
        <v>221875</v>
      </c>
    </row>
    <row r="3141" spans="1:6">
      <c r="A3141" s="14">
        <v>40380</v>
      </c>
      <c r="B3141">
        <v>4.1867000000000001</v>
      </c>
      <c r="C3141">
        <v>4.2106000000000003</v>
      </c>
      <c r="D3141">
        <v>4.0075000000000003</v>
      </c>
      <c r="E3141" s="35">
        <v>4.0313999999999997</v>
      </c>
      <c r="F3141">
        <v>424282</v>
      </c>
    </row>
    <row r="3142" spans="1:6">
      <c r="A3142" s="14">
        <v>40381</v>
      </c>
      <c r="B3142">
        <v>4.1150000000000002</v>
      </c>
      <c r="C3142">
        <v>4.2643000000000004</v>
      </c>
      <c r="D3142">
        <v>4.0911</v>
      </c>
      <c r="E3142" s="35">
        <v>4.2285000000000004</v>
      </c>
      <c r="F3142">
        <v>299578</v>
      </c>
    </row>
    <row r="3143" spans="1:6">
      <c r="A3143" s="14">
        <v>40382</v>
      </c>
      <c r="B3143">
        <v>4.1927000000000003</v>
      </c>
      <c r="C3143">
        <v>4.3300999999999998</v>
      </c>
      <c r="D3143">
        <v>4.1448999999999998</v>
      </c>
      <c r="E3143" s="35">
        <v>4.3002000000000002</v>
      </c>
      <c r="F3143">
        <v>218773</v>
      </c>
    </row>
    <row r="3144" spans="1:6">
      <c r="A3144" s="14">
        <v>40385</v>
      </c>
      <c r="B3144">
        <v>4.2942</v>
      </c>
      <c r="C3144">
        <v>4.5270999999999999</v>
      </c>
      <c r="D3144">
        <v>4.2583000000000002</v>
      </c>
      <c r="E3144" s="35">
        <v>4.5270999999999999</v>
      </c>
      <c r="F3144">
        <v>391493</v>
      </c>
    </row>
    <row r="3145" spans="1:6">
      <c r="A3145" s="14">
        <v>40386</v>
      </c>
      <c r="B3145">
        <v>4.5808999999999997</v>
      </c>
      <c r="C3145">
        <v>4.6466000000000003</v>
      </c>
      <c r="D3145">
        <v>4.5270999999999999</v>
      </c>
      <c r="E3145" s="35">
        <v>4.5808999999999997</v>
      </c>
      <c r="F3145">
        <v>510349</v>
      </c>
    </row>
    <row r="3146" spans="1:6">
      <c r="A3146" s="14">
        <v>40387</v>
      </c>
      <c r="B3146">
        <v>4.5629</v>
      </c>
      <c r="C3146">
        <v>4.6106999999999996</v>
      </c>
      <c r="D3146">
        <v>4.3360000000000003</v>
      </c>
      <c r="E3146" s="35">
        <v>4.3539000000000003</v>
      </c>
      <c r="F3146">
        <v>460713</v>
      </c>
    </row>
    <row r="3147" spans="1:6">
      <c r="A3147" s="14">
        <v>40388</v>
      </c>
      <c r="B3147">
        <v>4.4196</v>
      </c>
      <c r="C3147">
        <v>4.4375</v>
      </c>
      <c r="D3147">
        <v>4.1329000000000002</v>
      </c>
      <c r="E3147" s="35">
        <v>4.1627999999999998</v>
      </c>
      <c r="F3147">
        <v>703555</v>
      </c>
    </row>
    <row r="3148" spans="1:6">
      <c r="A3148" s="14">
        <v>40389</v>
      </c>
      <c r="B3148">
        <v>4.1031000000000004</v>
      </c>
      <c r="C3148">
        <v>4.1569000000000003</v>
      </c>
      <c r="D3148">
        <v>4.0075000000000003</v>
      </c>
      <c r="E3148" s="35">
        <v>4.1269999999999998</v>
      </c>
      <c r="F3148">
        <v>455344</v>
      </c>
    </row>
    <row r="3149" spans="1:6">
      <c r="A3149" s="14">
        <v>40392</v>
      </c>
      <c r="B3149">
        <v>4.1925999999999997</v>
      </c>
      <c r="C3149">
        <v>4.2285000000000004</v>
      </c>
      <c r="D3149">
        <v>4.1329000000000002</v>
      </c>
      <c r="E3149" s="35">
        <v>4.1806999999999999</v>
      </c>
      <c r="F3149">
        <v>284168</v>
      </c>
    </row>
    <row r="3150" spans="1:6">
      <c r="A3150" s="14">
        <v>40393</v>
      </c>
      <c r="B3150">
        <v>4.1806999999999999</v>
      </c>
      <c r="C3150">
        <v>4.2164999999999999</v>
      </c>
      <c r="D3150">
        <v>4.0612000000000004</v>
      </c>
      <c r="E3150" s="35">
        <v>4.1567999999999996</v>
      </c>
      <c r="F3150">
        <v>298680</v>
      </c>
    </row>
    <row r="3151" spans="1:6">
      <c r="A3151" s="14">
        <v>40394</v>
      </c>
      <c r="B3151">
        <v>4.1688000000000001</v>
      </c>
      <c r="C3151">
        <v>4.2046999999999999</v>
      </c>
      <c r="D3151">
        <v>4.1090999999999998</v>
      </c>
      <c r="E3151" s="35">
        <v>4.1509</v>
      </c>
      <c r="F3151">
        <v>358471</v>
      </c>
    </row>
    <row r="3152" spans="1:6">
      <c r="A3152" s="14">
        <v>40395</v>
      </c>
      <c r="B3152">
        <v>4.1269999999999998</v>
      </c>
      <c r="C3152">
        <v>4.2225000000000001</v>
      </c>
      <c r="D3152">
        <v>4.0971000000000002</v>
      </c>
      <c r="E3152" s="35">
        <v>4.2106000000000003</v>
      </c>
      <c r="F3152">
        <v>158629</v>
      </c>
    </row>
    <row r="3153" spans="1:6">
      <c r="A3153" s="14">
        <v>40396</v>
      </c>
      <c r="B3153">
        <v>4.1627999999999998</v>
      </c>
      <c r="C3153">
        <v>4.2702999999999998</v>
      </c>
      <c r="D3153">
        <v>4.0911</v>
      </c>
      <c r="E3153" s="35">
        <v>4.2523999999999997</v>
      </c>
      <c r="F3153">
        <v>275689</v>
      </c>
    </row>
    <row r="3154" spans="1:6">
      <c r="A3154" s="14">
        <v>40399</v>
      </c>
      <c r="B3154">
        <v>4.2763</v>
      </c>
      <c r="C3154">
        <v>4.4196999999999997</v>
      </c>
      <c r="D3154">
        <v>4.2404999999999999</v>
      </c>
      <c r="E3154" s="35">
        <v>4.4137000000000004</v>
      </c>
      <c r="F3154">
        <v>270138</v>
      </c>
    </row>
    <row r="3155" spans="1:6">
      <c r="A3155" s="14">
        <v>40400</v>
      </c>
      <c r="B3155">
        <v>4.3658999999999999</v>
      </c>
      <c r="C3155">
        <v>4.4196</v>
      </c>
      <c r="D3155">
        <v>4.2644000000000002</v>
      </c>
      <c r="E3155" s="35">
        <v>4.3419999999999996</v>
      </c>
      <c r="F3155">
        <v>309793</v>
      </c>
    </row>
    <row r="3156" spans="1:6">
      <c r="A3156" s="14">
        <v>40401</v>
      </c>
      <c r="B3156">
        <v>4.2523999999999997</v>
      </c>
      <c r="C3156">
        <v>4.2523999999999997</v>
      </c>
      <c r="D3156">
        <v>4.1388999999999996</v>
      </c>
      <c r="E3156" s="35">
        <v>4.1806999999999999</v>
      </c>
      <c r="F3156">
        <v>592704</v>
      </c>
    </row>
    <row r="3157" spans="1:6">
      <c r="A3157" s="14">
        <v>40402</v>
      </c>
      <c r="B3157">
        <v>4.1090999999999998</v>
      </c>
      <c r="C3157">
        <v>4.2285000000000004</v>
      </c>
      <c r="D3157">
        <v>4.0673000000000004</v>
      </c>
      <c r="E3157" s="35">
        <v>4.1867000000000001</v>
      </c>
      <c r="F3157">
        <v>323170</v>
      </c>
    </row>
    <row r="3158" spans="1:6">
      <c r="A3158" s="14">
        <v>40403</v>
      </c>
      <c r="B3158">
        <v>4.1567999999999996</v>
      </c>
      <c r="C3158">
        <v>4.2046000000000001</v>
      </c>
      <c r="D3158">
        <v>4.109</v>
      </c>
      <c r="E3158" s="35">
        <v>4.1567999999999996</v>
      </c>
      <c r="F3158">
        <v>421652</v>
      </c>
    </row>
    <row r="3159" spans="1:6">
      <c r="A3159" s="14">
        <v>40406</v>
      </c>
      <c r="B3159">
        <v>4.1210000000000004</v>
      </c>
      <c r="C3159">
        <v>4.2225000000000001</v>
      </c>
      <c r="D3159">
        <v>4.109</v>
      </c>
      <c r="E3159" s="35">
        <v>4.1627999999999998</v>
      </c>
      <c r="F3159">
        <v>331411</v>
      </c>
    </row>
    <row r="3160" spans="1:6">
      <c r="A3160" s="14">
        <v>40407</v>
      </c>
      <c r="B3160">
        <v>4.2164999999999999</v>
      </c>
      <c r="C3160">
        <v>4.3360000000000003</v>
      </c>
      <c r="D3160">
        <v>4.1746999999999996</v>
      </c>
      <c r="E3160" s="35">
        <v>4.33</v>
      </c>
      <c r="F3160">
        <v>205809</v>
      </c>
    </row>
    <row r="3161" spans="1:6">
      <c r="A3161" s="14">
        <v>40408</v>
      </c>
      <c r="B3161">
        <v>4.3061999999999996</v>
      </c>
      <c r="C3161">
        <v>4.4196</v>
      </c>
      <c r="D3161">
        <v>4.2523999999999997</v>
      </c>
      <c r="E3161" s="35">
        <v>4.2763</v>
      </c>
      <c r="F3161">
        <v>309315</v>
      </c>
    </row>
    <row r="3162" spans="1:6">
      <c r="A3162" s="14">
        <v>40409</v>
      </c>
      <c r="B3162">
        <v>4.2584</v>
      </c>
      <c r="C3162">
        <v>4.4196</v>
      </c>
      <c r="D3162">
        <v>4.1748000000000003</v>
      </c>
      <c r="E3162" s="35">
        <v>4.2106000000000003</v>
      </c>
      <c r="F3162">
        <v>585064</v>
      </c>
    </row>
    <row r="3163" spans="1:6">
      <c r="A3163" s="14">
        <v>40410</v>
      </c>
      <c r="B3163">
        <v>4.1807999999999996</v>
      </c>
      <c r="C3163">
        <v>4.2046999999999999</v>
      </c>
      <c r="D3163">
        <v>4.0732999999999997</v>
      </c>
      <c r="E3163" s="35">
        <v>4.1509</v>
      </c>
      <c r="F3163">
        <v>327473</v>
      </c>
    </row>
    <row r="3164" spans="1:6">
      <c r="A3164" s="14">
        <v>40413</v>
      </c>
      <c r="B3164">
        <v>4.1688000000000001</v>
      </c>
      <c r="C3164">
        <v>4.2046000000000001</v>
      </c>
      <c r="D3164">
        <v>4.0194999999999999</v>
      </c>
      <c r="E3164" s="35">
        <v>4.0313999999999997</v>
      </c>
      <c r="F3164">
        <v>276823</v>
      </c>
    </row>
    <row r="3165" spans="1:6">
      <c r="A3165" s="14">
        <v>40414</v>
      </c>
      <c r="B3165">
        <v>3.9538000000000002</v>
      </c>
      <c r="C3165">
        <v>3.9956</v>
      </c>
      <c r="D3165">
        <v>3.7328000000000001</v>
      </c>
      <c r="E3165" s="35">
        <v>3.7507000000000001</v>
      </c>
      <c r="F3165">
        <v>690834</v>
      </c>
    </row>
    <row r="3166" spans="1:6">
      <c r="A3166" s="14">
        <v>40415</v>
      </c>
      <c r="B3166">
        <v>3.7149000000000001</v>
      </c>
      <c r="C3166">
        <v>3.8820999999999999</v>
      </c>
      <c r="D3166">
        <v>3.6850000000000001</v>
      </c>
      <c r="E3166" s="35">
        <v>3.8641999999999999</v>
      </c>
      <c r="F3166">
        <v>361037</v>
      </c>
    </row>
    <row r="3167" spans="1:6">
      <c r="A3167" s="14">
        <v>40416</v>
      </c>
      <c r="B3167">
        <v>3.8700999999999999</v>
      </c>
      <c r="C3167">
        <v>3.9239000000000002</v>
      </c>
      <c r="D3167">
        <v>3.7805</v>
      </c>
      <c r="E3167" s="35">
        <v>3.7865000000000002</v>
      </c>
      <c r="F3167">
        <v>143099</v>
      </c>
    </row>
    <row r="3168" spans="1:6">
      <c r="A3168" s="14">
        <v>40417</v>
      </c>
      <c r="B3168">
        <v>3.8283999999999998</v>
      </c>
      <c r="C3168">
        <v>3.8521999999999998</v>
      </c>
      <c r="D3168">
        <v>3.7149000000000001</v>
      </c>
      <c r="E3168" s="35">
        <v>3.8403</v>
      </c>
      <c r="F3168">
        <v>255980</v>
      </c>
    </row>
    <row r="3169" spans="1:6">
      <c r="A3169" s="14">
        <v>40420</v>
      </c>
      <c r="B3169">
        <v>3.8283</v>
      </c>
      <c r="C3169">
        <v>3.8462000000000001</v>
      </c>
      <c r="D3169">
        <v>3.7267999999999999</v>
      </c>
      <c r="E3169" s="35">
        <v>3.7267999999999999</v>
      </c>
      <c r="F3169">
        <v>201928</v>
      </c>
    </row>
    <row r="3170" spans="1:6">
      <c r="A3170" s="14">
        <v>40421</v>
      </c>
      <c r="B3170">
        <v>3.7328000000000001</v>
      </c>
      <c r="C3170">
        <v>3.7925</v>
      </c>
      <c r="D3170">
        <v>3.6850000000000001</v>
      </c>
      <c r="E3170" s="35">
        <v>3.7088999999999999</v>
      </c>
      <c r="F3170">
        <v>268582</v>
      </c>
    </row>
    <row r="3171" spans="1:6">
      <c r="A3171" s="14">
        <v>40422</v>
      </c>
      <c r="B3171">
        <v>3.7806000000000002</v>
      </c>
      <c r="C3171">
        <v>3.9239000000000002</v>
      </c>
      <c r="D3171">
        <v>3.7387999999999999</v>
      </c>
      <c r="E3171" s="35">
        <v>3.9239000000000002</v>
      </c>
      <c r="F3171">
        <v>238420</v>
      </c>
    </row>
    <row r="3172" spans="1:6">
      <c r="A3172" s="14">
        <v>40423</v>
      </c>
      <c r="B3172">
        <v>3.9119999999999999</v>
      </c>
      <c r="C3172">
        <v>3.9658000000000002</v>
      </c>
      <c r="D3172">
        <v>3.8641999999999999</v>
      </c>
      <c r="E3172" s="35">
        <v>3.9119999999999999</v>
      </c>
      <c r="F3172">
        <v>299163</v>
      </c>
    </row>
    <row r="3173" spans="1:6">
      <c r="A3173" s="14">
        <v>40424</v>
      </c>
      <c r="B3173">
        <v>3.9836999999999998</v>
      </c>
      <c r="C3173">
        <v>4.0015999999999998</v>
      </c>
      <c r="D3173">
        <v>3.8881000000000001</v>
      </c>
      <c r="E3173" s="35">
        <v>3.9538000000000002</v>
      </c>
      <c r="F3173">
        <v>200975</v>
      </c>
    </row>
    <row r="3174" spans="1:6">
      <c r="A3174" s="14">
        <v>40428</v>
      </c>
      <c r="B3174">
        <v>3.9478</v>
      </c>
      <c r="C3174">
        <v>3.9657</v>
      </c>
      <c r="D3174">
        <v>3.8283</v>
      </c>
      <c r="E3174" s="35">
        <v>3.9</v>
      </c>
      <c r="F3174">
        <v>198763</v>
      </c>
    </row>
    <row r="3175" spans="1:6">
      <c r="A3175" s="14">
        <v>40429</v>
      </c>
      <c r="B3175">
        <v>3.9239000000000002</v>
      </c>
      <c r="C3175">
        <v>4.0254000000000003</v>
      </c>
      <c r="D3175">
        <v>3.8940999999999999</v>
      </c>
      <c r="E3175" s="35">
        <v>4.0134999999999996</v>
      </c>
      <c r="F3175">
        <v>199361</v>
      </c>
    </row>
    <row r="3176" spans="1:6">
      <c r="A3176" s="14">
        <v>40430</v>
      </c>
      <c r="B3176">
        <v>4.0552999999999999</v>
      </c>
      <c r="C3176">
        <v>4.0552999999999999</v>
      </c>
      <c r="D3176">
        <v>3.8700999999999999</v>
      </c>
      <c r="E3176" s="35">
        <v>3.9239000000000002</v>
      </c>
      <c r="F3176">
        <v>183713</v>
      </c>
    </row>
    <row r="3177" spans="1:6">
      <c r="A3177" s="14">
        <v>40431</v>
      </c>
      <c r="B3177">
        <v>3.9478</v>
      </c>
      <c r="C3177">
        <v>4.0134999999999996</v>
      </c>
      <c r="D3177">
        <v>3.9178999999999999</v>
      </c>
      <c r="E3177" s="35">
        <v>3.9418000000000002</v>
      </c>
      <c r="F3177">
        <v>201450</v>
      </c>
    </row>
    <row r="3178" spans="1:6">
      <c r="A3178" s="14">
        <v>40434</v>
      </c>
      <c r="B3178">
        <v>3.9777</v>
      </c>
      <c r="C3178">
        <v>4.0494000000000003</v>
      </c>
      <c r="D3178">
        <v>3.9478</v>
      </c>
      <c r="E3178" s="35">
        <v>4.0434000000000001</v>
      </c>
      <c r="F3178">
        <v>379196</v>
      </c>
    </row>
    <row r="3179" spans="1:6">
      <c r="A3179" s="14">
        <v>40435</v>
      </c>
      <c r="B3179">
        <v>4.0194999999999999</v>
      </c>
      <c r="C3179">
        <v>4.0494000000000003</v>
      </c>
      <c r="D3179">
        <v>3.9298999999999999</v>
      </c>
      <c r="E3179" s="35">
        <v>3.9359000000000002</v>
      </c>
      <c r="F3179">
        <v>302270</v>
      </c>
    </row>
    <row r="3180" spans="1:6">
      <c r="A3180" s="14">
        <v>40436</v>
      </c>
      <c r="B3180">
        <v>3.9119000000000002</v>
      </c>
      <c r="C3180">
        <v>3.9478</v>
      </c>
      <c r="D3180">
        <v>3.8104</v>
      </c>
      <c r="E3180" s="35">
        <v>3.9</v>
      </c>
      <c r="F3180">
        <v>717409</v>
      </c>
    </row>
    <row r="3181" spans="1:6">
      <c r="A3181" s="14">
        <v>40437</v>
      </c>
      <c r="B3181">
        <v>3.9001000000000001</v>
      </c>
      <c r="C3181">
        <v>3.9716999999999998</v>
      </c>
      <c r="D3181">
        <v>3.8881000000000001</v>
      </c>
      <c r="E3181" s="35">
        <v>3.9359000000000002</v>
      </c>
      <c r="F3181">
        <v>254848</v>
      </c>
    </row>
    <row r="3182" spans="1:6">
      <c r="A3182" s="14">
        <v>40438</v>
      </c>
      <c r="B3182">
        <v>3.9657</v>
      </c>
      <c r="C3182">
        <v>4.0852000000000004</v>
      </c>
      <c r="D3182">
        <v>3.9178999999999999</v>
      </c>
      <c r="E3182" s="35">
        <v>3.9895999999999998</v>
      </c>
      <c r="F3182">
        <v>720875</v>
      </c>
    </row>
    <row r="3183" spans="1:6">
      <c r="A3183" s="14">
        <v>40441</v>
      </c>
      <c r="B3183">
        <v>3.9895999999999998</v>
      </c>
      <c r="C3183">
        <v>4.1031000000000004</v>
      </c>
      <c r="D3183">
        <v>3.9359000000000002</v>
      </c>
      <c r="E3183" s="35">
        <v>4.0613000000000001</v>
      </c>
      <c r="F3183">
        <v>495538</v>
      </c>
    </row>
    <row r="3184" spans="1:6">
      <c r="A3184" s="14">
        <v>40442</v>
      </c>
      <c r="B3184">
        <v>4.0434000000000001</v>
      </c>
      <c r="C3184">
        <v>4.0732999999999997</v>
      </c>
      <c r="D3184">
        <v>3.9598</v>
      </c>
      <c r="E3184" s="35">
        <v>3.9777</v>
      </c>
      <c r="F3184">
        <v>302926</v>
      </c>
    </row>
    <row r="3185" spans="1:6">
      <c r="A3185" s="14">
        <v>40443</v>
      </c>
      <c r="B3185">
        <v>3.9716999999999998</v>
      </c>
      <c r="C3185">
        <v>4.0373999999999999</v>
      </c>
      <c r="D3185">
        <v>3.8462999999999998</v>
      </c>
      <c r="E3185" s="35">
        <v>3.9060000000000001</v>
      </c>
      <c r="F3185">
        <v>349868</v>
      </c>
    </row>
    <row r="3186" spans="1:6">
      <c r="A3186" s="14">
        <v>40444</v>
      </c>
      <c r="B3186">
        <v>4.1807999999999996</v>
      </c>
      <c r="C3186">
        <v>4.7362000000000002</v>
      </c>
      <c r="D3186">
        <v>4.0732999999999997</v>
      </c>
      <c r="E3186" s="35">
        <v>4.3240999999999996</v>
      </c>
      <c r="F3186">
        <v>2024324</v>
      </c>
    </row>
    <row r="3187" spans="1:6">
      <c r="A3187" s="14">
        <v>40445</v>
      </c>
      <c r="B3187">
        <v>4.4196</v>
      </c>
      <c r="C3187">
        <v>4.5510000000000002</v>
      </c>
      <c r="D3187">
        <v>4.3658999999999999</v>
      </c>
      <c r="E3187" s="35">
        <v>4.5331000000000001</v>
      </c>
      <c r="F3187">
        <v>1182249</v>
      </c>
    </row>
    <row r="3188" spans="1:6">
      <c r="A3188" s="14">
        <v>40448</v>
      </c>
      <c r="B3188">
        <v>4.5629</v>
      </c>
      <c r="C3188">
        <v>4.7302</v>
      </c>
      <c r="D3188">
        <v>4.5570000000000004</v>
      </c>
      <c r="E3188" s="35">
        <v>4.6764000000000001</v>
      </c>
      <c r="F3188">
        <v>722423</v>
      </c>
    </row>
    <row r="3189" spans="1:6">
      <c r="A3189" s="14">
        <v>40449</v>
      </c>
      <c r="B3189">
        <v>4.6764999999999999</v>
      </c>
      <c r="C3189">
        <v>4.7362000000000002</v>
      </c>
      <c r="D3189">
        <v>4.5331000000000001</v>
      </c>
      <c r="E3189" s="35">
        <v>4.6943999999999999</v>
      </c>
      <c r="F3189">
        <v>493569</v>
      </c>
    </row>
    <row r="3190" spans="1:6">
      <c r="A3190" s="14">
        <v>40450</v>
      </c>
      <c r="B3190">
        <v>4.9272</v>
      </c>
      <c r="C3190">
        <v>4.9928999999999997</v>
      </c>
      <c r="D3190">
        <v>4.8436000000000003</v>
      </c>
      <c r="E3190" s="35">
        <v>4.8495999999999997</v>
      </c>
      <c r="F3190">
        <v>921842</v>
      </c>
    </row>
    <row r="3191" spans="1:6">
      <c r="A3191" s="14">
        <v>40451</v>
      </c>
      <c r="B3191">
        <v>4.9093999999999998</v>
      </c>
      <c r="C3191">
        <v>5.0587</v>
      </c>
      <c r="D3191">
        <v>4.9034000000000004</v>
      </c>
      <c r="E3191" s="35">
        <v>4.9751000000000003</v>
      </c>
      <c r="F3191">
        <v>603880</v>
      </c>
    </row>
    <row r="3192" spans="1:6">
      <c r="A3192" s="14">
        <v>40452</v>
      </c>
      <c r="B3192">
        <v>5.0228000000000002</v>
      </c>
      <c r="C3192">
        <v>5.0824999999999996</v>
      </c>
      <c r="D3192">
        <v>4.9691000000000001</v>
      </c>
      <c r="E3192" s="35">
        <v>4.9809999999999999</v>
      </c>
      <c r="F3192">
        <v>366050</v>
      </c>
    </row>
    <row r="3193" spans="1:6">
      <c r="A3193" s="14">
        <v>40455</v>
      </c>
      <c r="B3193">
        <v>4.9511000000000003</v>
      </c>
      <c r="C3193">
        <v>4.9870000000000001</v>
      </c>
      <c r="D3193">
        <v>4.766</v>
      </c>
      <c r="E3193" s="35">
        <v>4.8078000000000003</v>
      </c>
      <c r="F3193">
        <v>353388</v>
      </c>
    </row>
    <row r="3194" spans="1:6">
      <c r="A3194" s="14">
        <v>40456</v>
      </c>
      <c r="B3194">
        <v>4.8734999999999999</v>
      </c>
      <c r="C3194">
        <v>5.1303000000000001</v>
      </c>
      <c r="D3194">
        <v>4.8078000000000003</v>
      </c>
      <c r="E3194" s="35">
        <v>5.1303000000000001</v>
      </c>
      <c r="F3194">
        <v>620414</v>
      </c>
    </row>
    <row r="3195" spans="1:6">
      <c r="A3195" s="14">
        <v>40457</v>
      </c>
      <c r="B3195">
        <v>5.1303000000000001</v>
      </c>
      <c r="C3195">
        <v>5.1363000000000003</v>
      </c>
      <c r="D3195">
        <v>4.9443000000000001</v>
      </c>
      <c r="E3195" s="35">
        <v>5.0103</v>
      </c>
      <c r="F3195">
        <v>243315</v>
      </c>
    </row>
    <row r="3196" spans="1:6">
      <c r="A3196" s="14">
        <v>40458</v>
      </c>
      <c r="B3196">
        <v>5.0522999999999998</v>
      </c>
      <c r="C3196">
        <v>5.0583</v>
      </c>
      <c r="D3196">
        <v>4.8963000000000001</v>
      </c>
      <c r="E3196" s="35">
        <v>4.9863</v>
      </c>
      <c r="F3196">
        <v>255315</v>
      </c>
    </row>
    <row r="3197" spans="1:6">
      <c r="A3197" s="14">
        <v>40459</v>
      </c>
      <c r="B3197">
        <v>5.0042999999999997</v>
      </c>
      <c r="C3197">
        <v>5.0942999999999996</v>
      </c>
      <c r="D3197">
        <v>4.9443000000000001</v>
      </c>
      <c r="E3197" s="35">
        <v>5.0522999999999998</v>
      </c>
      <c r="F3197">
        <v>228494</v>
      </c>
    </row>
    <row r="3198" spans="1:6">
      <c r="A3198" s="14">
        <v>40462</v>
      </c>
      <c r="B3198">
        <v>5.0883000000000003</v>
      </c>
      <c r="C3198">
        <v>5.1123000000000003</v>
      </c>
      <c r="D3198">
        <v>4.9622999999999999</v>
      </c>
      <c r="E3198" s="35">
        <v>5.1002999999999998</v>
      </c>
      <c r="F3198">
        <v>213553</v>
      </c>
    </row>
    <row r="3199" spans="1:6">
      <c r="A3199" s="14">
        <v>40463</v>
      </c>
      <c r="B3199">
        <v>5.1002999999999998</v>
      </c>
      <c r="C3199">
        <v>5.1242999999999999</v>
      </c>
      <c r="D3199">
        <v>5.0103</v>
      </c>
      <c r="E3199" s="35">
        <v>5.1182999999999996</v>
      </c>
      <c r="F3199">
        <v>228313</v>
      </c>
    </row>
    <row r="3200" spans="1:6">
      <c r="A3200" s="14">
        <v>40464</v>
      </c>
      <c r="B3200">
        <v>5.1242999999999999</v>
      </c>
      <c r="C3200">
        <v>5.1603000000000003</v>
      </c>
      <c r="D3200">
        <v>5.0343</v>
      </c>
      <c r="E3200" s="35">
        <v>5.1303000000000001</v>
      </c>
      <c r="F3200">
        <v>425665</v>
      </c>
    </row>
    <row r="3201" spans="1:6">
      <c r="A3201" s="14">
        <v>40465</v>
      </c>
      <c r="B3201">
        <v>5.1123000000000003</v>
      </c>
      <c r="C3201">
        <v>5.1962999999999999</v>
      </c>
      <c r="D3201">
        <v>5.0583</v>
      </c>
      <c r="E3201" s="35">
        <v>5.1603000000000003</v>
      </c>
      <c r="F3201">
        <v>312618</v>
      </c>
    </row>
    <row r="3202" spans="1:6">
      <c r="A3202" s="14">
        <v>40466</v>
      </c>
      <c r="B3202">
        <v>5.2263000000000002</v>
      </c>
      <c r="C3202">
        <v>5.2263000000000002</v>
      </c>
      <c r="D3202">
        <v>5.0403000000000002</v>
      </c>
      <c r="E3202" s="35">
        <v>5.1182999999999996</v>
      </c>
      <c r="F3202">
        <v>450266</v>
      </c>
    </row>
    <row r="3203" spans="1:6">
      <c r="A3203" s="14">
        <v>40469</v>
      </c>
      <c r="B3203">
        <v>5.1182999999999996</v>
      </c>
      <c r="C3203">
        <v>5.1603000000000003</v>
      </c>
      <c r="D3203">
        <v>5.0583</v>
      </c>
      <c r="E3203" s="35">
        <v>5.1303000000000001</v>
      </c>
      <c r="F3203">
        <v>263175</v>
      </c>
    </row>
    <row r="3204" spans="1:6">
      <c r="A3204" s="14">
        <v>40470</v>
      </c>
      <c r="B3204">
        <v>5.0522999999999998</v>
      </c>
      <c r="C3204">
        <v>5.1422999999999996</v>
      </c>
      <c r="D3204">
        <v>4.8902999999999999</v>
      </c>
      <c r="E3204" s="35">
        <v>4.9203000000000001</v>
      </c>
      <c r="F3204">
        <v>277877</v>
      </c>
    </row>
    <row r="3205" spans="1:6">
      <c r="A3205" s="14">
        <v>40471</v>
      </c>
      <c r="B3205">
        <v>4.9203000000000001</v>
      </c>
      <c r="C3205">
        <v>5.1123000000000003</v>
      </c>
      <c r="D3205">
        <v>4.9203000000000001</v>
      </c>
      <c r="E3205" s="35">
        <v>5.0883000000000003</v>
      </c>
      <c r="F3205">
        <v>310458</v>
      </c>
    </row>
    <row r="3206" spans="1:6">
      <c r="A3206" s="14">
        <v>40472</v>
      </c>
      <c r="B3206">
        <v>5.1303000000000001</v>
      </c>
      <c r="C3206">
        <v>5.2023000000000001</v>
      </c>
      <c r="D3206">
        <v>4.9983000000000004</v>
      </c>
      <c r="E3206" s="35">
        <v>5.0643000000000002</v>
      </c>
      <c r="F3206">
        <v>360741</v>
      </c>
    </row>
    <row r="3207" spans="1:6">
      <c r="A3207" s="14">
        <v>40473</v>
      </c>
      <c r="B3207">
        <v>5.1242999999999999</v>
      </c>
      <c r="C3207">
        <v>5.1902999999999997</v>
      </c>
      <c r="D3207">
        <v>5.0343</v>
      </c>
      <c r="E3207" s="35">
        <v>5.1242999999999999</v>
      </c>
      <c r="F3207">
        <v>291617</v>
      </c>
    </row>
    <row r="3208" spans="1:6">
      <c r="A3208" s="14">
        <v>40476</v>
      </c>
      <c r="B3208">
        <v>5.1604000000000001</v>
      </c>
      <c r="C3208">
        <v>5.2504</v>
      </c>
      <c r="D3208">
        <v>5.1303999999999998</v>
      </c>
      <c r="E3208" s="35">
        <v>5.2084000000000001</v>
      </c>
      <c r="F3208">
        <v>264260</v>
      </c>
    </row>
    <row r="3209" spans="1:6">
      <c r="A3209" s="14">
        <v>40477</v>
      </c>
      <c r="B3209">
        <v>5.1543999999999999</v>
      </c>
      <c r="C3209">
        <v>5.2324000000000002</v>
      </c>
      <c r="D3209">
        <v>5.1184000000000003</v>
      </c>
      <c r="E3209" s="35">
        <v>5.1904000000000003</v>
      </c>
      <c r="F3209">
        <v>187754</v>
      </c>
    </row>
    <row r="3210" spans="1:6">
      <c r="A3210" s="14">
        <v>40478</v>
      </c>
      <c r="B3210">
        <v>5.1303000000000001</v>
      </c>
      <c r="C3210">
        <v>5.1363000000000003</v>
      </c>
      <c r="D3210">
        <v>5.0823</v>
      </c>
      <c r="E3210" s="35">
        <v>5.1242999999999999</v>
      </c>
      <c r="F3210">
        <v>320479</v>
      </c>
    </row>
    <row r="3211" spans="1:6">
      <c r="A3211" s="14">
        <v>40479</v>
      </c>
      <c r="B3211">
        <v>5.1482999999999999</v>
      </c>
      <c r="C3211">
        <v>5.2023000000000001</v>
      </c>
      <c r="D3211">
        <v>5.0823</v>
      </c>
      <c r="E3211" s="35">
        <v>5.0883000000000003</v>
      </c>
      <c r="F3211">
        <v>221353</v>
      </c>
    </row>
    <row r="3212" spans="1:6">
      <c r="A3212" s="14">
        <v>40480</v>
      </c>
      <c r="B3212">
        <v>5.0643000000000002</v>
      </c>
      <c r="C3212">
        <v>5.1182999999999996</v>
      </c>
      <c r="D3212">
        <v>5.0343</v>
      </c>
      <c r="E3212" s="35">
        <v>5.0462999999999996</v>
      </c>
      <c r="F3212">
        <v>198432</v>
      </c>
    </row>
    <row r="3213" spans="1:6">
      <c r="A3213" s="14">
        <v>40483</v>
      </c>
      <c r="B3213">
        <v>5.0583</v>
      </c>
      <c r="C3213">
        <v>5.1002999999999998</v>
      </c>
      <c r="D3213">
        <v>4.8483000000000001</v>
      </c>
      <c r="E3213" s="35">
        <v>4.9443000000000001</v>
      </c>
      <c r="F3213">
        <v>262516</v>
      </c>
    </row>
    <row r="3214" spans="1:6">
      <c r="A3214" s="14">
        <v>40484</v>
      </c>
      <c r="B3214">
        <v>5.0103</v>
      </c>
      <c r="C3214">
        <v>5.0942999999999996</v>
      </c>
      <c r="D3214">
        <v>4.9503000000000004</v>
      </c>
      <c r="E3214" s="35">
        <v>5.0103</v>
      </c>
      <c r="F3214">
        <v>340220</v>
      </c>
    </row>
    <row r="3215" spans="1:6">
      <c r="A3215" s="14">
        <v>40485</v>
      </c>
      <c r="B3215">
        <v>5.0042999999999997</v>
      </c>
      <c r="C3215">
        <v>5.1422999999999996</v>
      </c>
      <c r="D3215">
        <v>4.9923000000000002</v>
      </c>
      <c r="E3215" s="35">
        <v>5.1123000000000003</v>
      </c>
      <c r="F3215">
        <v>181211</v>
      </c>
    </row>
    <row r="3216" spans="1:6">
      <c r="A3216" s="14">
        <v>40486</v>
      </c>
      <c r="B3216">
        <v>5.2023999999999999</v>
      </c>
      <c r="C3216">
        <v>5.3823999999999996</v>
      </c>
      <c r="D3216">
        <v>5.2023999999999999</v>
      </c>
      <c r="E3216" s="35">
        <v>5.3163999999999998</v>
      </c>
      <c r="F3216">
        <v>261020</v>
      </c>
    </row>
    <row r="3217" spans="1:6">
      <c r="A3217" s="14">
        <v>40487</v>
      </c>
      <c r="B3217">
        <v>5.3284000000000002</v>
      </c>
      <c r="C3217">
        <v>5.3643999999999998</v>
      </c>
      <c r="D3217">
        <v>5.2624000000000004</v>
      </c>
      <c r="E3217" s="35">
        <v>5.3583999999999996</v>
      </c>
      <c r="F3217">
        <v>139930</v>
      </c>
    </row>
    <row r="3218" spans="1:6">
      <c r="A3218" s="14">
        <v>40490</v>
      </c>
      <c r="B3218">
        <v>5.3224</v>
      </c>
      <c r="C3218">
        <v>5.4543999999999997</v>
      </c>
      <c r="D3218">
        <v>5.2804000000000002</v>
      </c>
      <c r="E3218" s="35">
        <v>5.4184000000000001</v>
      </c>
      <c r="F3218">
        <v>360867</v>
      </c>
    </row>
    <row r="3219" spans="1:6">
      <c r="A3219" s="14">
        <v>40491</v>
      </c>
      <c r="B3219">
        <v>5.4184000000000001</v>
      </c>
      <c r="C3219">
        <v>5.4363999999999999</v>
      </c>
      <c r="D3219">
        <v>5.3224</v>
      </c>
      <c r="E3219" s="35">
        <v>5.4303999999999997</v>
      </c>
      <c r="F3219">
        <v>573942</v>
      </c>
    </row>
    <row r="3220" spans="1:6">
      <c r="A3220" s="14">
        <v>40492</v>
      </c>
      <c r="B3220">
        <v>5.4424000000000001</v>
      </c>
      <c r="C3220">
        <v>5.5503999999999998</v>
      </c>
      <c r="D3220">
        <v>5.3583999999999996</v>
      </c>
      <c r="E3220" s="35">
        <v>5.5324</v>
      </c>
      <c r="F3220">
        <v>346705</v>
      </c>
    </row>
    <row r="3221" spans="1:6">
      <c r="A3221" s="14">
        <v>40493</v>
      </c>
      <c r="B3221">
        <v>5.4843999999999999</v>
      </c>
      <c r="C3221">
        <v>5.5444000000000004</v>
      </c>
      <c r="D3221">
        <v>5.3764000000000003</v>
      </c>
      <c r="E3221" s="35">
        <v>5.5144000000000002</v>
      </c>
      <c r="F3221">
        <v>415890</v>
      </c>
    </row>
    <row r="3222" spans="1:6">
      <c r="A3222" s="14">
        <v>40494</v>
      </c>
      <c r="B3222">
        <v>5.4543999999999997</v>
      </c>
      <c r="C3222">
        <v>5.5743999999999998</v>
      </c>
      <c r="D3222">
        <v>5.4063999999999997</v>
      </c>
      <c r="E3222" s="35">
        <v>5.5084</v>
      </c>
      <c r="F3222">
        <v>526298</v>
      </c>
    </row>
    <row r="3223" spans="1:6">
      <c r="A3223" s="14">
        <v>40497</v>
      </c>
      <c r="B3223">
        <v>5.5324</v>
      </c>
      <c r="C3223">
        <v>5.5503999999999998</v>
      </c>
      <c r="D3223">
        <v>5.4184000000000001</v>
      </c>
      <c r="E3223" s="35">
        <v>5.4664000000000001</v>
      </c>
      <c r="F3223">
        <v>218056</v>
      </c>
    </row>
    <row r="3224" spans="1:6">
      <c r="A3224" s="14">
        <v>40498</v>
      </c>
      <c r="B3224">
        <v>5.4004000000000003</v>
      </c>
      <c r="C3224">
        <v>5.4904000000000002</v>
      </c>
      <c r="D3224">
        <v>5.3524000000000003</v>
      </c>
      <c r="E3224" s="35">
        <v>5.4843999999999999</v>
      </c>
      <c r="F3224">
        <v>343825</v>
      </c>
    </row>
    <row r="3225" spans="1:6">
      <c r="A3225" s="14">
        <v>40499</v>
      </c>
      <c r="B3225">
        <v>5.4843999999999999</v>
      </c>
      <c r="C3225">
        <v>5.5624000000000002</v>
      </c>
      <c r="D3225">
        <v>5.4424000000000001</v>
      </c>
      <c r="E3225" s="35">
        <v>5.5144000000000002</v>
      </c>
      <c r="F3225">
        <v>317963</v>
      </c>
    </row>
    <row r="3226" spans="1:6">
      <c r="A3226" s="14">
        <v>40500</v>
      </c>
      <c r="B3226">
        <v>5.5683999999999996</v>
      </c>
      <c r="C3226">
        <v>5.6403999999999996</v>
      </c>
      <c r="D3226">
        <v>5.5263999999999998</v>
      </c>
      <c r="E3226" s="35">
        <v>5.5263999999999998</v>
      </c>
      <c r="F3226">
        <v>338124</v>
      </c>
    </row>
    <row r="3227" spans="1:6">
      <c r="A3227" s="14">
        <v>40501</v>
      </c>
      <c r="B3227">
        <v>5.4004000000000003</v>
      </c>
      <c r="C3227">
        <v>5.7004000000000001</v>
      </c>
      <c r="D3227">
        <v>5.4004000000000003</v>
      </c>
      <c r="E3227" s="35">
        <v>5.7004000000000001</v>
      </c>
      <c r="F3227">
        <v>394588</v>
      </c>
    </row>
    <row r="3228" spans="1:6">
      <c r="A3228" s="14">
        <v>40504</v>
      </c>
      <c r="B3228">
        <v>5.6764000000000001</v>
      </c>
      <c r="C3228">
        <v>5.7484000000000002</v>
      </c>
      <c r="D3228">
        <v>5.6104000000000003</v>
      </c>
      <c r="E3228" s="35">
        <v>5.6643999999999997</v>
      </c>
      <c r="F3228">
        <v>357025</v>
      </c>
    </row>
    <row r="3229" spans="1:6">
      <c r="A3229" s="14">
        <v>40505</v>
      </c>
      <c r="B3229">
        <v>5.5864000000000003</v>
      </c>
      <c r="C3229">
        <v>5.7123999999999997</v>
      </c>
      <c r="D3229">
        <v>5.5444000000000004</v>
      </c>
      <c r="E3229" s="35">
        <v>5.7064000000000004</v>
      </c>
      <c r="F3229">
        <v>234136</v>
      </c>
    </row>
    <row r="3230" spans="1:6">
      <c r="A3230" s="14">
        <v>40506</v>
      </c>
      <c r="B3230">
        <v>5.7304000000000004</v>
      </c>
      <c r="C3230">
        <v>5.7964000000000002</v>
      </c>
      <c r="D3230">
        <v>5.6943999999999999</v>
      </c>
      <c r="E3230" s="35">
        <v>5.7304000000000004</v>
      </c>
      <c r="F3230">
        <v>226396</v>
      </c>
    </row>
    <row r="3231" spans="1:6">
      <c r="A3231" s="14">
        <v>40508</v>
      </c>
      <c r="B3231">
        <v>5.7064000000000004</v>
      </c>
      <c r="C3231">
        <v>5.7304000000000004</v>
      </c>
      <c r="D3231">
        <v>5.6524000000000001</v>
      </c>
      <c r="E3231" s="35">
        <v>5.6524000000000001</v>
      </c>
      <c r="F3231">
        <v>291081</v>
      </c>
    </row>
    <row r="3232" spans="1:6">
      <c r="A3232" s="14">
        <v>40511</v>
      </c>
      <c r="B3232">
        <v>5.6104000000000003</v>
      </c>
      <c r="C3232">
        <v>5.8144</v>
      </c>
      <c r="D3232">
        <v>5.5624000000000002</v>
      </c>
      <c r="E3232" s="35">
        <v>5.7603999999999997</v>
      </c>
      <c r="F3232">
        <v>447691</v>
      </c>
    </row>
    <row r="3233" spans="1:6">
      <c r="A3233" s="14">
        <v>40512</v>
      </c>
      <c r="B3233">
        <v>5.6883999999999997</v>
      </c>
      <c r="C3233">
        <v>5.7843999999999998</v>
      </c>
      <c r="D3233">
        <v>5.6703999999999999</v>
      </c>
      <c r="E3233" s="35">
        <v>5.7484000000000002</v>
      </c>
      <c r="F3233">
        <v>361045</v>
      </c>
    </row>
    <row r="3234" spans="1:6">
      <c r="A3234" s="14">
        <v>40513</v>
      </c>
      <c r="B3234">
        <v>5.8503999999999996</v>
      </c>
      <c r="C3234">
        <v>6.0004</v>
      </c>
      <c r="D3234">
        <v>5.7843999999999998</v>
      </c>
      <c r="E3234" s="35">
        <v>5.8323999999999998</v>
      </c>
      <c r="F3234">
        <v>402268</v>
      </c>
    </row>
    <row r="3235" spans="1:6">
      <c r="A3235" s="14">
        <v>40514</v>
      </c>
      <c r="B3235">
        <v>5.8503999999999996</v>
      </c>
      <c r="C3235">
        <v>5.9404000000000003</v>
      </c>
      <c r="D3235">
        <v>5.7603999999999997</v>
      </c>
      <c r="E3235" s="35">
        <v>5.8323999999999998</v>
      </c>
      <c r="F3235">
        <v>309321</v>
      </c>
    </row>
    <row r="3236" spans="1:6">
      <c r="A3236" s="14">
        <v>40515</v>
      </c>
      <c r="B3236">
        <v>5.8263999999999996</v>
      </c>
      <c r="C3236">
        <v>5.9404000000000003</v>
      </c>
      <c r="D3236">
        <v>5.7843999999999998</v>
      </c>
      <c r="E3236" s="35">
        <v>5.9104000000000001</v>
      </c>
      <c r="F3236">
        <v>381086</v>
      </c>
    </row>
    <row r="3237" spans="1:6">
      <c r="A3237" s="14">
        <v>40518</v>
      </c>
      <c r="B3237">
        <v>5.9043999999999999</v>
      </c>
      <c r="C3237">
        <v>5.9463999999999997</v>
      </c>
      <c r="D3237">
        <v>5.8924000000000003</v>
      </c>
      <c r="E3237" s="35">
        <v>5.9404000000000003</v>
      </c>
      <c r="F3237">
        <v>231916</v>
      </c>
    </row>
    <row r="3238" spans="1:6">
      <c r="A3238" s="14">
        <v>40519</v>
      </c>
      <c r="B3238">
        <v>5.9824000000000002</v>
      </c>
      <c r="C3238">
        <v>6.0183999999999997</v>
      </c>
      <c r="D3238">
        <v>5.9344000000000001</v>
      </c>
      <c r="E3238" s="35">
        <v>5.9943999999999997</v>
      </c>
      <c r="F3238">
        <v>419428</v>
      </c>
    </row>
    <row r="3239" spans="1:6">
      <c r="A3239" s="14">
        <v>40520</v>
      </c>
      <c r="B3239">
        <v>6.0064000000000002</v>
      </c>
      <c r="C3239">
        <v>6.1204000000000001</v>
      </c>
      <c r="D3239">
        <v>6.0064000000000002</v>
      </c>
      <c r="E3239" s="35">
        <v>6.0903999999999998</v>
      </c>
      <c r="F3239">
        <v>427048</v>
      </c>
    </row>
    <row r="3240" spans="1:6">
      <c r="A3240" s="14">
        <v>40521</v>
      </c>
      <c r="B3240">
        <v>6.1264000000000003</v>
      </c>
      <c r="C3240">
        <v>6.1504000000000003</v>
      </c>
      <c r="D3240">
        <v>6.1024000000000003</v>
      </c>
      <c r="E3240" s="35">
        <v>6.1143999999999998</v>
      </c>
      <c r="F3240">
        <v>326181</v>
      </c>
    </row>
    <row r="3241" spans="1:6">
      <c r="A3241" s="14">
        <v>40522</v>
      </c>
      <c r="B3241">
        <v>6.1563999999999997</v>
      </c>
      <c r="C3241">
        <v>6.2283999999999997</v>
      </c>
      <c r="D3241">
        <v>6.0964</v>
      </c>
      <c r="E3241" s="35">
        <v>6.1803999999999997</v>
      </c>
      <c r="F3241">
        <v>434848</v>
      </c>
    </row>
    <row r="3242" spans="1:6">
      <c r="A3242" s="14">
        <v>40525</v>
      </c>
      <c r="B3242">
        <v>6.2043999999999997</v>
      </c>
      <c r="C3242">
        <v>6.2763999999999998</v>
      </c>
      <c r="D3242">
        <v>6.1623999999999999</v>
      </c>
      <c r="E3242" s="35">
        <v>6.1924000000000001</v>
      </c>
      <c r="F3242">
        <v>435028</v>
      </c>
    </row>
    <row r="3243" spans="1:6">
      <c r="A3243" s="14">
        <v>40526</v>
      </c>
      <c r="B3243">
        <v>6.1984000000000004</v>
      </c>
      <c r="C3243">
        <v>6.2283999999999997</v>
      </c>
      <c r="D3243">
        <v>6.1143999999999998</v>
      </c>
      <c r="E3243" s="35">
        <v>6.1563999999999997</v>
      </c>
      <c r="F3243">
        <v>623981</v>
      </c>
    </row>
    <row r="3244" spans="1:6">
      <c r="A3244" s="14">
        <v>40527</v>
      </c>
      <c r="B3244">
        <v>6.1563999999999997</v>
      </c>
      <c r="C3244">
        <v>6.2343999999999999</v>
      </c>
      <c r="D3244">
        <v>6.0663999999999998</v>
      </c>
      <c r="E3244" s="35">
        <v>6.0663999999999998</v>
      </c>
      <c r="F3244">
        <v>351143</v>
      </c>
    </row>
    <row r="3245" spans="1:6">
      <c r="A3245" s="14">
        <v>40528</v>
      </c>
      <c r="B3245">
        <v>6.1024000000000003</v>
      </c>
      <c r="C3245">
        <v>6.1504000000000003</v>
      </c>
      <c r="D3245">
        <v>6.0423999999999998</v>
      </c>
      <c r="E3245" s="35">
        <v>6.1083999999999996</v>
      </c>
      <c r="F3245">
        <v>427648</v>
      </c>
    </row>
    <row r="3246" spans="1:6">
      <c r="A3246" s="14">
        <v>40529</v>
      </c>
      <c r="B3246">
        <v>6.2404000000000002</v>
      </c>
      <c r="C3246">
        <v>6.3243999999999998</v>
      </c>
      <c r="D3246">
        <v>5.9344000000000001</v>
      </c>
      <c r="E3246" s="35">
        <v>6.0304000000000002</v>
      </c>
      <c r="F3246">
        <v>1043709</v>
      </c>
    </row>
    <row r="3247" spans="1:6">
      <c r="A3247" s="14">
        <v>40532</v>
      </c>
      <c r="B3247">
        <v>6.1143999999999998</v>
      </c>
      <c r="C3247">
        <v>6.2644000000000002</v>
      </c>
      <c r="D3247">
        <v>6.0364000000000004</v>
      </c>
      <c r="E3247" s="35">
        <v>6.1264000000000003</v>
      </c>
      <c r="F3247">
        <v>566437</v>
      </c>
    </row>
    <row r="3248" spans="1:6">
      <c r="A3248" s="14">
        <v>40533</v>
      </c>
      <c r="B3248">
        <v>6.1744000000000003</v>
      </c>
      <c r="C3248">
        <v>6.2043999999999997</v>
      </c>
      <c r="D3248">
        <v>6.0964</v>
      </c>
      <c r="E3248" s="35">
        <v>6.1803999999999997</v>
      </c>
      <c r="F3248">
        <v>316640</v>
      </c>
    </row>
    <row r="3249" spans="1:6">
      <c r="A3249" s="14">
        <v>40534</v>
      </c>
      <c r="B3249">
        <v>6.2346000000000004</v>
      </c>
      <c r="C3249">
        <v>6.2949000000000002</v>
      </c>
      <c r="D3249">
        <v>6.1021000000000001</v>
      </c>
      <c r="E3249" s="35">
        <v>6.1803999999999997</v>
      </c>
      <c r="F3249">
        <v>365282</v>
      </c>
    </row>
    <row r="3250" spans="1:6">
      <c r="A3250" s="14">
        <v>40535</v>
      </c>
      <c r="B3250">
        <v>6.1863999999999999</v>
      </c>
      <c r="C3250">
        <v>6.3068999999999997</v>
      </c>
      <c r="D3250">
        <v>6.1744000000000003</v>
      </c>
      <c r="E3250" s="35">
        <v>6.3068999999999997</v>
      </c>
      <c r="F3250">
        <v>189870</v>
      </c>
    </row>
    <row r="3251" spans="1:6">
      <c r="A3251" s="14">
        <v>40539</v>
      </c>
      <c r="B3251">
        <v>6.3250000000000002</v>
      </c>
      <c r="C3251">
        <v>6.4455</v>
      </c>
      <c r="D3251">
        <v>6.3009000000000004</v>
      </c>
      <c r="E3251" s="35">
        <v>6.4273999999999996</v>
      </c>
      <c r="F3251">
        <v>202279</v>
      </c>
    </row>
    <row r="3252" spans="1:6">
      <c r="A3252" s="14">
        <v>40540</v>
      </c>
      <c r="B3252">
        <v>6.4513999999999996</v>
      </c>
      <c r="C3252">
        <v>6.5358000000000001</v>
      </c>
      <c r="D3252">
        <v>6.3731</v>
      </c>
      <c r="E3252" s="35">
        <v>6.4394</v>
      </c>
      <c r="F3252">
        <v>360161</v>
      </c>
    </row>
    <row r="3253" spans="1:6">
      <c r="A3253" s="14">
        <v>40541</v>
      </c>
      <c r="B3253">
        <v>6.4455</v>
      </c>
      <c r="C3253">
        <v>6.4996999999999998</v>
      </c>
      <c r="D3253">
        <v>6.3973000000000004</v>
      </c>
      <c r="E3253" s="35">
        <v>6.3973000000000004</v>
      </c>
      <c r="F3253">
        <v>319684</v>
      </c>
    </row>
    <row r="3254" spans="1:6">
      <c r="A3254" s="14">
        <v>40542</v>
      </c>
      <c r="B3254">
        <v>6.4032999999999998</v>
      </c>
      <c r="C3254">
        <v>6.4634999999999998</v>
      </c>
      <c r="D3254">
        <v>6.4032999999999998</v>
      </c>
      <c r="E3254" s="35">
        <v>6.4333999999999998</v>
      </c>
      <c r="F3254">
        <v>169449</v>
      </c>
    </row>
    <row r="3255" spans="1:6">
      <c r="A3255" s="14">
        <v>40543</v>
      </c>
      <c r="B3255">
        <v>6.4335000000000004</v>
      </c>
      <c r="C3255">
        <v>6.4394999999999998</v>
      </c>
      <c r="D3255">
        <v>6.3491</v>
      </c>
      <c r="E3255" s="35">
        <v>6.3672000000000004</v>
      </c>
      <c r="F3255">
        <v>238062</v>
      </c>
    </row>
    <row r="3256" spans="1:6">
      <c r="A3256" s="14">
        <v>40546</v>
      </c>
      <c r="B3256">
        <v>6.3973000000000004</v>
      </c>
      <c r="C3256">
        <v>6.4816000000000003</v>
      </c>
      <c r="D3256">
        <v>6.3852000000000002</v>
      </c>
      <c r="E3256" s="35">
        <v>6.4333999999999998</v>
      </c>
      <c r="F3256">
        <v>477987</v>
      </c>
    </row>
    <row r="3257" spans="1:6">
      <c r="A3257" s="14">
        <v>40547</v>
      </c>
      <c r="B3257">
        <v>6.4515000000000002</v>
      </c>
      <c r="C3257">
        <v>6.5479000000000003</v>
      </c>
      <c r="D3257">
        <v>6.3430999999999997</v>
      </c>
      <c r="E3257" s="35">
        <v>6.4936999999999996</v>
      </c>
      <c r="F3257">
        <v>1018692</v>
      </c>
    </row>
    <row r="3258" spans="1:6">
      <c r="A3258" s="14">
        <v>40548</v>
      </c>
      <c r="B3258">
        <v>6.4515000000000002</v>
      </c>
      <c r="C3258">
        <v>6.5297999999999998</v>
      </c>
      <c r="D3258">
        <v>6.3371000000000004</v>
      </c>
      <c r="E3258" s="35">
        <v>6.4996999999999998</v>
      </c>
      <c r="F3258">
        <v>518229</v>
      </c>
    </row>
    <row r="3259" spans="1:6">
      <c r="A3259" s="14">
        <v>40549</v>
      </c>
      <c r="B3259">
        <v>6.4755000000000003</v>
      </c>
      <c r="C3259">
        <v>6.4755000000000003</v>
      </c>
      <c r="D3259">
        <v>6.1502999999999997</v>
      </c>
      <c r="E3259" s="35">
        <v>6.1863999999999999</v>
      </c>
      <c r="F3259">
        <v>408953</v>
      </c>
    </row>
    <row r="3260" spans="1:6">
      <c r="A3260" s="14">
        <v>40550</v>
      </c>
      <c r="B3260">
        <v>6.2165999999999997</v>
      </c>
      <c r="C3260">
        <v>6.3913000000000002</v>
      </c>
      <c r="D3260">
        <v>6.1021999999999998</v>
      </c>
      <c r="E3260" s="35">
        <v>6.2407000000000004</v>
      </c>
      <c r="F3260">
        <v>499919</v>
      </c>
    </row>
    <row r="3261" spans="1:6">
      <c r="A3261" s="14">
        <v>40553</v>
      </c>
      <c r="B3261">
        <v>6.1924000000000001</v>
      </c>
      <c r="C3261">
        <v>6.3310000000000004</v>
      </c>
      <c r="D3261">
        <v>6.09</v>
      </c>
      <c r="E3261" s="35">
        <v>6.3068999999999997</v>
      </c>
      <c r="F3261">
        <v>403955</v>
      </c>
    </row>
    <row r="3262" spans="1:6">
      <c r="A3262" s="14">
        <v>40554</v>
      </c>
      <c r="B3262">
        <v>6.3310000000000004</v>
      </c>
      <c r="C3262">
        <v>6.4214000000000002</v>
      </c>
      <c r="D3262">
        <v>6.3009000000000004</v>
      </c>
      <c r="E3262" s="35">
        <v>6.4214000000000002</v>
      </c>
      <c r="F3262">
        <v>453594</v>
      </c>
    </row>
    <row r="3263" spans="1:6">
      <c r="A3263" s="14">
        <v>40555</v>
      </c>
      <c r="B3263">
        <v>6.4335000000000004</v>
      </c>
      <c r="C3263">
        <v>6.4996999999999998</v>
      </c>
      <c r="D3263">
        <v>6.1623999999999999</v>
      </c>
      <c r="E3263" s="35">
        <v>6.4455</v>
      </c>
      <c r="F3263">
        <v>826108</v>
      </c>
    </row>
    <row r="3264" spans="1:6">
      <c r="A3264" s="14">
        <v>40556</v>
      </c>
      <c r="B3264">
        <v>6.4515000000000002</v>
      </c>
      <c r="C3264">
        <v>6.5297999999999998</v>
      </c>
      <c r="D3264">
        <v>6.4032999999999998</v>
      </c>
      <c r="E3264" s="35">
        <v>6.5057</v>
      </c>
      <c r="F3264">
        <v>229868</v>
      </c>
    </row>
    <row r="3265" spans="1:6">
      <c r="A3265" s="14">
        <v>40557</v>
      </c>
      <c r="B3265">
        <v>6.4756</v>
      </c>
      <c r="C3265">
        <v>6.5659999999999998</v>
      </c>
      <c r="D3265">
        <v>6.4756</v>
      </c>
      <c r="E3265" s="35">
        <v>6.5237999999999996</v>
      </c>
      <c r="F3265">
        <v>485400</v>
      </c>
    </row>
    <row r="3266" spans="1:6">
      <c r="A3266" s="14">
        <v>40561</v>
      </c>
      <c r="B3266">
        <v>6.4875999999999996</v>
      </c>
      <c r="C3266">
        <v>6.7587000000000002</v>
      </c>
      <c r="D3266">
        <v>6.4756</v>
      </c>
      <c r="E3266" s="35">
        <v>6.6803999999999997</v>
      </c>
      <c r="F3266">
        <v>627500</v>
      </c>
    </row>
    <row r="3267" spans="1:6">
      <c r="A3267" s="14">
        <v>40562</v>
      </c>
      <c r="B3267">
        <v>6.7164999999999999</v>
      </c>
      <c r="C3267">
        <v>6.7647000000000004</v>
      </c>
      <c r="D3267">
        <v>6.5839999999999996</v>
      </c>
      <c r="E3267" s="35">
        <v>6.6081000000000003</v>
      </c>
      <c r="F3267">
        <v>681833</v>
      </c>
    </row>
    <row r="3268" spans="1:6">
      <c r="A3268" s="14">
        <v>40563</v>
      </c>
      <c r="B3268">
        <v>6.5659999999999998</v>
      </c>
      <c r="C3268">
        <v>6.7104999999999997</v>
      </c>
      <c r="D3268">
        <v>6.5538999999999996</v>
      </c>
      <c r="E3268" s="35">
        <v>6.6021000000000001</v>
      </c>
      <c r="F3268">
        <v>464195</v>
      </c>
    </row>
    <row r="3269" spans="1:6">
      <c r="A3269" s="14">
        <v>40564</v>
      </c>
      <c r="B3269">
        <v>6.6382000000000003</v>
      </c>
      <c r="C3269">
        <v>6.6984000000000004</v>
      </c>
      <c r="D3269">
        <v>6.5659000000000001</v>
      </c>
      <c r="E3269" s="35">
        <v>6.5659000000000001</v>
      </c>
      <c r="F3269">
        <v>371847</v>
      </c>
    </row>
    <row r="3270" spans="1:6">
      <c r="A3270" s="14">
        <v>40567</v>
      </c>
      <c r="B3270">
        <v>6.5537999999999998</v>
      </c>
      <c r="C3270">
        <v>6.5839999999999996</v>
      </c>
      <c r="D3270">
        <v>6.5117000000000003</v>
      </c>
      <c r="E3270" s="35">
        <v>6.5418000000000003</v>
      </c>
      <c r="F3270">
        <v>312091</v>
      </c>
    </row>
    <row r="3271" spans="1:6">
      <c r="A3271" s="14">
        <v>40568</v>
      </c>
      <c r="B3271">
        <v>6.5117000000000003</v>
      </c>
      <c r="C3271">
        <v>6.5117000000000003</v>
      </c>
      <c r="D3271">
        <v>6.3551000000000002</v>
      </c>
      <c r="E3271" s="35">
        <v>6.4333999999999998</v>
      </c>
      <c r="F3271">
        <v>330766</v>
      </c>
    </row>
    <row r="3272" spans="1:6">
      <c r="A3272" s="14">
        <v>40569</v>
      </c>
      <c r="B3272">
        <v>6.4335000000000004</v>
      </c>
      <c r="C3272">
        <v>6.6383000000000001</v>
      </c>
      <c r="D3272">
        <v>6.3731999999999998</v>
      </c>
      <c r="E3272" s="35">
        <v>6.6201999999999996</v>
      </c>
      <c r="F3272">
        <v>507930</v>
      </c>
    </row>
    <row r="3273" spans="1:6">
      <c r="A3273" s="14">
        <v>40570</v>
      </c>
      <c r="B3273">
        <v>6.6200999999999999</v>
      </c>
      <c r="C3273">
        <v>6.6562999999999999</v>
      </c>
      <c r="D3273">
        <v>6.5598999999999998</v>
      </c>
      <c r="E3273" s="35">
        <v>6.6081000000000003</v>
      </c>
      <c r="F3273">
        <v>221133</v>
      </c>
    </row>
    <row r="3274" spans="1:6">
      <c r="A3274" s="14">
        <v>40571</v>
      </c>
      <c r="B3274">
        <v>6.5418000000000003</v>
      </c>
      <c r="C3274">
        <v>6.5719000000000003</v>
      </c>
      <c r="D3274">
        <v>6.2405999999999997</v>
      </c>
      <c r="E3274" s="35">
        <v>6.2587000000000002</v>
      </c>
      <c r="F3274">
        <v>377028</v>
      </c>
    </row>
    <row r="3275" spans="1:6">
      <c r="A3275" s="14">
        <v>40574</v>
      </c>
      <c r="B3275">
        <v>6.2708000000000004</v>
      </c>
      <c r="C3275">
        <v>6.3009000000000004</v>
      </c>
      <c r="D3275">
        <v>6.1562999999999999</v>
      </c>
      <c r="E3275" s="35">
        <v>6.1562999999999999</v>
      </c>
      <c r="F3275">
        <v>397087</v>
      </c>
    </row>
    <row r="3276" spans="1:6">
      <c r="A3276" s="14">
        <v>40575</v>
      </c>
      <c r="B3276">
        <v>6.1985000000000001</v>
      </c>
      <c r="C3276">
        <v>6.2045000000000003</v>
      </c>
      <c r="D3276">
        <v>6.1082000000000001</v>
      </c>
      <c r="E3276" s="35">
        <v>6.1443000000000003</v>
      </c>
      <c r="F3276">
        <v>841106</v>
      </c>
    </row>
    <row r="3277" spans="1:6">
      <c r="A3277" s="14">
        <v>40576</v>
      </c>
      <c r="B3277">
        <v>6.1441999999999997</v>
      </c>
      <c r="C3277">
        <v>6.1744000000000003</v>
      </c>
      <c r="D3277">
        <v>6.0720000000000001</v>
      </c>
      <c r="E3277" s="35">
        <v>6.0839999999999996</v>
      </c>
      <c r="F3277">
        <v>545873</v>
      </c>
    </row>
    <row r="3278" spans="1:6">
      <c r="A3278" s="14">
        <v>40577</v>
      </c>
      <c r="B3278">
        <v>6.1021000000000001</v>
      </c>
      <c r="C3278">
        <v>6.1021000000000001</v>
      </c>
      <c r="D3278">
        <v>5.9154</v>
      </c>
      <c r="E3278" s="35">
        <v>5.9996999999999998</v>
      </c>
      <c r="F3278">
        <v>616415</v>
      </c>
    </row>
    <row r="3279" spans="1:6">
      <c r="A3279" s="14">
        <v>40578</v>
      </c>
      <c r="B3279">
        <v>5.9817</v>
      </c>
      <c r="C3279">
        <v>6.2046000000000001</v>
      </c>
      <c r="D3279">
        <v>5.9695999999999998</v>
      </c>
      <c r="E3279" s="35">
        <v>6.1383000000000001</v>
      </c>
      <c r="F3279">
        <v>1151338</v>
      </c>
    </row>
    <row r="3280" spans="1:6">
      <c r="A3280" s="14">
        <v>40581</v>
      </c>
      <c r="B3280">
        <v>6.1261999999999999</v>
      </c>
      <c r="C3280">
        <v>6.2045000000000003</v>
      </c>
      <c r="D3280">
        <v>6.0419</v>
      </c>
      <c r="E3280" s="35">
        <v>6.1443000000000003</v>
      </c>
      <c r="F3280">
        <v>835685</v>
      </c>
    </row>
    <row r="3281" spans="1:6">
      <c r="A3281" s="14">
        <v>40582</v>
      </c>
      <c r="B3281">
        <v>6.1623000000000001</v>
      </c>
      <c r="C3281">
        <v>6.2164999999999999</v>
      </c>
      <c r="D3281">
        <v>6.0960000000000001</v>
      </c>
      <c r="E3281" s="35">
        <v>6.1623000000000001</v>
      </c>
      <c r="F3281">
        <v>475997</v>
      </c>
    </row>
    <row r="3282" spans="1:6">
      <c r="A3282" s="14">
        <v>40583</v>
      </c>
      <c r="B3282">
        <v>6.1502999999999997</v>
      </c>
      <c r="C3282">
        <v>6.2164999999999999</v>
      </c>
      <c r="D3282">
        <v>6.1261999999999999</v>
      </c>
      <c r="E3282" s="35">
        <v>6.1562999999999999</v>
      </c>
      <c r="F3282">
        <v>700927</v>
      </c>
    </row>
    <row r="3283" spans="1:6">
      <c r="A3283" s="14">
        <v>40584</v>
      </c>
      <c r="B3283">
        <v>6.1201999999999996</v>
      </c>
      <c r="C3283">
        <v>6.1201999999999996</v>
      </c>
      <c r="D3283">
        <v>5.9093999999999998</v>
      </c>
      <c r="E3283" s="35">
        <v>6.0900999999999996</v>
      </c>
      <c r="F3283">
        <v>1068207</v>
      </c>
    </row>
    <row r="3284" spans="1:6">
      <c r="A3284" s="14">
        <v>40585</v>
      </c>
      <c r="B3284">
        <v>6.0900999999999996</v>
      </c>
      <c r="C3284">
        <v>6.2587999999999999</v>
      </c>
      <c r="D3284">
        <v>6.06</v>
      </c>
      <c r="E3284" s="35">
        <v>6.1924999999999999</v>
      </c>
      <c r="F3284">
        <v>489075</v>
      </c>
    </row>
    <row r="3285" spans="1:6">
      <c r="A3285" s="14">
        <v>40588</v>
      </c>
      <c r="B3285">
        <v>6.2286000000000001</v>
      </c>
      <c r="C3285">
        <v>6.3068999999999997</v>
      </c>
      <c r="D3285">
        <v>6.1683000000000003</v>
      </c>
      <c r="E3285" s="35">
        <v>6.1863999999999999</v>
      </c>
      <c r="F3285">
        <v>334078</v>
      </c>
    </row>
    <row r="3286" spans="1:6">
      <c r="A3286" s="14">
        <v>40589</v>
      </c>
      <c r="B3286">
        <v>6.1744000000000003</v>
      </c>
      <c r="C3286">
        <v>6.2526999999999999</v>
      </c>
      <c r="D3286">
        <v>6.1502999999999997</v>
      </c>
      <c r="E3286" s="35">
        <v>6.2407000000000004</v>
      </c>
      <c r="F3286">
        <v>418898</v>
      </c>
    </row>
    <row r="3287" spans="1:6">
      <c r="A3287" s="14">
        <v>40590</v>
      </c>
      <c r="B3287">
        <v>6.2407000000000004</v>
      </c>
      <c r="C3287">
        <v>6.3672000000000004</v>
      </c>
      <c r="D3287">
        <v>6.2225999999999999</v>
      </c>
      <c r="E3287" s="35">
        <v>6.3672000000000004</v>
      </c>
      <c r="F3287">
        <v>495461</v>
      </c>
    </row>
    <row r="3288" spans="1:6">
      <c r="A3288" s="14">
        <v>40591</v>
      </c>
      <c r="B3288">
        <v>6.3369999999999997</v>
      </c>
      <c r="C3288">
        <v>6.5176999999999996</v>
      </c>
      <c r="D3288">
        <v>6.3369999999999997</v>
      </c>
      <c r="E3288" s="35">
        <v>6.4574999999999996</v>
      </c>
      <c r="F3288">
        <v>996274</v>
      </c>
    </row>
    <row r="3289" spans="1:6">
      <c r="A3289" s="14">
        <v>40592</v>
      </c>
      <c r="B3289">
        <v>6.4634999999999998</v>
      </c>
      <c r="C3289">
        <v>6.5780000000000003</v>
      </c>
      <c r="D3289">
        <v>6.2225999999999999</v>
      </c>
      <c r="E3289" s="35">
        <v>6.2346000000000004</v>
      </c>
      <c r="F3289">
        <v>1040967</v>
      </c>
    </row>
    <row r="3290" spans="1:6">
      <c r="A3290" s="14">
        <v>40596</v>
      </c>
      <c r="B3290">
        <v>6.1562999999999999</v>
      </c>
      <c r="C3290">
        <v>6.2225000000000001</v>
      </c>
      <c r="D3290">
        <v>6.0839999999999996</v>
      </c>
      <c r="E3290" s="35">
        <v>6.0839999999999996</v>
      </c>
      <c r="F3290">
        <v>773873</v>
      </c>
    </row>
    <row r="3291" spans="1:6">
      <c r="A3291" s="14">
        <v>40597</v>
      </c>
      <c r="B3291">
        <v>6.06</v>
      </c>
      <c r="C3291">
        <v>6.06</v>
      </c>
      <c r="D3291">
        <v>5.7587999999999999</v>
      </c>
      <c r="E3291" s="35">
        <v>5.8853</v>
      </c>
      <c r="F3291">
        <v>719488</v>
      </c>
    </row>
    <row r="3292" spans="1:6">
      <c r="A3292" s="14">
        <v>40598</v>
      </c>
      <c r="B3292">
        <v>5.8552</v>
      </c>
      <c r="C3292">
        <v>6.0118</v>
      </c>
      <c r="D3292">
        <v>5.7286999999999999</v>
      </c>
      <c r="E3292" s="35">
        <v>5.7648000000000001</v>
      </c>
      <c r="F3292">
        <v>560216</v>
      </c>
    </row>
    <row r="3293" spans="1:6">
      <c r="A3293" s="14">
        <v>40599</v>
      </c>
      <c r="B3293">
        <v>5.7949000000000002</v>
      </c>
      <c r="C3293">
        <v>5.8913000000000002</v>
      </c>
      <c r="D3293">
        <v>5.7708000000000004</v>
      </c>
      <c r="E3293" s="35">
        <v>5.8731999999999998</v>
      </c>
      <c r="F3293">
        <v>382150</v>
      </c>
    </row>
    <row r="3294" spans="1:6">
      <c r="A3294" s="14">
        <v>40602</v>
      </c>
      <c r="B3294">
        <v>5.8672000000000004</v>
      </c>
      <c r="C3294">
        <v>5.9695999999999998</v>
      </c>
      <c r="D3294">
        <v>5.7827999999999999</v>
      </c>
      <c r="E3294" s="35">
        <v>5.8491</v>
      </c>
      <c r="F3294">
        <v>365825</v>
      </c>
    </row>
    <row r="3295" spans="1:6">
      <c r="A3295" s="14">
        <v>40603</v>
      </c>
      <c r="B3295">
        <v>5.8430999999999997</v>
      </c>
      <c r="C3295">
        <v>5.8672000000000004</v>
      </c>
      <c r="D3295">
        <v>5.6322999999999999</v>
      </c>
      <c r="E3295" s="35">
        <v>5.6623999999999999</v>
      </c>
      <c r="F3295">
        <v>350828</v>
      </c>
    </row>
    <row r="3296" spans="1:6">
      <c r="A3296" s="14">
        <v>40604</v>
      </c>
      <c r="B3296">
        <v>5.6623999999999999</v>
      </c>
      <c r="C3296">
        <v>5.8311000000000002</v>
      </c>
      <c r="D3296">
        <v>5.6623999999999999</v>
      </c>
      <c r="E3296" s="35">
        <v>5.7888999999999999</v>
      </c>
      <c r="F3296">
        <v>308661</v>
      </c>
    </row>
    <row r="3297" spans="1:6">
      <c r="A3297" s="14">
        <v>40605</v>
      </c>
      <c r="B3297">
        <v>5.8129999999999997</v>
      </c>
      <c r="C3297">
        <v>5.9877000000000002</v>
      </c>
      <c r="D3297">
        <v>5.8129999999999997</v>
      </c>
      <c r="E3297" s="35">
        <v>5.8612000000000002</v>
      </c>
      <c r="F3297">
        <v>303180</v>
      </c>
    </row>
    <row r="3298" spans="1:6">
      <c r="A3298" s="14">
        <v>40606</v>
      </c>
      <c r="B3298">
        <v>5.8491</v>
      </c>
      <c r="C3298">
        <v>5.8611000000000004</v>
      </c>
      <c r="D3298">
        <v>5.7526999999999999</v>
      </c>
      <c r="E3298" s="35">
        <v>5.8551000000000002</v>
      </c>
      <c r="F3298">
        <v>325283</v>
      </c>
    </row>
    <row r="3299" spans="1:6">
      <c r="A3299" s="14">
        <v>40609</v>
      </c>
      <c r="B3299">
        <v>5.8311000000000002</v>
      </c>
      <c r="C3299">
        <v>5.8672000000000004</v>
      </c>
      <c r="D3299">
        <v>5.6383000000000001</v>
      </c>
      <c r="E3299" s="35">
        <v>5.7407000000000004</v>
      </c>
      <c r="F3299">
        <v>615634</v>
      </c>
    </row>
    <row r="3300" spans="1:6">
      <c r="A3300" s="14">
        <v>40610</v>
      </c>
      <c r="B3300">
        <v>5.7346000000000004</v>
      </c>
      <c r="C3300">
        <v>6.0538999999999996</v>
      </c>
      <c r="D3300">
        <v>5.7164999999999999</v>
      </c>
      <c r="E3300" s="35">
        <v>5.9333999999999998</v>
      </c>
      <c r="F3300">
        <v>493587</v>
      </c>
    </row>
    <row r="3301" spans="1:6">
      <c r="A3301" s="14">
        <v>40611</v>
      </c>
      <c r="B3301">
        <v>5.9273999999999996</v>
      </c>
      <c r="C3301">
        <v>6.0720000000000001</v>
      </c>
      <c r="D3301">
        <v>5.8612000000000002</v>
      </c>
      <c r="E3301" s="35">
        <v>6.0479000000000003</v>
      </c>
      <c r="F3301">
        <v>428895</v>
      </c>
    </row>
    <row r="3302" spans="1:6">
      <c r="A3302" s="14">
        <v>40612</v>
      </c>
      <c r="B3302">
        <v>5.9936999999999996</v>
      </c>
      <c r="C3302">
        <v>5.9936999999999996</v>
      </c>
      <c r="D3302">
        <v>5.7708000000000004</v>
      </c>
      <c r="E3302" s="35">
        <v>5.7888999999999999</v>
      </c>
      <c r="F3302">
        <v>703041</v>
      </c>
    </row>
    <row r="3303" spans="1:6">
      <c r="A3303" s="14">
        <v>40613</v>
      </c>
      <c r="B3303">
        <v>5.7587000000000002</v>
      </c>
      <c r="C3303">
        <v>5.9515000000000002</v>
      </c>
      <c r="D3303">
        <v>5.7045000000000003</v>
      </c>
      <c r="E3303" s="35">
        <v>5.8792</v>
      </c>
      <c r="F3303">
        <v>395641</v>
      </c>
    </row>
    <row r="3304" spans="1:6">
      <c r="A3304" s="14">
        <v>40616</v>
      </c>
      <c r="B3304">
        <v>5.8369999999999997</v>
      </c>
      <c r="C3304">
        <v>5.9273999999999996</v>
      </c>
      <c r="D3304">
        <v>5.7949000000000002</v>
      </c>
      <c r="E3304" s="35">
        <v>5.8551000000000002</v>
      </c>
      <c r="F3304">
        <v>427928</v>
      </c>
    </row>
    <row r="3305" spans="1:6">
      <c r="A3305" s="14">
        <v>40617</v>
      </c>
      <c r="B3305">
        <v>5.7045000000000003</v>
      </c>
      <c r="C3305">
        <v>5.8310000000000004</v>
      </c>
      <c r="D3305">
        <v>5.6924000000000001</v>
      </c>
      <c r="E3305" s="35">
        <v>5.7827999999999999</v>
      </c>
      <c r="F3305">
        <v>332631</v>
      </c>
    </row>
    <row r="3306" spans="1:6">
      <c r="A3306" s="14">
        <v>40618</v>
      </c>
      <c r="B3306">
        <v>5.7647000000000004</v>
      </c>
      <c r="C3306">
        <v>5.7888000000000002</v>
      </c>
      <c r="D3306">
        <v>5.6562999999999999</v>
      </c>
      <c r="E3306" s="35">
        <v>5.7045000000000003</v>
      </c>
      <c r="F3306">
        <v>480274</v>
      </c>
    </row>
    <row r="3307" spans="1:6">
      <c r="A3307" s="14">
        <v>40619</v>
      </c>
      <c r="B3307">
        <v>5.8070000000000004</v>
      </c>
      <c r="C3307">
        <v>5.819</v>
      </c>
      <c r="D3307">
        <v>5.6322999999999999</v>
      </c>
      <c r="E3307" s="35">
        <v>5.6623999999999999</v>
      </c>
      <c r="F3307">
        <v>455883</v>
      </c>
    </row>
    <row r="3308" spans="1:6">
      <c r="A3308" s="14">
        <v>40620</v>
      </c>
      <c r="B3308">
        <v>5.7106000000000003</v>
      </c>
      <c r="C3308">
        <v>5.7587999999999999</v>
      </c>
      <c r="D3308">
        <v>5.56</v>
      </c>
      <c r="E3308" s="35">
        <v>5.56</v>
      </c>
      <c r="F3308">
        <v>806893</v>
      </c>
    </row>
    <row r="3309" spans="1:6">
      <c r="A3309" s="14">
        <v>40623</v>
      </c>
      <c r="B3309">
        <v>5.6502999999999997</v>
      </c>
      <c r="C3309">
        <v>5.8371000000000004</v>
      </c>
      <c r="D3309">
        <v>5.6021999999999998</v>
      </c>
      <c r="E3309" s="35">
        <v>5.7648000000000001</v>
      </c>
      <c r="F3309">
        <v>494797</v>
      </c>
    </row>
    <row r="3310" spans="1:6">
      <c r="A3310" s="14">
        <v>40624</v>
      </c>
      <c r="B3310">
        <v>5.7827999999999999</v>
      </c>
      <c r="C3310">
        <v>5.7827999999999999</v>
      </c>
      <c r="D3310">
        <v>5.6562999999999999</v>
      </c>
      <c r="E3310" s="35">
        <v>5.7526999999999999</v>
      </c>
      <c r="F3310">
        <v>647676</v>
      </c>
    </row>
    <row r="3311" spans="1:6">
      <c r="A3311" s="14">
        <v>40625</v>
      </c>
      <c r="B3311">
        <v>5.7648000000000001</v>
      </c>
      <c r="C3311">
        <v>5.7708000000000004</v>
      </c>
      <c r="D3311">
        <v>5.6563999999999997</v>
      </c>
      <c r="E3311" s="35">
        <v>5.7407000000000004</v>
      </c>
      <c r="F3311">
        <v>510760</v>
      </c>
    </row>
    <row r="3312" spans="1:6">
      <c r="A3312" s="14">
        <v>40626</v>
      </c>
      <c r="B3312">
        <v>6.0900999999999996</v>
      </c>
      <c r="C3312">
        <v>6.5960999999999999</v>
      </c>
      <c r="D3312">
        <v>6.0780000000000003</v>
      </c>
      <c r="E3312" s="35">
        <v>6.3731999999999998</v>
      </c>
      <c r="F3312">
        <v>1778834</v>
      </c>
    </row>
    <row r="3313" spans="1:6">
      <c r="A3313" s="14">
        <v>40627</v>
      </c>
      <c r="B3313">
        <v>6.4273999999999996</v>
      </c>
      <c r="C3313">
        <v>6.5659999999999998</v>
      </c>
      <c r="D3313">
        <v>6.2708000000000004</v>
      </c>
      <c r="E3313" s="35">
        <v>6.4936999999999996</v>
      </c>
      <c r="F3313">
        <v>1270187</v>
      </c>
    </row>
    <row r="3314" spans="1:6">
      <c r="A3314" s="14">
        <v>40630</v>
      </c>
      <c r="B3314">
        <v>6.5057</v>
      </c>
      <c r="C3314">
        <v>6.6322000000000001</v>
      </c>
      <c r="D3314">
        <v>6.4635999999999996</v>
      </c>
      <c r="E3314" s="35">
        <v>6.4936999999999996</v>
      </c>
      <c r="F3314">
        <v>423356</v>
      </c>
    </row>
    <row r="3315" spans="1:6">
      <c r="A3315" s="14">
        <v>40631</v>
      </c>
      <c r="B3315">
        <v>6.4756</v>
      </c>
      <c r="C3315">
        <v>6.6683000000000003</v>
      </c>
      <c r="D3315">
        <v>6.4153000000000002</v>
      </c>
      <c r="E3315" s="35">
        <v>6.6562999999999999</v>
      </c>
      <c r="F3315">
        <v>355766</v>
      </c>
    </row>
    <row r="3316" spans="1:6">
      <c r="A3316" s="14">
        <v>40632</v>
      </c>
      <c r="B3316">
        <v>6.6866000000000003</v>
      </c>
      <c r="C3316">
        <v>6.8623000000000003</v>
      </c>
      <c r="D3316">
        <v>6.5896999999999997</v>
      </c>
      <c r="E3316" s="35">
        <v>6.8562000000000003</v>
      </c>
      <c r="F3316">
        <v>403317</v>
      </c>
    </row>
    <row r="3317" spans="1:6">
      <c r="A3317" s="14">
        <v>40633</v>
      </c>
      <c r="B3317">
        <v>6.8682999999999996</v>
      </c>
      <c r="C3317">
        <v>6.9107000000000003</v>
      </c>
      <c r="D3317">
        <v>6.7835000000000001</v>
      </c>
      <c r="E3317" s="35">
        <v>6.8925000000000001</v>
      </c>
      <c r="F3317">
        <v>422514</v>
      </c>
    </row>
    <row r="3318" spans="1:6">
      <c r="A3318" s="14">
        <v>40634</v>
      </c>
      <c r="B3318">
        <v>6.9288999999999996</v>
      </c>
      <c r="C3318">
        <v>7.1590999999999996</v>
      </c>
      <c r="D3318">
        <v>6.9288999999999996</v>
      </c>
      <c r="E3318" s="35">
        <v>7.0682</v>
      </c>
      <c r="F3318">
        <v>515125</v>
      </c>
    </row>
    <row r="3319" spans="1:6">
      <c r="A3319" s="14">
        <v>40637</v>
      </c>
      <c r="B3319">
        <v>7.1166</v>
      </c>
      <c r="C3319">
        <v>7.1348000000000003</v>
      </c>
      <c r="D3319">
        <v>6.9409999999999998</v>
      </c>
      <c r="E3319" s="35">
        <v>7.05</v>
      </c>
      <c r="F3319">
        <v>309195</v>
      </c>
    </row>
    <row r="3320" spans="1:6">
      <c r="A3320" s="14">
        <v>40638</v>
      </c>
      <c r="B3320">
        <v>7.0197000000000003</v>
      </c>
      <c r="C3320">
        <v>7.3407</v>
      </c>
      <c r="D3320">
        <v>7.0075000000000003</v>
      </c>
      <c r="E3320" s="35">
        <v>7.1952999999999996</v>
      </c>
      <c r="F3320">
        <v>726435</v>
      </c>
    </row>
    <row r="3321" spans="1:6">
      <c r="A3321" s="14">
        <v>40639</v>
      </c>
      <c r="B3321">
        <v>7.2256</v>
      </c>
      <c r="C3321">
        <v>7.2801</v>
      </c>
      <c r="D3321">
        <v>7.1832000000000003</v>
      </c>
      <c r="E3321" s="35">
        <v>7.2256</v>
      </c>
      <c r="F3321">
        <v>315976</v>
      </c>
    </row>
    <row r="3322" spans="1:6">
      <c r="A3322" s="14">
        <v>40640</v>
      </c>
      <c r="B3322">
        <v>7.2074999999999996</v>
      </c>
      <c r="C3322">
        <v>7.2862</v>
      </c>
      <c r="D3322">
        <v>7.1227</v>
      </c>
      <c r="E3322" s="35">
        <v>7.1348000000000003</v>
      </c>
      <c r="F3322">
        <v>394897</v>
      </c>
    </row>
    <row r="3323" spans="1:6">
      <c r="A3323" s="14">
        <v>40641</v>
      </c>
      <c r="B3323">
        <v>7.1711</v>
      </c>
      <c r="C3323">
        <v>7.2316000000000003</v>
      </c>
      <c r="D3323">
        <v>6.8925000000000001</v>
      </c>
      <c r="E3323" s="35">
        <v>6.9591000000000003</v>
      </c>
      <c r="F3323">
        <v>244326</v>
      </c>
    </row>
    <row r="3324" spans="1:6">
      <c r="A3324" s="14">
        <v>40644</v>
      </c>
      <c r="B3324">
        <v>6.9711999999999996</v>
      </c>
      <c r="C3324">
        <v>7.0377999999999998</v>
      </c>
      <c r="D3324">
        <v>6.9227999999999996</v>
      </c>
      <c r="E3324" s="35">
        <v>6.9591000000000003</v>
      </c>
      <c r="F3324">
        <v>303075</v>
      </c>
    </row>
    <row r="3325" spans="1:6">
      <c r="A3325" s="14">
        <v>40645</v>
      </c>
      <c r="B3325">
        <v>6.9047000000000001</v>
      </c>
      <c r="C3325">
        <v>6.9348999999999998</v>
      </c>
      <c r="D3325">
        <v>6.7835000000000001</v>
      </c>
      <c r="E3325" s="35">
        <v>6.8017000000000003</v>
      </c>
      <c r="F3325">
        <v>281880</v>
      </c>
    </row>
    <row r="3326" spans="1:6">
      <c r="A3326" s="14">
        <v>40646</v>
      </c>
      <c r="B3326">
        <v>6.8197999999999999</v>
      </c>
      <c r="C3326">
        <v>6.8319000000000001</v>
      </c>
      <c r="D3326">
        <v>6.6562999999999999</v>
      </c>
      <c r="E3326" s="35">
        <v>6.7774000000000001</v>
      </c>
      <c r="F3326">
        <v>294596</v>
      </c>
    </row>
    <row r="3327" spans="1:6">
      <c r="A3327" s="14">
        <v>40647</v>
      </c>
      <c r="B3327">
        <v>6.7107999999999999</v>
      </c>
      <c r="C3327">
        <v>6.8017000000000003</v>
      </c>
      <c r="D3327">
        <v>6.6441999999999997</v>
      </c>
      <c r="E3327" s="35">
        <v>6.7713999999999999</v>
      </c>
      <c r="F3327">
        <v>343355</v>
      </c>
    </row>
    <row r="3328" spans="1:6">
      <c r="A3328" s="14">
        <v>40648</v>
      </c>
      <c r="B3328">
        <v>6.7531999999999996</v>
      </c>
      <c r="C3328">
        <v>7.0378999999999996</v>
      </c>
      <c r="D3328">
        <v>6.7531999999999996</v>
      </c>
      <c r="E3328" s="35">
        <v>6.9893999999999998</v>
      </c>
      <c r="F3328">
        <v>536318</v>
      </c>
    </row>
    <row r="3329" spans="1:6">
      <c r="A3329" s="14">
        <v>40651</v>
      </c>
      <c r="B3329">
        <v>6.8803999999999998</v>
      </c>
      <c r="C3329">
        <v>6.9227999999999996</v>
      </c>
      <c r="D3329">
        <v>6.8137999999999996</v>
      </c>
      <c r="E3329" s="35">
        <v>6.8380000000000001</v>
      </c>
      <c r="F3329">
        <v>289086</v>
      </c>
    </row>
    <row r="3330" spans="1:6">
      <c r="A3330" s="14">
        <v>40652</v>
      </c>
      <c r="B3330">
        <v>6.8803999999999998</v>
      </c>
      <c r="C3330">
        <v>6.9652000000000003</v>
      </c>
      <c r="D3330">
        <v>6.8621999999999996</v>
      </c>
      <c r="E3330" s="35">
        <v>6.9166999999999996</v>
      </c>
      <c r="F3330">
        <v>258135</v>
      </c>
    </row>
    <row r="3331" spans="1:6">
      <c r="A3331" s="14">
        <v>40653</v>
      </c>
      <c r="B3331">
        <v>7.0439999999999996</v>
      </c>
      <c r="C3331">
        <v>7.0682</v>
      </c>
      <c r="D3331">
        <v>6.9046000000000003</v>
      </c>
      <c r="E3331" s="35">
        <v>6.9954999999999998</v>
      </c>
      <c r="F3331">
        <v>380725</v>
      </c>
    </row>
    <row r="3332" spans="1:6">
      <c r="A3332" s="14">
        <v>40654</v>
      </c>
      <c r="B3332">
        <v>7.0621</v>
      </c>
      <c r="C3332">
        <v>7.0742000000000003</v>
      </c>
      <c r="D3332">
        <v>6.9227999999999996</v>
      </c>
      <c r="E3332" s="35">
        <v>6.9954999999999998</v>
      </c>
      <c r="F3332">
        <v>256078</v>
      </c>
    </row>
    <row r="3333" spans="1:6">
      <c r="A3333" s="14">
        <v>40658</v>
      </c>
      <c r="B3333">
        <v>6.9592000000000001</v>
      </c>
      <c r="C3333">
        <v>6.9893999999999998</v>
      </c>
      <c r="D3333">
        <v>6.7896000000000001</v>
      </c>
      <c r="E3333" s="35">
        <v>6.8562000000000003</v>
      </c>
      <c r="F3333">
        <v>349896</v>
      </c>
    </row>
    <row r="3334" spans="1:6">
      <c r="A3334" s="14">
        <v>40659</v>
      </c>
      <c r="B3334">
        <v>6.8803999999999998</v>
      </c>
      <c r="C3334">
        <v>7.0197000000000003</v>
      </c>
      <c r="D3334">
        <v>6.8623000000000003</v>
      </c>
      <c r="E3334" s="35">
        <v>6.9954999999999998</v>
      </c>
      <c r="F3334">
        <v>287451</v>
      </c>
    </row>
    <row r="3335" spans="1:6">
      <c r="A3335" s="14">
        <v>40660</v>
      </c>
      <c r="B3335">
        <v>7.0256999999999996</v>
      </c>
      <c r="C3335">
        <v>7.0256999999999996</v>
      </c>
      <c r="D3335">
        <v>6.9226999999999999</v>
      </c>
      <c r="E3335" s="35">
        <v>6.9711999999999996</v>
      </c>
      <c r="F3335">
        <v>248928</v>
      </c>
    </row>
    <row r="3336" spans="1:6">
      <c r="A3336" s="14">
        <v>40661</v>
      </c>
      <c r="B3336">
        <v>6.9470000000000001</v>
      </c>
      <c r="C3336">
        <v>7.05</v>
      </c>
      <c r="D3336">
        <v>6.9470000000000001</v>
      </c>
      <c r="E3336" s="35">
        <v>6.9954999999999998</v>
      </c>
      <c r="F3336">
        <v>235364</v>
      </c>
    </row>
    <row r="3337" spans="1:6">
      <c r="A3337" s="14">
        <v>40662</v>
      </c>
      <c r="B3337">
        <v>7.0378999999999996</v>
      </c>
      <c r="C3337">
        <v>7.0378999999999996</v>
      </c>
      <c r="D3337">
        <v>6.9470000000000001</v>
      </c>
      <c r="E3337" s="35">
        <v>6.9954999999999998</v>
      </c>
      <c r="F3337">
        <v>221070</v>
      </c>
    </row>
    <row r="3338" spans="1:6">
      <c r="A3338" s="14">
        <v>40665</v>
      </c>
      <c r="B3338">
        <v>7.0439999999999996</v>
      </c>
      <c r="C3338">
        <v>7.0864000000000003</v>
      </c>
      <c r="D3338">
        <v>6.8925000000000001</v>
      </c>
      <c r="E3338" s="35">
        <v>6.8986000000000001</v>
      </c>
      <c r="F3338">
        <v>275762</v>
      </c>
    </row>
    <row r="3339" spans="1:6">
      <c r="A3339" s="14">
        <v>40666</v>
      </c>
      <c r="B3339">
        <v>6.8743999999999996</v>
      </c>
      <c r="C3339">
        <v>6.9591000000000003</v>
      </c>
      <c r="D3339">
        <v>6.7047999999999996</v>
      </c>
      <c r="E3339" s="35">
        <v>6.7835000000000001</v>
      </c>
      <c r="F3339">
        <v>363765</v>
      </c>
    </row>
    <row r="3340" spans="1:6">
      <c r="A3340" s="14">
        <v>40667</v>
      </c>
      <c r="B3340">
        <v>6.7835000000000001</v>
      </c>
      <c r="C3340">
        <v>6.8197999999999999</v>
      </c>
      <c r="D3340">
        <v>6.6441999999999997</v>
      </c>
      <c r="E3340" s="35">
        <v>6.6866000000000003</v>
      </c>
      <c r="F3340">
        <v>340690</v>
      </c>
    </row>
    <row r="3341" spans="1:6">
      <c r="A3341" s="14">
        <v>40668</v>
      </c>
      <c r="B3341">
        <v>6.6260000000000003</v>
      </c>
      <c r="C3341">
        <v>6.7290000000000001</v>
      </c>
      <c r="D3341">
        <v>6.5533999999999999</v>
      </c>
      <c r="E3341" s="35">
        <v>6.5896999999999997</v>
      </c>
      <c r="F3341">
        <v>497195</v>
      </c>
    </row>
    <row r="3342" spans="1:6">
      <c r="A3342" s="14">
        <v>40669</v>
      </c>
      <c r="B3342">
        <v>6.6925999999999997</v>
      </c>
      <c r="C3342">
        <v>6.7411000000000003</v>
      </c>
      <c r="D3342">
        <v>6.5715000000000003</v>
      </c>
      <c r="E3342" s="35">
        <v>6.5956999999999999</v>
      </c>
      <c r="F3342">
        <v>169708</v>
      </c>
    </row>
    <row r="3343" spans="1:6">
      <c r="A3343" s="14">
        <v>40672</v>
      </c>
      <c r="B3343">
        <v>6.5774999999999997</v>
      </c>
      <c r="C3343">
        <v>6.7895000000000003</v>
      </c>
      <c r="D3343">
        <v>6.5594000000000001</v>
      </c>
      <c r="E3343" s="35">
        <v>6.7652999999999999</v>
      </c>
      <c r="F3343">
        <v>195206</v>
      </c>
    </row>
    <row r="3344" spans="1:6">
      <c r="A3344" s="14">
        <v>40673</v>
      </c>
      <c r="B3344">
        <v>6.8198999999999996</v>
      </c>
      <c r="C3344">
        <v>6.9531000000000001</v>
      </c>
      <c r="D3344">
        <v>6.7713999999999999</v>
      </c>
      <c r="E3344" s="35">
        <v>6.9531000000000001</v>
      </c>
      <c r="F3344">
        <v>150933</v>
      </c>
    </row>
    <row r="3345" spans="1:6">
      <c r="A3345" s="14">
        <v>40674</v>
      </c>
      <c r="B3345">
        <v>6.9288999999999996</v>
      </c>
      <c r="C3345">
        <v>6.9470999999999998</v>
      </c>
      <c r="D3345">
        <v>6.5957999999999997</v>
      </c>
      <c r="E3345" s="35">
        <v>6.7168999999999999</v>
      </c>
      <c r="F3345">
        <v>223977</v>
      </c>
    </row>
    <row r="3346" spans="1:6">
      <c r="A3346" s="14">
        <v>40675</v>
      </c>
      <c r="B3346">
        <v>6.6684000000000001</v>
      </c>
      <c r="C3346">
        <v>6.8258999999999999</v>
      </c>
      <c r="D3346">
        <v>6.5957999999999997</v>
      </c>
      <c r="E3346" s="35">
        <v>6.7592999999999996</v>
      </c>
      <c r="F3346">
        <v>184124</v>
      </c>
    </row>
    <row r="3347" spans="1:6">
      <c r="A3347" s="14">
        <v>40676</v>
      </c>
      <c r="B3347">
        <v>6.7531999999999996</v>
      </c>
      <c r="C3347">
        <v>6.8258999999999999</v>
      </c>
      <c r="D3347">
        <v>6.6441999999999997</v>
      </c>
      <c r="E3347" s="35">
        <v>6.7107999999999999</v>
      </c>
      <c r="F3347">
        <v>413308</v>
      </c>
    </row>
    <row r="3348" spans="1:6">
      <c r="A3348" s="14">
        <v>40679</v>
      </c>
      <c r="B3348">
        <v>6.6562999999999999</v>
      </c>
      <c r="C3348">
        <v>6.7470999999999997</v>
      </c>
      <c r="D3348">
        <v>6.6199000000000003</v>
      </c>
      <c r="E3348" s="35">
        <v>6.6380999999999997</v>
      </c>
      <c r="F3348">
        <v>383084</v>
      </c>
    </row>
    <row r="3349" spans="1:6">
      <c r="A3349" s="14">
        <v>40680</v>
      </c>
      <c r="B3349">
        <v>6.5654000000000003</v>
      </c>
      <c r="C3349">
        <v>6.6380999999999997</v>
      </c>
      <c r="D3349">
        <v>6.4866999999999999</v>
      </c>
      <c r="E3349" s="35">
        <v>6.5109000000000004</v>
      </c>
      <c r="F3349">
        <v>320821</v>
      </c>
    </row>
    <row r="3350" spans="1:6">
      <c r="A3350" s="14">
        <v>40681</v>
      </c>
      <c r="B3350">
        <v>6.5170000000000003</v>
      </c>
      <c r="C3350">
        <v>6.5229999999999997</v>
      </c>
      <c r="D3350">
        <v>6.3837000000000002</v>
      </c>
      <c r="E3350" s="35">
        <v>6.4866999999999999</v>
      </c>
      <c r="F3350">
        <v>384902</v>
      </c>
    </row>
    <row r="3351" spans="1:6">
      <c r="A3351" s="14">
        <v>40682</v>
      </c>
      <c r="B3351">
        <v>6.5533000000000001</v>
      </c>
      <c r="C3351">
        <v>6.5956999999999999</v>
      </c>
      <c r="D3351">
        <v>6.4564000000000004</v>
      </c>
      <c r="E3351" s="35">
        <v>6.5533000000000001</v>
      </c>
      <c r="F3351">
        <v>239722</v>
      </c>
    </row>
    <row r="3352" spans="1:6">
      <c r="A3352" s="14">
        <v>40683</v>
      </c>
      <c r="B3352">
        <v>6.5110000000000001</v>
      </c>
      <c r="C3352">
        <v>6.5231000000000003</v>
      </c>
      <c r="D3352">
        <v>6.3776999999999999</v>
      </c>
      <c r="E3352" s="35">
        <v>6.3959000000000001</v>
      </c>
      <c r="F3352">
        <v>296961</v>
      </c>
    </row>
    <row r="3353" spans="1:6">
      <c r="A3353" s="14">
        <v>40686</v>
      </c>
      <c r="B3353">
        <v>6.2747000000000002</v>
      </c>
      <c r="C3353">
        <v>6.3474000000000004</v>
      </c>
      <c r="D3353">
        <v>6.1657000000000002</v>
      </c>
      <c r="E3353" s="35">
        <v>6.1657000000000002</v>
      </c>
      <c r="F3353">
        <v>383267</v>
      </c>
    </row>
    <row r="3354" spans="1:6">
      <c r="A3354" s="14">
        <v>40687</v>
      </c>
      <c r="B3354">
        <v>6.1778000000000004</v>
      </c>
      <c r="C3354">
        <v>6.3110999999999997</v>
      </c>
      <c r="D3354">
        <v>6.093</v>
      </c>
      <c r="E3354" s="35">
        <v>6.2625999999999999</v>
      </c>
      <c r="F3354">
        <v>273822</v>
      </c>
    </row>
    <row r="3355" spans="1:6">
      <c r="A3355" s="14">
        <v>40688</v>
      </c>
      <c r="B3355">
        <v>6.2263000000000002</v>
      </c>
      <c r="C3355">
        <v>6.3715999999999999</v>
      </c>
      <c r="D3355">
        <v>6.1959999999999997</v>
      </c>
      <c r="E3355" s="35">
        <v>6.3170999999999999</v>
      </c>
      <c r="F3355">
        <v>157837</v>
      </c>
    </row>
    <row r="3356" spans="1:6">
      <c r="A3356" s="14">
        <v>40689</v>
      </c>
      <c r="B3356">
        <v>6.2869000000000002</v>
      </c>
      <c r="C3356">
        <v>6.4443999999999999</v>
      </c>
      <c r="D3356">
        <v>6.2565999999999997</v>
      </c>
      <c r="E3356" s="35">
        <v>6.3959000000000001</v>
      </c>
      <c r="F3356">
        <v>214166</v>
      </c>
    </row>
    <row r="3357" spans="1:6">
      <c r="A3357" s="14">
        <v>40690</v>
      </c>
      <c r="B3357">
        <v>6.4443000000000001</v>
      </c>
      <c r="C3357">
        <v>6.5170000000000003</v>
      </c>
      <c r="D3357">
        <v>6.4080000000000004</v>
      </c>
      <c r="E3357" s="35">
        <v>6.4988000000000001</v>
      </c>
      <c r="F3357">
        <v>200960</v>
      </c>
    </row>
    <row r="3358" spans="1:6">
      <c r="A3358" s="14">
        <v>40694</v>
      </c>
      <c r="B3358">
        <v>6.5835999999999997</v>
      </c>
      <c r="C3358">
        <v>6.6380999999999997</v>
      </c>
      <c r="D3358">
        <v>6.4382000000000001</v>
      </c>
      <c r="E3358" s="35">
        <v>6.5835999999999997</v>
      </c>
      <c r="F3358">
        <v>405615</v>
      </c>
    </row>
    <row r="3359" spans="1:6">
      <c r="A3359" s="14">
        <v>40695</v>
      </c>
      <c r="B3359">
        <v>6.5774999999999997</v>
      </c>
      <c r="C3359">
        <v>6.6260000000000003</v>
      </c>
      <c r="D3359">
        <v>6.3715999999999999</v>
      </c>
      <c r="E3359" s="35">
        <v>6.3837000000000002</v>
      </c>
      <c r="F3359">
        <v>577016</v>
      </c>
    </row>
    <row r="3360" spans="1:6">
      <c r="A3360" s="14">
        <v>40696</v>
      </c>
      <c r="B3360">
        <v>6.3898000000000001</v>
      </c>
      <c r="C3360">
        <v>6.4443000000000001</v>
      </c>
      <c r="D3360">
        <v>6.2929000000000004</v>
      </c>
      <c r="E3360" s="35">
        <v>6.3353000000000002</v>
      </c>
      <c r="F3360">
        <v>156263</v>
      </c>
    </row>
    <row r="3361" spans="1:6">
      <c r="A3361" s="14">
        <v>40697</v>
      </c>
      <c r="B3361">
        <v>6.2081</v>
      </c>
      <c r="C3361">
        <v>6.2504999999999997</v>
      </c>
      <c r="D3361">
        <v>6.0567000000000002</v>
      </c>
      <c r="E3361" s="35">
        <v>6.1475</v>
      </c>
      <c r="F3361">
        <v>266614</v>
      </c>
    </row>
    <row r="3362" spans="1:6">
      <c r="A3362" s="14">
        <v>40700</v>
      </c>
      <c r="B3362">
        <v>6.1353999999999997</v>
      </c>
      <c r="C3362">
        <v>6.1536</v>
      </c>
      <c r="D3362">
        <v>6.0022000000000002</v>
      </c>
      <c r="E3362" s="35">
        <v>6.0263999999999998</v>
      </c>
      <c r="F3362">
        <v>239784</v>
      </c>
    </row>
    <row r="3363" spans="1:6">
      <c r="A3363" s="14">
        <v>40701</v>
      </c>
      <c r="B3363">
        <v>6.0869</v>
      </c>
      <c r="C3363">
        <v>6.1596000000000002</v>
      </c>
      <c r="D3363">
        <v>5.9718999999999998</v>
      </c>
      <c r="E3363" s="35">
        <v>6.0082000000000004</v>
      </c>
      <c r="F3363">
        <v>168072</v>
      </c>
    </row>
    <row r="3364" spans="1:6">
      <c r="A3364" s="14">
        <v>40702</v>
      </c>
      <c r="B3364">
        <v>5.9779</v>
      </c>
      <c r="C3364">
        <v>6.0263999999999998</v>
      </c>
      <c r="D3364">
        <v>5.9051999999999998</v>
      </c>
      <c r="E3364" s="35">
        <v>5.9112999999999998</v>
      </c>
      <c r="F3364">
        <v>255409</v>
      </c>
    </row>
    <row r="3365" spans="1:6">
      <c r="A3365" s="14">
        <v>40703</v>
      </c>
      <c r="B3365">
        <v>5.9295</v>
      </c>
      <c r="C3365">
        <v>6.0202999999999998</v>
      </c>
      <c r="D3365">
        <v>5.8689</v>
      </c>
      <c r="E3365" s="35">
        <v>5.9537000000000004</v>
      </c>
      <c r="F3365">
        <v>263707</v>
      </c>
    </row>
    <row r="3366" spans="1:6">
      <c r="A3366" s="14">
        <v>40704</v>
      </c>
      <c r="B3366">
        <v>5.9112999999999998</v>
      </c>
      <c r="C3366">
        <v>5.9355000000000002</v>
      </c>
      <c r="D3366">
        <v>5.7538</v>
      </c>
      <c r="E3366" s="35">
        <v>5.8144</v>
      </c>
      <c r="F3366">
        <v>198780</v>
      </c>
    </row>
    <row r="3367" spans="1:6">
      <c r="A3367" s="14">
        <v>40707</v>
      </c>
      <c r="B3367">
        <v>5.8385999999999996</v>
      </c>
      <c r="C3367">
        <v>5.8871000000000002</v>
      </c>
      <c r="D3367">
        <v>5.7538</v>
      </c>
      <c r="E3367" s="35">
        <v>5.7840999999999996</v>
      </c>
      <c r="F3367">
        <v>151901</v>
      </c>
    </row>
    <row r="3368" spans="1:6">
      <c r="A3368" s="14">
        <v>40708</v>
      </c>
      <c r="B3368">
        <v>5.8567999999999998</v>
      </c>
      <c r="C3368">
        <v>6.0628000000000002</v>
      </c>
      <c r="D3368">
        <v>5.8567999999999998</v>
      </c>
      <c r="E3368" s="35">
        <v>5.9477000000000002</v>
      </c>
      <c r="F3368">
        <v>372670</v>
      </c>
    </row>
    <row r="3369" spans="1:6">
      <c r="A3369" s="14">
        <v>40709</v>
      </c>
      <c r="B3369">
        <v>5.8628</v>
      </c>
      <c r="C3369">
        <v>5.9173</v>
      </c>
      <c r="D3369">
        <v>5.7599</v>
      </c>
      <c r="E3369" s="35">
        <v>5.8385999999999996</v>
      </c>
      <c r="F3369">
        <v>174431</v>
      </c>
    </row>
    <row r="3370" spans="1:6">
      <c r="A3370" s="14">
        <v>40710</v>
      </c>
      <c r="B3370">
        <v>5.8446999999999996</v>
      </c>
      <c r="C3370">
        <v>6.0022000000000002</v>
      </c>
      <c r="D3370">
        <v>5.7901999999999996</v>
      </c>
      <c r="E3370" s="35">
        <v>5.9053000000000004</v>
      </c>
      <c r="F3370">
        <v>208230</v>
      </c>
    </row>
    <row r="3371" spans="1:6">
      <c r="A3371" s="14">
        <v>40711</v>
      </c>
      <c r="B3371">
        <v>5.9477000000000002</v>
      </c>
      <c r="C3371">
        <v>6.1414999999999997</v>
      </c>
      <c r="D3371">
        <v>5.8932000000000002</v>
      </c>
      <c r="E3371" s="35">
        <v>5.9718999999999998</v>
      </c>
      <c r="F3371">
        <v>498708</v>
      </c>
    </row>
    <row r="3372" spans="1:6">
      <c r="A3372" s="14">
        <v>40714</v>
      </c>
      <c r="B3372">
        <v>5.9598000000000004</v>
      </c>
      <c r="C3372">
        <v>6.1597</v>
      </c>
      <c r="D3372">
        <v>5.9477000000000002</v>
      </c>
      <c r="E3372" s="35">
        <v>6.1536</v>
      </c>
      <c r="F3372">
        <v>276549</v>
      </c>
    </row>
    <row r="3373" spans="1:6">
      <c r="A3373" s="14">
        <v>40715</v>
      </c>
      <c r="B3373">
        <v>6.2445000000000004</v>
      </c>
      <c r="C3373">
        <v>6.5049000000000001</v>
      </c>
      <c r="D3373">
        <v>6.1959999999999997</v>
      </c>
      <c r="E3373" s="35">
        <v>6.4080000000000004</v>
      </c>
      <c r="F3373">
        <v>643647</v>
      </c>
    </row>
    <row r="3374" spans="1:6">
      <c r="A3374" s="14">
        <v>40716</v>
      </c>
      <c r="B3374">
        <v>6.3535000000000004</v>
      </c>
      <c r="C3374">
        <v>6.3837999999999999</v>
      </c>
      <c r="D3374">
        <v>6.2686999999999999</v>
      </c>
      <c r="E3374" s="35">
        <v>6.2990000000000004</v>
      </c>
      <c r="F3374">
        <v>446381</v>
      </c>
    </row>
    <row r="3375" spans="1:6">
      <c r="A3375" s="14">
        <v>40717</v>
      </c>
      <c r="B3375">
        <v>6.6502999999999997</v>
      </c>
      <c r="C3375">
        <v>6.8623000000000003</v>
      </c>
      <c r="D3375">
        <v>6.2020999999999997</v>
      </c>
      <c r="E3375" s="35">
        <v>6.7592999999999996</v>
      </c>
      <c r="F3375">
        <v>1259253</v>
      </c>
    </row>
    <row r="3376" spans="1:6">
      <c r="A3376" s="14">
        <v>40718</v>
      </c>
      <c r="B3376">
        <v>6.8137999999999996</v>
      </c>
      <c r="C3376">
        <v>6.9047000000000001</v>
      </c>
      <c r="D3376">
        <v>6.62</v>
      </c>
      <c r="E3376" s="35">
        <v>6.7592999999999996</v>
      </c>
      <c r="F3376">
        <v>1267732</v>
      </c>
    </row>
    <row r="3377" spans="1:6">
      <c r="A3377" s="14">
        <v>40721</v>
      </c>
      <c r="B3377">
        <v>6.7592999999999996</v>
      </c>
      <c r="C3377">
        <v>6.9531000000000001</v>
      </c>
      <c r="D3377">
        <v>6.6501999999999999</v>
      </c>
      <c r="E3377" s="35">
        <v>6.8925000000000001</v>
      </c>
      <c r="F3377">
        <v>696760</v>
      </c>
    </row>
    <row r="3378" spans="1:6">
      <c r="A3378" s="14">
        <v>40722</v>
      </c>
      <c r="B3378">
        <v>6.9107000000000003</v>
      </c>
      <c r="C3378">
        <v>6.9348999999999998</v>
      </c>
      <c r="D3378">
        <v>6.8562000000000003</v>
      </c>
      <c r="E3378" s="35">
        <v>6.9107000000000003</v>
      </c>
      <c r="F3378">
        <v>375273</v>
      </c>
    </row>
    <row r="3379" spans="1:6">
      <c r="A3379" s="14">
        <v>40723</v>
      </c>
      <c r="B3379">
        <v>6.9532999999999996</v>
      </c>
      <c r="C3379">
        <v>6.9654999999999996</v>
      </c>
      <c r="D3379">
        <v>6.7949999999999999</v>
      </c>
      <c r="E3379" s="35">
        <v>6.8559000000000001</v>
      </c>
      <c r="F3379">
        <v>236486</v>
      </c>
    </row>
    <row r="3380" spans="1:6">
      <c r="A3380" s="14">
        <v>40724</v>
      </c>
      <c r="B3380">
        <v>6.9046000000000003</v>
      </c>
      <c r="C3380">
        <v>6.9593999999999996</v>
      </c>
      <c r="D3380">
        <v>6.8376000000000001</v>
      </c>
      <c r="E3380" s="35">
        <v>6.9349999999999996</v>
      </c>
      <c r="F3380">
        <v>299624</v>
      </c>
    </row>
    <row r="3381" spans="1:6">
      <c r="A3381" s="14">
        <v>40725</v>
      </c>
      <c r="B3381">
        <v>6.9349999999999996</v>
      </c>
      <c r="C3381">
        <v>7.0507</v>
      </c>
      <c r="D3381">
        <v>6.8802000000000003</v>
      </c>
      <c r="E3381" s="35">
        <v>6.9958999999999998</v>
      </c>
      <c r="F3381">
        <v>445022</v>
      </c>
    </row>
    <row r="3382" spans="1:6">
      <c r="A3382" s="14">
        <v>40729</v>
      </c>
      <c r="B3382">
        <v>7.0141999999999998</v>
      </c>
      <c r="C3382">
        <v>7.0263</v>
      </c>
      <c r="D3382">
        <v>6.9166999999999996</v>
      </c>
      <c r="E3382" s="35">
        <v>6.9897999999999998</v>
      </c>
      <c r="F3382">
        <v>309366</v>
      </c>
    </row>
    <row r="3383" spans="1:6">
      <c r="A3383" s="14">
        <v>40730</v>
      </c>
      <c r="B3383">
        <v>6.9958999999999998</v>
      </c>
      <c r="C3383">
        <v>7.1177000000000001</v>
      </c>
      <c r="D3383">
        <v>6.9351000000000003</v>
      </c>
      <c r="E3383" s="35">
        <v>7.0750999999999999</v>
      </c>
      <c r="F3383">
        <v>351380</v>
      </c>
    </row>
    <row r="3384" spans="1:6">
      <c r="A3384" s="14">
        <v>40731</v>
      </c>
      <c r="B3384">
        <v>7.1725000000000003</v>
      </c>
      <c r="C3384">
        <v>7.2698999999999998</v>
      </c>
      <c r="D3384">
        <v>7.0872999999999999</v>
      </c>
      <c r="E3384" s="35">
        <v>7.1725000000000003</v>
      </c>
      <c r="F3384">
        <v>470414</v>
      </c>
    </row>
    <row r="3385" spans="1:6">
      <c r="A3385" s="14">
        <v>40732</v>
      </c>
      <c r="B3385">
        <v>7.069</v>
      </c>
      <c r="C3385">
        <v>7.0811999999999999</v>
      </c>
      <c r="D3385">
        <v>6.9290000000000003</v>
      </c>
      <c r="E3385" s="35">
        <v>7.0202999999999998</v>
      </c>
      <c r="F3385">
        <v>316979</v>
      </c>
    </row>
    <row r="3386" spans="1:6">
      <c r="A3386" s="14">
        <v>40735</v>
      </c>
      <c r="B3386">
        <v>6.9288999999999996</v>
      </c>
      <c r="C3386">
        <v>6.9349999999999996</v>
      </c>
      <c r="D3386">
        <v>6.6853999999999996</v>
      </c>
      <c r="E3386" s="35">
        <v>6.7706</v>
      </c>
      <c r="F3386">
        <v>351864</v>
      </c>
    </row>
    <row r="3387" spans="1:6">
      <c r="A3387" s="14">
        <v>40736</v>
      </c>
      <c r="B3387">
        <v>6.6792999999999996</v>
      </c>
      <c r="C3387">
        <v>6.7949999999999999</v>
      </c>
      <c r="D3387">
        <v>6.6792999999999996</v>
      </c>
      <c r="E3387" s="35">
        <v>6.7157999999999998</v>
      </c>
      <c r="F3387">
        <v>371104</v>
      </c>
    </row>
    <row r="3388" spans="1:6">
      <c r="A3388" s="14">
        <v>40737</v>
      </c>
      <c r="B3388">
        <v>6.7645999999999997</v>
      </c>
      <c r="C3388">
        <v>6.8132999999999999</v>
      </c>
      <c r="D3388">
        <v>6.6914999999999996</v>
      </c>
      <c r="E3388" s="35">
        <v>6.7949999999999999</v>
      </c>
      <c r="F3388">
        <v>411110</v>
      </c>
    </row>
    <row r="3389" spans="1:6">
      <c r="A3389" s="14">
        <v>40738</v>
      </c>
      <c r="B3389">
        <v>6.8193999999999999</v>
      </c>
      <c r="C3389">
        <v>6.8498000000000001</v>
      </c>
      <c r="D3389">
        <v>6.6306000000000003</v>
      </c>
      <c r="E3389" s="35">
        <v>6.6914999999999996</v>
      </c>
      <c r="F3389">
        <v>511330</v>
      </c>
    </row>
    <row r="3390" spans="1:6">
      <c r="A3390" s="14">
        <v>40739</v>
      </c>
      <c r="B3390">
        <v>6.6974999999999998</v>
      </c>
      <c r="C3390">
        <v>6.7096999999999998</v>
      </c>
      <c r="D3390">
        <v>6.4782999999999999</v>
      </c>
      <c r="E3390" s="35">
        <v>6.4965999999999999</v>
      </c>
      <c r="F3390">
        <v>532758</v>
      </c>
    </row>
    <row r="3391" spans="1:6">
      <c r="A3391" s="14">
        <v>40742</v>
      </c>
      <c r="B3391">
        <v>6.4844999999999997</v>
      </c>
      <c r="C3391">
        <v>6.5027999999999997</v>
      </c>
      <c r="D3391">
        <v>6.3932000000000002</v>
      </c>
      <c r="E3391" s="35">
        <v>6.4297000000000004</v>
      </c>
      <c r="F3391">
        <v>442468</v>
      </c>
    </row>
    <row r="3392" spans="1:6">
      <c r="A3392" s="14">
        <v>40743</v>
      </c>
      <c r="B3392">
        <v>6.5148999999999999</v>
      </c>
      <c r="C3392">
        <v>6.5758000000000001</v>
      </c>
      <c r="D3392">
        <v>6.3932000000000002</v>
      </c>
      <c r="E3392" s="35">
        <v>6.5392999999999999</v>
      </c>
      <c r="F3392">
        <v>357835</v>
      </c>
    </row>
    <row r="3393" spans="1:6">
      <c r="A3393" s="14">
        <v>40744</v>
      </c>
      <c r="B3393">
        <v>6.5941000000000001</v>
      </c>
      <c r="C3393">
        <v>6.6489000000000003</v>
      </c>
      <c r="D3393">
        <v>6.4844999999999997</v>
      </c>
      <c r="E3393" s="35">
        <v>6.5209999999999999</v>
      </c>
      <c r="F3393">
        <v>315760</v>
      </c>
    </row>
    <row r="3394" spans="1:6">
      <c r="A3394" s="14">
        <v>40745</v>
      </c>
      <c r="B3394">
        <v>6.5392999999999999</v>
      </c>
      <c r="C3394">
        <v>6.8559000000000001</v>
      </c>
      <c r="D3394">
        <v>6.5392999999999999</v>
      </c>
      <c r="E3394" s="35">
        <v>6.8132999999999999</v>
      </c>
      <c r="F3394">
        <v>629576</v>
      </c>
    </row>
    <row r="3395" spans="1:6">
      <c r="A3395" s="14">
        <v>40746</v>
      </c>
      <c r="B3395">
        <v>6.7949999999999999</v>
      </c>
      <c r="C3395">
        <v>6.8741000000000003</v>
      </c>
      <c r="D3395">
        <v>6.6609999999999996</v>
      </c>
      <c r="E3395" s="35">
        <v>6.7340999999999998</v>
      </c>
      <c r="F3395">
        <v>308758</v>
      </c>
    </row>
    <row r="3396" spans="1:6">
      <c r="A3396" s="14">
        <v>40749</v>
      </c>
      <c r="B3396">
        <v>6.6428000000000003</v>
      </c>
      <c r="C3396">
        <v>6.6853999999999996</v>
      </c>
      <c r="D3396">
        <v>6.4541000000000004</v>
      </c>
      <c r="E3396" s="35">
        <v>6.4844999999999997</v>
      </c>
      <c r="F3396">
        <v>410746</v>
      </c>
    </row>
    <row r="3397" spans="1:6">
      <c r="A3397" s="14">
        <v>40750</v>
      </c>
      <c r="B3397">
        <v>6.4844999999999997</v>
      </c>
      <c r="C3397">
        <v>6.4844999999999997</v>
      </c>
      <c r="D3397">
        <v>6.3018000000000001</v>
      </c>
      <c r="E3397" s="35">
        <v>6.3627000000000002</v>
      </c>
      <c r="F3397">
        <v>360147</v>
      </c>
    </row>
    <row r="3398" spans="1:6">
      <c r="A3398" s="14">
        <v>40751</v>
      </c>
      <c r="B3398">
        <v>6.3323</v>
      </c>
      <c r="C3398">
        <v>6.3323</v>
      </c>
      <c r="D3398">
        <v>6.1738999999999997</v>
      </c>
      <c r="E3398" s="35">
        <v>6.2530999999999999</v>
      </c>
      <c r="F3398">
        <v>578549</v>
      </c>
    </row>
    <row r="3399" spans="1:6">
      <c r="A3399" s="14">
        <v>40752</v>
      </c>
      <c r="B3399">
        <v>6.2530999999999999</v>
      </c>
      <c r="C3399">
        <v>6.2530999999999999</v>
      </c>
      <c r="D3399">
        <v>6.0946999999999996</v>
      </c>
      <c r="E3399" s="35">
        <v>6.1191000000000004</v>
      </c>
      <c r="F3399">
        <v>349550</v>
      </c>
    </row>
    <row r="3400" spans="1:6">
      <c r="A3400" s="14">
        <v>40753</v>
      </c>
      <c r="B3400">
        <v>6.0034999999999998</v>
      </c>
      <c r="C3400">
        <v>6.1313000000000004</v>
      </c>
      <c r="D3400">
        <v>5.9181999999999997</v>
      </c>
      <c r="E3400" s="35">
        <v>6.0461</v>
      </c>
      <c r="F3400">
        <v>346326</v>
      </c>
    </row>
    <row r="3401" spans="1:6">
      <c r="A3401" s="14">
        <v>40756</v>
      </c>
      <c r="B3401">
        <v>6.1191000000000004</v>
      </c>
      <c r="C3401">
        <v>6.1313000000000004</v>
      </c>
      <c r="D3401">
        <v>5.8756000000000004</v>
      </c>
      <c r="E3401" s="35">
        <v>5.9303999999999997</v>
      </c>
      <c r="F3401">
        <v>561561</v>
      </c>
    </row>
    <row r="3402" spans="1:6">
      <c r="A3402" s="14">
        <v>40757</v>
      </c>
      <c r="B3402">
        <v>5.8756000000000004</v>
      </c>
      <c r="C3402">
        <v>5.9668999999999999</v>
      </c>
      <c r="D3402">
        <v>5.6319999999999997</v>
      </c>
      <c r="E3402" s="35">
        <v>5.6441999999999997</v>
      </c>
      <c r="F3402">
        <v>478326</v>
      </c>
    </row>
    <row r="3403" spans="1:6">
      <c r="A3403" s="14">
        <v>40758</v>
      </c>
      <c r="B3403">
        <v>5.6502999999999997</v>
      </c>
      <c r="C3403">
        <v>5.6502999999999997</v>
      </c>
      <c r="D3403">
        <v>5.4615999999999998</v>
      </c>
      <c r="E3403" s="35">
        <v>5.5590000000000002</v>
      </c>
      <c r="F3403">
        <v>657825</v>
      </c>
    </row>
    <row r="3404" spans="1:6">
      <c r="A3404" s="14">
        <v>40759</v>
      </c>
      <c r="B3404">
        <v>5.4798</v>
      </c>
      <c r="C3404">
        <v>5.5590000000000002</v>
      </c>
      <c r="D3404">
        <v>5.1692999999999998</v>
      </c>
      <c r="E3404" s="35">
        <v>5.1753999999999998</v>
      </c>
      <c r="F3404">
        <v>724982</v>
      </c>
    </row>
    <row r="3405" spans="1:6">
      <c r="A3405" s="14">
        <v>40760</v>
      </c>
      <c r="B3405">
        <v>5.2423000000000002</v>
      </c>
      <c r="C3405">
        <v>5.2789000000000001</v>
      </c>
      <c r="D3405">
        <v>4.9135999999999997</v>
      </c>
      <c r="E3405" s="35">
        <v>4.9988000000000001</v>
      </c>
      <c r="F3405">
        <v>1185891</v>
      </c>
    </row>
    <row r="3406" spans="1:6">
      <c r="A3406" s="14">
        <v>40763</v>
      </c>
      <c r="B3406">
        <v>4.8282999999999996</v>
      </c>
      <c r="C3406">
        <v>4.9744000000000002</v>
      </c>
      <c r="D3406">
        <v>4.4934000000000003</v>
      </c>
      <c r="E3406" s="35">
        <v>4.5056000000000003</v>
      </c>
      <c r="F3406">
        <v>841999</v>
      </c>
    </row>
    <row r="3407" spans="1:6">
      <c r="A3407" s="14">
        <v>40764</v>
      </c>
      <c r="B3407">
        <v>4.6273999999999997</v>
      </c>
      <c r="C3407">
        <v>4.7370000000000001</v>
      </c>
      <c r="D3407">
        <v>4.3047000000000004</v>
      </c>
      <c r="E3407" s="35">
        <v>4.7370000000000001</v>
      </c>
      <c r="F3407">
        <v>817772</v>
      </c>
    </row>
    <row r="3408" spans="1:6">
      <c r="A3408" s="14">
        <v>40765</v>
      </c>
      <c r="B3408">
        <v>4.5544000000000002</v>
      </c>
      <c r="C3408">
        <v>4.6456999999999997</v>
      </c>
      <c r="D3408">
        <v>4.3716999999999997</v>
      </c>
      <c r="E3408" s="35">
        <v>4.3838999999999997</v>
      </c>
      <c r="F3408">
        <v>736069</v>
      </c>
    </row>
    <row r="3409" spans="1:6">
      <c r="A3409" s="14">
        <v>40766</v>
      </c>
      <c r="B3409">
        <v>4.4874000000000001</v>
      </c>
      <c r="C3409">
        <v>4.7919</v>
      </c>
      <c r="D3409">
        <v>4.3716999999999997</v>
      </c>
      <c r="E3409" s="35">
        <v>4.7126999999999999</v>
      </c>
      <c r="F3409">
        <v>724745</v>
      </c>
    </row>
    <row r="3410" spans="1:6">
      <c r="A3410" s="14">
        <v>40767</v>
      </c>
      <c r="B3410">
        <v>4.7248999999999999</v>
      </c>
      <c r="C3410">
        <v>4.7797000000000001</v>
      </c>
      <c r="D3410">
        <v>4.5666000000000002</v>
      </c>
      <c r="E3410" s="35">
        <v>4.6517999999999997</v>
      </c>
      <c r="F3410">
        <v>308821</v>
      </c>
    </row>
    <row r="3411" spans="1:6">
      <c r="A3411" s="14">
        <v>40770</v>
      </c>
      <c r="B3411">
        <v>4.7065000000000001</v>
      </c>
      <c r="C3411">
        <v>4.7918000000000003</v>
      </c>
      <c r="D3411">
        <v>4.6516999999999999</v>
      </c>
      <c r="E3411" s="35">
        <v>4.7857000000000003</v>
      </c>
      <c r="F3411">
        <v>218766</v>
      </c>
    </row>
    <row r="3412" spans="1:6">
      <c r="A3412" s="14">
        <v>40771</v>
      </c>
      <c r="B3412">
        <v>4.7004999999999999</v>
      </c>
      <c r="C3412">
        <v>4.7918000000000003</v>
      </c>
      <c r="D3412">
        <v>4.5605000000000002</v>
      </c>
      <c r="E3412" s="35">
        <v>4.5970000000000004</v>
      </c>
      <c r="F3412">
        <v>540558</v>
      </c>
    </row>
    <row r="3413" spans="1:6">
      <c r="A3413" s="14">
        <v>40772</v>
      </c>
      <c r="B3413">
        <v>4.6456999999999997</v>
      </c>
      <c r="C3413">
        <v>4.6882999999999999</v>
      </c>
      <c r="D3413">
        <v>4.3838999999999997</v>
      </c>
      <c r="E3413" s="35">
        <v>4.4691000000000001</v>
      </c>
      <c r="F3413">
        <v>628536</v>
      </c>
    </row>
    <row r="3414" spans="1:6">
      <c r="A3414" s="14">
        <v>40773</v>
      </c>
      <c r="B3414">
        <v>4.3230000000000004</v>
      </c>
      <c r="C3414">
        <v>4.3230000000000004</v>
      </c>
      <c r="D3414">
        <v>4.0673000000000004</v>
      </c>
      <c r="E3414" s="35">
        <v>4.1098999999999997</v>
      </c>
      <c r="F3414">
        <v>914346</v>
      </c>
    </row>
    <row r="3415" spans="1:6">
      <c r="A3415" s="14">
        <v>40774</v>
      </c>
      <c r="B3415">
        <v>3.9455</v>
      </c>
      <c r="C3415">
        <v>4.1951000000000001</v>
      </c>
      <c r="D3415">
        <v>3.9455</v>
      </c>
      <c r="E3415" s="35">
        <v>3.9881000000000002</v>
      </c>
      <c r="F3415">
        <v>850044</v>
      </c>
    </row>
    <row r="3416" spans="1:6">
      <c r="A3416" s="14">
        <v>40777</v>
      </c>
      <c r="B3416">
        <v>4.1220999999999997</v>
      </c>
      <c r="C3416">
        <v>4.1281999999999996</v>
      </c>
      <c r="D3416">
        <v>3.9577</v>
      </c>
      <c r="E3416" s="35">
        <v>4.0064000000000002</v>
      </c>
      <c r="F3416">
        <v>523694</v>
      </c>
    </row>
    <row r="3417" spans="1:6">
      <c r="A3417" s="14">
        <v>40778</v>
      </c>
      <c r="B3417">
        <v>4.0429000000000004</v>
      </c>
      <c r="C3417">
        <v>4.2864000000000004</v>
      </c>
      <c r="D3417">
        <v>3.9881000000000002</v>
      </c>
      <c r="E3417" s="35">
        <v>4.2864000000000004</v>
      </c>
      <c r="F3417">
        <v>531112</v>
      </c>
    </row>
    <row r="3418" spans="1:6">
      <c r="A3418" s="14">
        <v>40779</v>
      </c>
      <c r="B3418">
        <v>4.2926000000000002</v>
      </c>
      <c r="C3418">
        <v>4.524</v>
      </c>
      <c r="D3418">
        <v>4.2743000000000002</v>
      </c>
      <c r="E3418" s="35">
        <v>4.4996</v>
      </c>
      <c r="F3418">
        <v>644253</v>
      </c>
    </row>
    <row r="3419" spans="1:6">
      <c r="A3419" s="14">
        <v>40780</v>
      </c>
      <c r="B3419">
        <v>4.5483000000000002</v>
      </c>
      <c r="C3419">
        <v>4.5909000000000004</v>
      </c>
      <c r="D3419">
        <v>4.3899999999999997</v>
      </c>
      <c r="E3419" s="35">
        <v>4.3899999999999997</v>
      </c>
      <c r="F3419">
        <v>738993</v>
      </c>
    </row>
    <row r="3420" spans="1:6">
      <c r="A3420" s="14">
        <v>40781</v>
      </c>
      <c r="B3420">
        <v>4.3535000000000004</v>
      </c>
      <c r="C3420">
        <v>4.6214000000000004</v>
      </c>
      <c r="D3420">
        <v>4.2012</v>
      </c>
      <c r="E3420" s="35">
        <v>4.6031000000000004</v>
      </c>
      <c r="F3420">
        <v>616791</v>
      </c>
    </row>
    <row r="3421" spans="1:6">
      <c r="A3421" s="14">
        <v>40784</v>
      </c>
      <c r="B3421">
        <v>4.6943999999999999</v>
      </c>
      <c r="C3421">
        <v>5.0171000000000001</v>
      </c>
      <c r="D3421">
        <v>4.6821999999999999</v>
      </c>
      <c r="E3421" s="35">
        <v>5.0110000000000001</v>
      </c>
      <c r="F3421">
        <v>682909</v>
      </c>
    </row>
    <row r="3422" spans="1:6">
      <c r="A3422" s="14">
        <v>40785</v>
      </c>
      <c r="B3422">
        <v>4.9927000000000001</v>
      </c>
      <c r="C3422">
        <v>5.1205999999999996</v>
      </c>
      <c r="D3422">
        <v>4.9318999999999997</v>
      </c>
      <c r="E3422" s="35">
        <v>5.0719000000000003</v>
      </c>
      <c r="F3422">
        <v>553160</v>
      </c>
    </row>
    <row r="3423" spans="1:6">
      <c r="A3423" s="14">
        <v>40786</v>
      </c>
      <c r="B3423">
        <v>5.1265999999999998</v>
      </c>
      <c r="C3423">
        <v>5.2058</v>
      </c>
      <c r="D3423">
        <v>4.9500999999999999</v>
      </c>
      <c r="E3423" s="35">
        <v>5.0414000000000003</v>
      </c>
      <c r="F3423">
        <v>415185</v>
      </c>
    </row>
    <row r="3424" spans="1:6">
      <c r="A3424" s="14">
        <v>40787</v>
      </c>
      <c r="B3424">
        <v>5.0293000000000001</v>
      </c>
      <c r="C3424">
        <v>5.0537000000000001</v>
      </c>
      <c r="D3424">
        <v>4.5848000000000004</v>
      </c>
      <c r="E3424" s="35">
        <v>4.6517999999999997</v>
      </c>
      <c r="F3424">
        <v>801522</v>
      </c>
    </row>
    <row r="3425" spans="1:6">
      <c r="A3425" s="14">
        <v>40788</v>
      </c>
      <c r="B3425">
        <v>4.4935</v>
      </c>
      <c r="C3425">
        <v>4.5483000000000002</v>
      </c>
      <c r="D3425">
        <v>4.4203999999999999</v>
      </c>
      <c r="E3425" s="35">
        <v>4.4691000000000001</v>
      </c>
      <c r="F3425">
        <v>527524</v>
      </c>
    </row>
    <row r="3426" spans="1:6">
      <c r="A3426" s="14">
        <v>40792</v>
      </c>
      <c r="B3426">
        <v>4.3169000000000004</v>
      </c>
      <c r="C3426">
        <v>4.4264999999999999</v>
      </c>
      <c r="D3426">
        <v>4.2316000000000003</v>
      </c>
      <c r="E3426" s="35">
        <v>4.4081999999999999</v>
      </c>
      <c r="F3426">
        <v>422493</v>
      </c>
    </row>
    <row r="3427" spans="1:6">
      <c r="A3427" s="14">
        <v>40793</v>
      </c>
      <c r="B3427">
        <v>4.5178000000000003</v>
      </c>
      <c r="C3427">
        <v>4.6821999999999999</v>
      </c>
      <c r="D3427">
        <v>4.4935</v>
      </c>
      <c r="E3427" s="35">
        <v>4.6334999999999997</v>
      </c>
      <c r="F3427">
        <v>289152</v>
      </c>
    </row>
    <row r="3428" spans="1:6">
      <c r="A3428" s="14">
        <v>40794</v>
      </c>
      <c r="B3428">
        <v>4.5788000000000002</v>
      </c>
      <c r="C3428">
        <v>4.5848000000000004</v>
      </c>
      <c r="D3428">
        <v>4.4447999999999999</v>
      </c>
      <c r="E3428" s="35">
        <v>4.4996</v>
      </c>
      <c r="F3428">
        <v>733453</v>
      </c>
    </row>
    <row r="3429" spans="1:6">
      <c r="A3429" s="14">
        <v>40795</v>
      </c>
      <c r="B3429">
        <v>4.4325999999999999</v>
      </c>
      <c r="C3429">
        <v>4.4752000000000001</v>
      </c>
      <c r="D3429">
        <v>4.2803000000000004</v>
      </c>
      <c r="E3429" s="35">
        <v>4.3533999999999997</v>
      </c>
      <c r="F3429">
        <v>696909</v>
      </c>
    </row>
    <row r="3430" spans="1:6">
      <c r="A3430" s="14">
        <v>40798</v>
      </c>
      <c r="B3430">
        <v>4.2560000000000002</v>
      </c>
      <c r="C3430">
        <v>4.4630000000000001</v>
      </c>
      <c r="D3430">
        <v>4.2073</v>
      </c>
      <c r="E3430" s="35">
        <v>4.3108000000000004</v>
      </c>
      <c r="F3430">
        <v>930171</v>
      </c>
    </row>
    <row r="3431" spans="1:6">
      <c r="A3431" s="14">
        <v>40799</v>
      </c>
      <c r="B3431">
        <v>4.3289999999999997</v>
      </c>
      <c r="C3431">
        <v>4.4934000000000003</v>
      </c>
      <c r="D3431">
        <v>4.2986000000000004</v>
      </c>
      <c r="E3431" s="35">
        <v>4.4508000000000001</v>
      </c>
      <c r="F3431">
        <v>340294</v>
      </c>
    </row>
    <row r="3432" spans="1:6">
      <c r="A3432" s="14">
        <v>40800</v>
      </c>
      <c r="B3432">
        <v>4.4935</v>
      </c>
      <c r="C3432">
        <v>4.5970000000000004</v>
      </c>
      <c r="D3432">
        <v>4.2743000000000002</v>
      </c>
      <c r="E3432" s="35">
        <v>4.4935</v>
      </c>
      <c r="F3432">
        <v>461162</v>
      </c>
    </row>
    <row r="3433" spans="1:6">
      <c r="A3433" s="14">
        <v>40801</v>
      </c>
      <c r="B3433">
        <v>4.5544000000000002</v>
      </c>
      <c r="C3433">
        <v>4.6214000000000004</v>
      </c>
      <c r="D3433">
        <v>4.4752000000000001</v>
      </c>
      <c r="E3433" s="35">
        <v>4.6031000000000004</v>
      </c>
      <c r="F3433">
        <v>368126</v>
      </c>
    </row>
    <row r="3434" spans="1:6">
      <c r="A3434" s="14">
        <v>40802</v>
      </c>
      <c r="B3434">
        <v>4.6395999999999997</v>
      </c>
      <c r="C3434">
        <v>4.6638999999999999</v>
      </c>
      <c r="D3434">
        <v>4.4874000000000001</v>
      </c>
      <c r="E3434" s="35">
        <v>4.5178000000000003</v>
      </c>
      <c r="F3434">
        <v>398017</v>
      </c>
    </row>
    <row r="3435" spans="1:6">
      <c r="A3435" s="14">
        <v>40805</v>
      </c>
      <c r="B3435">
        <v>4.4021999999999997</v>
      </c>
      <c r="C3435">
        <v>4.4142999999999999</v>
      </c>
      <c r="D3435">
        <v>4.2987000000000002</v>
      </c>
      <c r="E3435" s="35">
        <v>4.3838999999999997</v>
      </c>
      <c r="F3435">
        <v>392359</v>
      </c>
    </row>
    <row r="3436" spans="1:6">
      <c r="A3436" s="14">
        <v>40806</v>
      </c>
      <c r="B3436">
        <v>4.4142999999999999</v>
      </c>
      <c r="C3436">
        <v>4.5056000000000003</v>
      </c>
      <c r="D3436">
        <v>4.2925000000000004</v>
      </c>
      <c r="E3436" s="35">
        <v>4.2925000000000004</v>
      </c>
      <c r="F3436">
        <v>476559</v>
      </c>
    </row>
    <row r="3437" spans="1:6">
      <c r="A3437" s="14">
        <v>40807</v>
      </c>
      <c r="B3437">
        <v>4.3169000000000004</v>
      </c>
      <c r="C3437">
        <v>4.3169000000000004</v>
      </c>
      <c r="D3437">
        <v>4.1463999999999999</v>
      </c>
      <c r="E3437" s="35">
        <v>4.1463999999999999</v>
      </c>
      <c r="F3437">
        <v>653012</v>
      </c>
    </row>
    <row r="3438" spans="1:6">
      <c r="A3438" s="14">
        <v>40808</v>
      </c>
      <c r="B3438">
        <v>3.7323</v>
      </c>
      <c r="C3438">
        <v>3.7323</v>
      </c>
      <c r="D3438">
        <v>3.2879</v>
      </c>
      <c r="E3438" s="35">
        <v>3.3182999999999998</v>
      </c>
      <c r="F3438">
        <v>3329016</v>
      </c>
    </row>
    <row r="3439" spans="1:6">
      <c r="A3439" s="14">
        <v>40809</v>
      </c>
      <c r="B3439">
        <v>3.3426999999999998</v>
      </c>
      <c r="C3439">
        <v>3.5070999999999999</v>
      </c>
      <c r="D3439">
        <v>3.3243999999999998</v>
      </c>
      <c r="E3439" s="35">
        <v>3.4826999999999999</v>
      </c>
      <c r="F3439">
        <v>1579697</v>
      </c>
    </row>
    <row r="3440" spans="1:6">
      <c r="A3440" s="14">
        <v>40812</v>
      </c>
      <c r="B3440">
        <v>3.5131000000000001</v>
      </c>
      <c r="C3440">
        <v>3.6958000000000002</v>
      </c>
      <c r="D3440">
        <v>3.4218000000000002</v>
      </c>
      <c r="E3440" s="35">
        <v>3.6958000000000002</v>
      </c>
      <c r="F3440">
        <v>1074948</v>
      </c>
    </row>
    <row r="3441" spans="1:6">
      <c r="A3441" s="14">
        <v>40813</v>
      </c>
      <c r="B3441">
        <v>3.7871999999999999</v>
      </c>
      <c r="C3441">
        <v>3.9699</v>
      </c>
      <c r="D3441">
        <v>3.7385000000000002</v>
      </c>
      <c r="E3441" s="35">
        <v>3.8359000000000001</v>
      </c>
      <c r="F3441">
        <v>1113203</v>
      </c>
    </row>
    <row r="3442" spans="1:6">
      <c r="A3442" s="14">
        <v>40814</v>
      </c>
      <c r="B3442">
        <v>3.9150999999999998</v>
      </c>
      <c r="C3442">
        <v>3.9820000000000002</v>
      </c>
      <c r="D3442">
        <v>3.7810999999999999</v>
      </c>
      <c r="E3442" s="35">
        <v>3.7810999999999999</v>
      </c>
      <c r="F3442">
        <v>829528</v>
      </c>
    </row>
    <row r="3443" spans="1:6">
      <c r="A3443" s="14">
        <v>40815</v>
      </c>
      <c r="B3443">
        <v>3.9287000000000001</v>
      </c>
      <c r="C3443">
        <v>4.1193</v>
      </c>
      <c r="D3443">
        <v>3.8610000000000002</v>
      </c>
      <c r="E3443" s="35">
        <v>4.0086000000000004</v>
      </c>
      <c r="F3443">
        <v>840269</v>
      </c>
    </row>
    <row r="3444" spans="1:6">
      <c r="A3444" s="14">
        <v>40816</v>
      </c>
      <c r="B3444">
        <v>3.9594</v>
      </c>
      <c r="C3444">
        <v>4.1931000000000003</v>
      </c>
      <c r="D3444">
        <v>3.8795000000000002</v>
      </c>
      <c r="E3444" s="35">
        <v>3.8795000000000002</v>
      </c>
      <c r="F3444">
        <v>1121120</v>
      </c>
    </row>
    <row r="3445" spans="1:6">
      <c r="A3445" s="14">
        <v>40819</v>
      </c>
      <c r="B3445">
        <v>3.8487</v>
      </c>
      <c r="C3445">
        <v>4.1929999999999996</v>
      </c>
      <c r="D3445">
        <v>3.7565</v>
      </c>
      <c r="E3445" s="35">
        <v>3.7749000000000001</v>
      </c>
      <c r="F3445">
        <v>978892</v>
      </c>
    </row>
    <row r="3446" spans="1:6">
      <c r="A3446" s="14">
        <v>40820</v>
      </c>
      <c r="B3446">
        <v>3.7195999999999998</v>
      </c>
      <c r="C3446">
        <v>4.2483000000000004</v>
      </c>
      <c r="D3446">
        <v>3.6949999999999998</v>
      </c>
      <c r="E3446" s="35">
        <v>4.2298999999999998</v>
      </c>
      <c r="F3446">
        <v>860735</v>
      </c>
    </row>
    <row r="3447" spans="1:6">
      <c r="A3447" s="14">
        <v>40821</v>
      </c>
      <c r="B3447">
        <v>4.2237</v>
      </c>
      <c r="C3447">
        <v>4.4819000000000004</v>
      </c>
      <c r="D3447">
        <v>4.1929999999999996</v>
      </c>
      <c r="E3447" s="35">
        <v>4.4512</v>
      </c>
      <c r="F3447">
        <v>747728</v>
      </c>
    </row>
    <row r="3448" spans="1:6">
      <c r="A3448" s="14">
        <v>40822</v>
      </c>
      <c r="B3448">
        <v>4.4328000000000003</v>
      </c>
      <c r="C3448">
        <v>4.5926</v>
      </c>
      <c r="D3448">
        <v>4.3959000000000001</v>
      </c>
      <c r="E3448" s="35">
        <v>4.5865</v>
      </c>
      <c r="F3448">
        <v>487485</v>
      </c>
    </row>
    <row r="3449" spans="1:6">
      <c r="A3449" s="14">
        <v>40823</v>
      </c>
      <c r="B3449">
        <v>4.5926</v>
      </c>
      <c r="C3449">
        <v>4.5926</v>
      </c>
      <c r="D3449">
        <v>4.2422000000000004</v>
      </c>
      <c r="E3449" s="35">
        <v>4.2483000000000004</v>
      </c>
      <c r="F3449">
        <v>682618</v>
      </c>
    </row>
    <row r="3450" spans="1:6">
      <c r="A3450" s="14">
        <v>40826</v>
      </c>
      <c r="B3450">
        <v>4.359</v>
      </c>
      <c r="C3450">
        <v>4.6233000000000004</v>
      </c>
      <c r="D3450">
        <v>4.3343999999999996</v>
      </c>
      <c r="E3450" s="35">
        <v>4.6048999999999998</v>
      </c>
      <c r="F3450">
        <v>616835</v>
      </c>
    </row>
    <row r="3451" spans="1:6">
      <c r="A3451" s="14">
        <v>40827</v>
      </c>
      <c r="B3451">
        <v>4.5434000000000001</v>
      </c>
      <c r="C3451">
        <v>4.6664000000000003</v>
      </c>
      <c r="D3451">
        <v>4.5004</v>
      </c>
      <c r="E3451" s="35">
        <v>4.6417999999999999</v>
      </c>
      <c r="F3451">
        <v>287484</v>
      </c>
    </row>
    <row r="3452" spans="1:6">
      <c r="A3452" s="14">
        <v>40828</v>
      </c>
      <c r="B3452">
        <v>4.6787000000000001</v>
      </c>
      <c r="C3452">
        <v>4.7954999999999997</v>
      </c>
      <c r="D3452">
        <v>4.6417999999999999</v>
      </c>
      <c r="E3452" s="35">
        <v>4.7462999999999997</v>
      </c>
      <c r="F3452">
        <v>388496</v>
      </c>
    </row>
    <row r="3453" spans="1:6">
      <c r="A3453" s="14">
        <v>40829</v>
      </c>
      <c r="B3453">
        <v>4.7156000000000002</v>
      </c>
      <c r="C3453">
        <v>4.7954999999999997</v>
      </c>
      <c r="D3453">
        <v>4.6478999999999999</v>
      </c>
      <c r="E3453" s="35">
        <v>4.7831999999999999</v>
      </c>
      <c r="F3453">
        <v>204239</v>
      </c>
    </row>
    <row r="3454" spans="1:6">
      <c r="A3454" s="14">
        <v>40830</v>
      </c>
      <c r="B3454">
        <v>4.8570000000000002</v>
      </c>
      <c r="C3454">
        <v>4.9737999999999998</v>
      </c>
      <c r="D3454">
        <v>4.7648000000000001</v>
      </c>
      <c r="E3454" s="35">
        <v>4.9492000000000003</v>
      </c>
      <c r="F3454">
        <v>288529</v>
      </c>
    </row>
    <row r="3455" spans="1:6">
      <c r="A3455" s="14">
        <v>40833</v>
      </c>
      <c r="B3455">
        <v>4.8815999999999997</v>
      </c>
      <c r="C3455">
        <v>4.8815999999999997</v>
      </c>
      <c r="D3455">
        <v>4.5065999999999997</v>
      </c>
      <c r="E3455" s="35">
        <v>4.5312000000000001</v>
      </c>
      <c r="F3455">
        <v>434983</v>
      </c>
    </row>
    <row r="3456" spans="1:6">
      <c r="A3456" s="14">
        <v>40834</v>
      </c>
      <c r="B3456">
        <v>4.5495999999999999</v>
      </c>
      <c r="C3456">
        <v>4.8876999999999997</v>
      </c>
      <c r="D3456">
        <v>4.4512</v>
      </c>
      <c r="E3456" s="35">
        <v>4.8078000000000003</v>
      </c>
      <c r="F3456">
        <v>328553</v>
      </c>
    </row>
    <row r="3457" spans="1:6">
      <c r="A3457" s="14">
        <v>40835</v>
      </c>
      <c r="B3457">
        <v>4.7709000000000001</v>
      </c>
      <c r="C3457">
        <v>4.8262</v>
      </c>
      <c r="D3457">
        <v>4.5434000000000001</v>
      </c>
      <c r="E3457" s="35">
        <v>4.5926</v>
      </c>
      <c r="F3457">
        <v>375278</v>
      </c>
    </row>
    <row r="3458" spans="1:6">
      <c r="A3458" s="14">
        <v>40836</v>
      </c>
      <c r="B3458">
        <v>4.5987999999999998</v>
      </c>
      <c r="C3458">
        <v>4.6172000000000004</v>
      </c>
      <c r="D3458">
        <v>4.4142999999999999</v>
      </c>
      <c r="E3458" s="35">
        <v>4.5742000000000003</v>
      </c>
      <c r="F3458">
        <v>240945</v>
      </c>
    </row>
    <row r="3459" spans="1:6">
      <c r="A3459" s="14">
        <v>40837</v>
      </c>
      <c r="B3459">
        <v>4.6909999999999998</v>
      </c>
      <c r="C3459">
        <v>4.7831999999999999</v>
      </c>
      <c r="D3459">
        <v>4.6356999999999999</v>
      </c>
      <c r="E3459" s="35">
        <v>4.7648000000000001</v>
      </c>
      <c r="F3459">
        <v>413954</v>
      </c>
    </row>
    <row r="3460" spans="1:6">
      <c r="A3460" s="14">
        <v>40840</v>
      </c>
      <c r="B3460">
        <v>4.8323999999999998</v>
      </c>
      <c r="C3460">
        <v>5.0106999999999999</v>
      </c>
      <c r="D3460">
        <v>4.7401999999999997</v>
      </c>
      <c r="E3460" s="35">
        <v>4.9676999999999998</v>
      </c>
      <c r="F3460">
        <v>455639</v>
      </c>
    </row>
    <row r="3461" spans="1:6">
      <c r="A3461" s="14">
        <v>40841</v>
      </c>
      <c r="B3461">
        <v>4.9000000000000004</v>
      </c>
      <c r="C3461">
        <v>4.9368999999999996</v>
      </c>
      <c r="D3461">
        <v>4.5987999999999998</v>
      </c>
      <c r="E3461" s="35">
        <v>4.6172000000000004</v>
      </c>
      <c r="F3461">
        <v>391878</v>
      </c>
    </row>
    <row r="3462" spans="1:6">
      <c r="A3462" s="14">
        <v>40842</v>
      </c>
      <c r="B3462">
        <v>4.7156000000000002</v>
      </c>
      <c r="C3462">
        <v>4.7893999999999997</v>
      </c>
      <c r="D3462">
        <v>4.5189000000000004</v>
      </c>
      <c r="E3462" s="35">
        <v>4.7279</v>
      </c>
      <c r="F3462">
        <v>374051</v>
      </c>
    </row>
    <row r="3463" spans="1:6">
      <c r="A3463" s="14">
        <v>40843</v>
      </c>
      <c r="B3463">
        <v>4.9307999999999996</v>
      </c>
      <c r="C3463">
        <v>5.1275000000000004</v>
      </c>
      <c r="D3463">
        <v>4.8754</v>
      </c>
      <c r="E3463" s="35">
        <v>4.9737999999999998</v>
      </c>
      <c r="F3463">
        <v>943485</v>
      </c>
    </row>
    <row r="3464" spans="1:6">
      <c r="A3464" s="14">
        <v>40844</v>
      </c>
      <c r="B3464">
        <v>4.9554</v>
      </c>
      <c r="C3464">
        <v>5.0476000000000001</v>
      </c>
      <c r="D3464">
        <v>4.8079000000000001</v>
      </c>
      <c r="E3464" s="35">
        <v>4.8509000000000002</v>
      </c>
      <c r="F3464">
        <v>582969</v>
      </c>
    </row>
    <row r="3465" spans="1:6">
      <c r="A3465" s="14">
        <v>40847</v>
      </c>
      <c r="B3465">
        <v>4.7586000000000004</v>
      </c>
      <c r="C3465">
        <v>4.7586000000000004</v>
      </c>
      <c r="D3465">
        <v>4.5556999999999999</v>
      </c>
      <c r="E3465" s="35">
        <v>4.5556999999999999</v>
      </c>
      <c r="F3465">
        <v>394766</v>
      </c>
    </row>
    <row r="3466" spans="1:6">
      <c r="A3466" s="14">
        <v>40848</v>
      </c>
      <c r="B3466">
        <v>4.2422000000000004</v>
      </c>
      <c r="C3466">
        <v>4.359</v>
      </c>
      <c r="D3466">
        <v>4.1315</v>
      </c>
      <c r="E3466" s="35">
        <v>4.2545000000000002</v>
      </c>
      <c r="F3466">
        <v>752592</v>
      </c>
    </row>
    <row r="3467" spans="1:6">
      <c r="A3467" s="14">
        <v>40849</v>
      </c>
      <c r="B3467">
        <v>4.3529</v>
      </c>
      <c r="C3467">
        <v>4.5434000000000001</v>
      </c>
      <c r="D3467">
        <v>4.3220999999999998</v>
      </c>
      <c r="E3467" s="35">
        <v>4.5373000000000001</v>
      </c>
      <c r="F3467">
        <v>359541</v>
      </c>
    </row>
    <row r="3468" spans="1:6">
      <c r="A3468" s="14">
        <v>40850</v>
      </c>
      <c r="B3468">
        <v>4.6111000000000004</v>
      </c>
      <c r="C3468">
        <v>4.6356999999999999</v>
      </c>
      <c r="D3468">
        <v>4.4204999999999997</v>
      </c>
      <c r="E3468" s="35">
        <v>4.5312000000000001</v>
      </c>
      <c r="F3468">
        <v>517922</v>
      </c>
    </row>
    <row r="3469" spans="1:6">
      <c r="A3469" s="14">
        <v>40851</v>
      </c>
      <c r="B3469">
        <v>4.4635999999999996</v>
      </c>
      <c r="C3469">
        <v>4.5804</v>
      </c>
      <c r="D3469">
        <v>4.3406000000000002</v>
      </c>
      <c r="E3469" s="35">
        <v>4.5434999999999999</v>
      </c>
      <c r="F3469">
        <v>264248</v>
      </c>
    </row>
    <row r="3470" spans="1:6">
      <c r="A3470" s="14">
        <v>40854</v>
      </c>
      <c r="B3470">
        <v>4.5250000000000004</v>
      </c>
      <c r="C3470">
        <v>4.6417999999999999</v>
      </c>
      <c r="D3470">
        <v>4.4390000000000001</v>
      </c>
      <c r="E3470" s="35">
        <v>4.6111000000000004</v>
      </c>
      <c r="F3470">
        <v>277465</v>
      </c>
    </row>
    <row r="3471" spans="1:6">
      <c r="A3471" s="14">
        <v>40855</v>
      </c>
      <c r="B3471">
        <v>4.6787000000000001</v>
      </c>
      <c r="C3471">
        <v>4.6787000000000001</v>
      </c>
      <c r="D3471">
        <v>4.4451000000000001</v>
      </c>
      <c r="E3471" s="35">
        <v>4.6111000000000004</v>
      </c>
      <c r="F3471">
        <v>410449</v>
      </c>
    </row>
    <row r="3472" spans="1:6">
      <c r="A3472" s="14">
        <v>40856</v>
      </c>
      <c r="B3472">
        <v>4.4265999999999996</v>
      </c>
      <c r="C3472">
        <v>4.5804</v>
      </c>
      <c r="D3472">
        <v>4.4020999999999999</v>
      </c>
      <c r="E3472" s="35">
        <v>4.4204999999999997</v>
      </c>
      <c r="F3472">
        <v>368887</v>
      </c>
    </row>
    <row r="3473" spans="1:6">
      <c r="A3473" s="14">
        <v>40857</v>
      </c>
      <c r="B3473">
        <v>4.5250000000000004</v>
      </c>
      <c r="C3473">
        <v>4.5742000000000003</v>
      </c>
      <c r="D3473">
        <v>4.3959000000000001</v>
      </c>
      <c r="E3473" s="35">
        <v>4.5065999999999997</v>
      </c>
      <c r="F3473">
        <v>208484</v>
      </c>
    </row>
    <row r="3474" spans="1:6">
      <c r="A3474" s="14">
        <v>40858</v>
      </c>
      <c r="B3474">
        <v>4.5865</v>
      </c>
      <c r="C3474">
        <v>4.7525000000000004</v>
      </c>
      <c r="D3474">
        <v>4.5618999999999996</v>
      </c>
      <c r="E3474" s="35">
        <v>4.5865</v>
      </c>
      <c r="F3474">
        <v>410203</v>
      </c>
    </row>
    <row r="3475" spans="1:6">
      <c r="A3475" s="14">
        <v>40861</v>
      </c>
      <c r="B3475">
        <v>4.5434000000000001</v>
      </c>
      <c r="C3475">
        <v>4.5865</v>
      </c>
      <c r="D3475">
        <v>4.4142999999999999</v>
      </c>
      <c r="E3475" s="35">
        <v>4.5373000000000001</v>
      </c>
      <c r="F3475">
        <v>1317047</v>
      </c>
    </row>
    <row r="3476" spans="1:6">
      <c r="A3476" s="14">
        <v>40862</v>
      </c>
      <c r="B3476">
        <v>4.5004999999999997</v>
      </c>
      <c r="C3476">
        <v>4.7525000000000004</v>
      </c>
      <c r="D3476">
        <v>4.4943</v>
      </c>
      <c r="E3476" s="35">
        <v>4.6726000000000001</v>
      </c>
      <c r="F3476">
        <v>493082</v>
      </c>
    </row>
    <row r="3477" spans="1:6">
      <c r="A3477" s="14">
        <v>40863</v>
      </c>
      <c r="B3477">
        <v>4.5865</v>
      </c>
      <c r="C3477">
        <v>4.6787000000000001</v>
      </c>
      <c r="D3477">
        <v>4.4759000000000002</v>
      </c>
      <c r="E3477" s="35">
        <v>4.4820000000000002</v>
      </c>
      <c r="F3477">
        <v>677895</v>
      </c>
    </row>
    <row r="3478" spans="1:6">
      <c r="A3478" s="14">
        <v>40864</v>
      </c>
      <c r="B3478">
        <v>4.4942000000000002</v>
      </c>
      <c r="C3478">
        <v>4.5250000000000004</v>
      </c>
      <c r="D3478">
        <v>4.3220999999999998</v>
      </c>
      <c r="E3478" s="35">
        <v>4.3897000000000004</v>
      </c>
      <c r="F3478">
        <v>903823</v>
      </c>
    </row>
    <row r="3479" spans="1:6">
      <c r="A3479" s="14">
        <v>40865</v>
      </c>
      <c r="B3479">
        <v>4.3959000000000001</v>
      </c>
      <c r="C3479">
        <v>4.4881000000000002</v>
      </c>
      <c r="D3479">
        <v>4.3775000000000004</v>
      </c>
      <c r="E3479" s="35">
        <v>4.4328000000000003</v>
      </c>
      <c r="F3479">
        <v>238424</v>
      </c>
    </row>
    <row r="3480" spans="1:6">
      <c r="A3480" s="14">
        <v>40868</v>
      </c>
      <c r="B3480">
        <v>4.3098000000000001</v>
      </c>
      <c r="C3480">
        <v>4.3404999999999996</v>
      </c>
      <c r="D3480">
        <v>4.1684000000000001</v>
      </c>
      <c r="E3480" s="35">
        <v>4.2975000000000003</v>
      </c>
      <c r="F3480">
        <v>369253</v>
      </c>
    </row>
    <row r="3481" spans="1:6">
      <c r="A3481" s="14">
        <v>40869</v>
      </c>
      <c r="B3481">
        <v>4.2853000000000003</v>
      </c>
      <c r="C3481">
        <v>4.3343999999999996</v>
      </c>
      <c r="D3481">
        <v>4.1439000000000004</v>
      </c>
      <c r="E3481" s="35">
        <v>4.1623000000000001</v>
      </c>
      <c r="F3481">
        <v>391883</v>
      </c>
    </row>
    <row r="3482" spans="1:6">
      <c r="A3482" s="14">
        <v>40870</v>
      </c>
      <c r="B3482">
        <v>4.0639000000000003</v>
      </c>
      <c r="C3482">
        <v>4.1130000000000004</v>
      </c>
      <c r="D3482">
        <v>3.8917000000000002</v>
      </c>
      <c r="E3482" s="35">
        <v>3.9531999999999998</v>
      </c>
      <c r="F3482">
        <v>789656</v>
      </c>
    </row>
    <row r="3483" spans="1:6">
      <c r="A3483" s="14">
        <v>40872</v>
      </c>
      <c r="B3483">
        <v>3.9287000000000001</v>
      </c>
      <c r="C3483">
        <v>4.0515999999999996</v>
      </c>
      <c r="D3483">
        <v>3.8365</v>
      </c>
      <c r="E3483" s="35">
        <v>3.8426</v>
      </c>
      <c r="F3483">
        <v>239348</v>
      </c>
    </row>
    <row r="3484" spans="1:6">
      <c r="A3484" s="14">
        <v>40875</v>
      </c>
      <c r="B3484">
        <v>4.0639000000000003</v>
      </c>
      <c r="C3484">
        <v>4.2237</v>
      </c>
      <c r="D3484">
        <v>3.9655</v>
      </c>
      <c r="E3484" s="35">
        <v>4.2053000000000003</v>
      </c>
      <c r="F3484">
        <v>430183</v>
      </c>
    </row>
    <row r="3485" spans="1:6">
      <c r="A3485" s="14">
        <v>40876</v>
      </c>
      <c r="B3485">
        <v>4.1992000000000003</v>
      </c>
      <c r="C3485">
        <v>4.4204999999999997</v>
      </c>
      <c r="D3485">
        <v>4.1254</v>
      </c>
      <c r="E3485" s="35">
        <v>4.4081999999999999</v>
      </c>
      <c r="F3485">
        <v>361755</v>
      </c>
    </row>
    <row r="3486" spans="1:6">
      <c r="A3486" s="14">
        <v>40877</v>
      </c>
      <c r="B3486">
        <v>4.6540999999999997</v>
      </c>
      <c r="C3486">
        <v>4.8262</v>
      </c>
      <c r="D3486">
        <v>4.6111000000000004</v>
      </c>
      <c r="E3486" s="35">
        <v>4.8201000000000001</v>
      </c>
      <c r="F3486">
        <v>900818</v>
      </c>
    </row>
    <row r="3487" spans="1:6">
      <c r="A3487" s="14">
        <v>40878</v>
      </c>
      <c r="B3487">
        <v>4.7770999999999999</v>
      </c>
      <c r="C3487">
        <v>4.9184999999999999</v>
      </c>
      <c r="D3487">
        <v>4.6848999999999998</v>
      </c>
      <c r="E3487" s="35">
        <v>4.6909999999999998</v>
      </c>
      <c r="F3487">
        <v>545521</v>
      </c>
    </row>
    <row r="3488" spans="1:6">
      <c r="A3488" s="14">
        <v>40879</v>
      </c>
      <c r="B3488">
        <v>4.7893999999999997</v>
      </c>
      <c r="C3488">
        <v>4.9368999999999996</v>
      </c>
      <c r="D3488">
        <v>4.7525000000000004</v>
      </c>
      <c r="E3488" s="35">
        <v>4.7648000000000001</v>
      </c>
      <c r="F3488">
        <v>354317</v>
      </c>
    </row>
    <row r="3489" spans="1:6">
      <c r="A3489" s="14">
        <v>40882</v>
      </c>
      <c r="B3489">
        <v>4.6234000000000002</v>
      </c>
      <c r="C3489">
        <v>4.7770999999999999</v>
      </c>
      <c r="D3489">
        <v>4.5373000000000001</v>
      </c>
      <c r="E3489" s="35">
        <v>4.6356999999999999</v>
      </c>
      <c r="F3489">
        <v>502795</v>
      </c>
    </row>
    <row r="3490" spans="1:6">
      <c r="A3490" s="14">
        <v>40883</v>
      </c>
      <c r="B3490">
        <v>4.6048999999999998</v>
      </c>
      <c r="C3490">
        <v>4.7032999999999996</v>
      </c>
      <c r="D3490">
        <v>4.4943</v>
      </c>
      <c r="E3490" s="35">
        <v>4.6664000000000003</v>
      </c>
      <c r="F3490">
        <v>303162</v>
      </c>
    </row>
    <row r="3491" spans="1:6">
      <c r="A3491" s="14">
        <v>40884</v>
      </c>
      <c r="B3491">
        <v>4.6172000000000004</v>
      </c>
      <c r="C3491">
        <v>4.6417999999999999</v>
      </c>
      <c r="D3491">
        <v>4.4265999999999996</v>
      </c>
      <c r="E3491" s="35">
        <v>4.5618999999999996</v>
      </c>
      <c r="F3491">
        <v>388315</v>
      </c>
    </row>
    <row r="3492" spans="1:6">
      <c r="A3492" s="14">
        <v>40885</v>
      </c>
      <c r="B3492">
        <v>4.5126999999999997</v>
      </c>
      <c r="C3492">
        <v>4.5312000000000001</v>
      </c>
      <c r="D3492">
        <v>4.3221999999999996</v>
      </c>
      <c r="E3492" s="35">
        <v>4.3282999999999996</v>
      </c>
      <c r="F3492">
        <v>291484</v>
      </c>
    </row>
    <row r="3493" spans="1:6">
      <c r="A3493" s="14">
        <v>40886</v>
      </c>
      <c r="B3493">
        <v>4.3406000000000002</v>
      </c>
      <c r="C3493">
        <v>4.4267000000000003</v>
      </c>
      <c r="D3493">
        <v>4.3221999999999996</v>
      </c>
      <c r="E3493" s="35">
        <v>4.3282999999999996</v>
      </c>
      <c r="F3493">
        <v>753456</v>
      </c>
    </row>
    <row r="3494" spans="1:6">
      <c r="A3494" s="14">
        <v>40889</v>
      </c>
      <c r="B3494">
        <v>4.2975000000000003</v>
      </c>
      <c r="C3494">
        <v>4.3836000000000004</v>
      </c>
      <c r="D3494">
        <v>4.2483000000000004</v>
      </c>
      <c r="E3494" s="35">
        <v>4.3712999999999997</v>
      </c>
      <c r="F3494">
        <v>557141</v>
      </c>
    </row>
    <row r="3495" spans="1:6">
      <c r="A3495" s="14">
        <v>40890</v>
      </c>
      <c r="B3495">
        <v>4.4081999999999999</v>
      </c>
      <c r="C3495">
        <v>4.4696999999999996</v>
      </c>
      <c r="D3495">
        <v>4.1992000000000003</v>
      </c>
      <c r="E3495" s="35">
        <v>4.2545000000000002</v>
      </c>
      <c r="F3495">
        <v>478939</v>
      </c>
    </row>
    <row r="3496" spans="1:6">
      <c r="A3496" s="14">
        <v>40891</v>
      </c>
      <c r="B3496">
        <v>4.1867999999999999</v>
      </c>
      <c r="C3496">
        <v>4.2359999999999998</v>
      </c>
      <c r="D3496">
        <v>4.0762</v>
      </c>
      <c r="E3496" s="35">
        <v>4.1315</v>
      </c>
      <c r="F3496">
        <v>607060</v>
      </c>
    </row>
    <row r="3497" spans="1:6">
      <c r="A3497" s="14">
        <v>40892</v>
      </c>
      <c r="B3497">
        <v>4.1929999999999996</v>
      </c>
      <c r="C3497">
        <v>4.2851999999999997</v>
      </c>
      <c r="D3497">
        <v>4.1437999999999997</v>
      </c>
      <c r="E3497" s="35">
        <v>4.1806999999999999</v>
      </c>
      <c r="F3497">
        <v>431657</v>
      </c>
    </row>
    <row r="3498" spans="1:6">
      <c r="A3498" s="14">
        <v>40893</v>
      </c>
      <c r="B3498">
        <v>4.2298999999999998</v>
      </c>
      <c r="C3498">
        <v>4.4081999999999999</v>
      </c>
      <c r="D3498">
        <v>4.1929999999999996</v>
      </c>
      <c r="E3498" s="35">
        <v>4.3282999999999996</v>
      </c>
      <c r="F3498">
        <v>1096154</v>
      </c>
    </row>
    <row r="3499" spans="1:6">
      <c r="A3499" s="14">
        <v>40896</v>
      </c>
      <c r="B3499">
        <v>4.3836000000000004</v>
      </c>
      <c r="C3499">
        <v>4.5434999999999999</v>
      </c>
      <c r="D3499">
        <v>4.359</v>
      </c>
      <c r="E3499" s="35">
        <v>4.4204999999999997</v>
      </c>
      <c r="F3499">
        <v>495047</v>
      </c>
    </row>
    <row r="3500" spans="1:6">
      <c r="A3500" s="14">
        <v>40897</v>
      </c>
      <c r="B3500">
        <v>4.5434999999999999</v>
      </c>
      <c r="C3500">
        <v>4.7770999999999999</v>
      </c>
      <c r="D3500">
        <v>4.4943</v>
      </c>
      <c r="E3500" s="35">
        <v>4.7648000000000001</v>
      </c>
      <c r="F3500">
        <v>465290</v>
      </c>
    </row>
    <row r="3501" spans="1:6">
      <c r="A3501" s="14">
        <v>40898</v>
      </c>
      <c r="B3501">
        <v>4.7525000000000004</v>
      </c>
      <c r="C3501">
        <v>4.8015999999999996</v>
      </c>
      <c r="D3501">
        <v>4.6295000000000002</v>
      </c>
      <c r="E3501" s="35">
        <v>4.7709000000000001</v>
      </c>
      <c r="F3501">
        <v>441493</v>
      </c>
    </row>
    <row r="3502" spans="1:6">
      <c r="A3502" s="14">
        <v>40899</v>
      </c>
      <c r="B3502">
        <v>5.0045000000000002</v>
      </c>
      <c r="C3502">
        <v>5.0351999999999997</v>
      </c>
      <c r="D3502">
        <v>4.5556999999999999</v>
      </c>
      <c r="E3502" s="35">
        <v>4.5556999999999999</v>
      </c>
      <c r="F3502">
        <v>917104</v>
      </c>
    </row>
    <row r="3503" spans="1:6">
      <c r="A3503" s="14">
        <v>40900</v>
      </c>
      <c r="B3503">
        <v>4.6050000000000004</v>
      </c>
      <c r="C3503">
        <v>4.6050000000000004</v>
      </c>
      <c r="D3503">
        <v>4.4451000000000001</v>
      </c>
      <c r="E3503" s="35">
        <v>4.4573999999999998</v>
      </c>
      <c r="F3503">
        <v>561141</v>
      </c>
    </row>
    <row r="3504" spans="1:6">
      <c r="A3504" s="14">
        <v>40904</v>
      </c>
      <c r="B3504">
        <v>4.4328000000000003</v>
      </c>
      <c r="C3504">
        <v>4.7156000000000002</v>
      </c>
      <c r="D3504">
        <v>4.3959000000000001</v>
      </c>
      <c r="E3504" s="35">
        <v>4.6971999999999996</v>
      </c>
      <c r="F3504">
        <v>370550</v>
      </c>
    </row>
    <row r="3505" spans="1:6">
      <c r="A3505" s="14">
        <v>40905</v>
      </c>
      <c r="B3505">
        <v>4.6787000000000001</v>
      </c>
      <c r="C3505">
        <v>4.6971999999999996</v>
      </c>
      <c r="D3505">
        <v>4.4882</v>
      </c>
      <c r="E3505" s="35">
        <v>4.4943</v>
      </c>
      <c r="F3505">
        <v>318843</v>
      </c>
    </row>
    <row r="3506" spans="1:6">
      <c r="A3506" s="14">
        <v>40906</v>
      </c>
      <c r="B3506">
        <v>4.5065999999999997</v>
      </c>
      <c r="C3506">
        <v>4.6306000000000003</v>
      </c>
      <c r="D3506">
        <v>4.4880000000000004</v>
      </c>
      <c r="E3506" s="35">
        <v>4.6120000000000001</v>
      </c>
      <c r="F3506">
        <v>289118</v>
      </c>
    </row>
    <row r="3507" spans="1:6">
      <c r="A3507" s="14">
        <v>40907</v>
      </c>
      <c r="B3507">
        <v>4.6058000000000003</v>
      </c>
      <c r="C3507">
        <v>4.6677999999999997</v>
      </c>
      <c r="D3507">
        <v>4.55</v>
      </c>
      <c r="E3507" s="35">
        <v>4.6243999999999996</v>
      </c>
      <c r="F3507">
        <v>249383</v>
      </c>
    </row>
    <row r="3508" spans="1:6">
      <c r="A3508" s="14">
        <v>40911</v>
      </c>
      <c r="B3508">
        <v>4.7793999999999999</v>
      </c>
      <c r="C3508">
        <v>4.8289999999999997</v>
      </c>
      <c r="D3508">
        <v>4.7545999999999999</v>
      </c>
      <c r="E3508" s="35">
        <v>4.7732000000000001</v>
      </c>
      <c r="F3508">
        <v>368218</v>
      </c>
    </row>
    <row r="3509" spans="1:6">
      <c r="A3509" s="14">
        <v>40912</v>
      </c>
      <c r="B3509">
        <v>4.7298</v>
      </c>
      <c r="C3509">
        <v>4.7298</v>
      </c>
      <c r="D3509">
        <v>4.5872000000000002</v>
      </c>
      <c r="E3509" s="35">
        <v>4.6802000000000001</v>
      </c>
      <c r="F3509">
        <v>294760</v>
      </c>
    </row>
    <row r="3510" spans="1:6">
      <c r="A3510" s="14">
        <v>40913</v>
      </c>
      <c r="B3510">
        <v>4.6368</v>
      </c>
      <c r="C3510">
        <v>4.7422000000000004</v>
      </c>
      <c r="D3510">
        <v>4.5747999999999998</v>
      </c>
      <c r="E3510" s="35">
        <v>4.7359999999999998</v>
      </c>
      <c r="F3510">
        <v>462752</v>
      </c>
    </row>
    <row r="3511" spans="1:6">
      <c r="A3511" s="14">
        <v>40914</v>
      </c>
      <c r="B3511">
        <v>4.7423000000000002</v>
      </c>
      <c r="C3511">
        <v>4.7423000000000002</v>
      </c>
      <c r="D3511">
        <v>4.5625</v>
      </c>
      <c r="E3511" s="35">
        <v>4.5749000000000004</v>
      </c>
      <c r="F3511">
        <v>372129</v>
      </c>
    </row>
    <row r="3512" spans="1:6">
      <c r="A3512" s="14">
        <v>40917</v>
      </c>
      <c r="B3512">
        <v>4.6120000000000001</v>
      </c>
      <c r="C3512">
        <v>4.6988000000000003</v>
      </c>
      <c r="D3512">
        <v>4.5438000000000001</v>
      </c>
      <c r="E3512" s="35">
        <v>4.6802000000000001</v>
      </c>
      <c r="F3512">
        <v>372494</v>
      </c>
    </row>
    <row r="3513" spans="1:6">
      <c r="A3513" s="14">
        <v>40918</v>
      </c>
      <c r="B3513">
        <v>4.7607999999999997</v>
      </c>
      <c r="C3513">
        <v>4.798</v>
      </c>
      <c r="D3513">
        <v>4.7050000000000001</v>
      </c>
      <c r="E3513" s="35">
        <v>4.7793999999999999</v>
      </c>
      <c r="F3513">
        <v>372124</v>
      </c>
    </row>
    <row r="3514" spans="1:6">
      <c r="A3514" s="14">
        <v>40919</v>
      </c>
      <c r="B3514">
        <v>4.7422000000000004</v>
      </c>
      <c r="C3514">
        <v>4.8289999999999997</v>
      </c>
      <c r="D3514">
        <v>4.7422000000000004</v>
      </c>
      <c r="E3514" s="35">
        <v>4.8041999999999998</v>
      </c>
      <c r="F3514">
        <v>345283</v>
      </c>
    </row>
    <row r="3515" spans="1:6">
      <c r="A3515" s="14">
        <v>40920</v>
      </c>
      <c r="B3515">
        <v>4.8352000000000004</v>
      </c>
      <c r="C3515">
        <v>4.8537999999999997</v>
      </c>
      <c r="D3515">
        <v>4.7732000000000001</v>
      </c>
      <c r="E3515" s="35">
        <v>4.8475999999999999</v>
      </c>
      <c r="F3515">
        <v>274739</v>
      </c>
    </row>
    <row r="3516" spans="1:6">
      <c r="A3516" s="14">
        <v>40921</v>
      </c>
      <c r="B3516">
        <v>4.798</v>
      </c>
      <c r="C3516">
        <v>4.8414000000000001</v>
      </c>
      <c r="D3516">
        <v>4.7236000000000002</v>
      </c>
      <c r="E3516" s="35">
        <v>4.798</v>
      </c>
      <c r="F3516">
        <v>309700</v>
      </c>
    </row>
    <row r="3517" spans="1:6">
      <c r="A3517" s="14">
        <v>40925</v>
      </c>
      <c r="B3517">
        <v>4.8475999999999999</v>
      </c>
      <c r="C3517">
        <v>4.8537999999999997</v>
      </c>
      <c r="D3517">
        <v>4.7607999999999997</v>
      </c>
      <c r="E3517" s="35">
        <v>4.8289999999999997</v>
      </c>
      <c r="F3517">
        <v>368467</v>
      </c>
    </row>
    <row r="3518" spans="1:6">
      <c r="A3518" s="14">
        <v>40926</v>
      </c>
      <c r="B3518">
        <v>4.8289999999999997</v>
      </c>
      <c r="C3518">
        <v>4.9653999999999998</v>
      </c>
      <c r="D3518">
        <v>4.798</v>
      </c>
      <c r="E3518" s="35">
        <v>4.9653999999999998</v>
      </c>
      <c r="F3518">
        <v>278707</v>
      </c>
    </row>
    <row r="3519" spans="1:6">
      <c r="A3519" s="14">
        <v>40927</v>
      </c>
      <c r="B3519">
        <v>4.9964000000000004</v>
      </c>
      <c r="C3519">
        <v>5.1452</v>
      </c>
      <c r="D3519">
        <v>4.9530000000000003</v>
      </c>
      <c r="E3519" s="35">
        <v>5.1079999999999997</v>
      </c>
      <c r="F3519">
        <v>323589</v>
      </c>
    </row>
    <row r="3520" spans="1:6">
      <c r="A3520" s="14">
        <v>40928</v>
      </c>
      <c r="B3520">
        <v>5.0955000000000004</v>
      </c>
      <c r="C3520">
        <v>5.2629000000000001</v>
      </c>
      <c r="D3520">
        <v>5.0335000000000001</v>
      </c>
      <c r="E3520" s="35">
        <v>5.2567000000000004</v>
      </c>
      <c r="F3520">
        <v>411981</v>
      </c>
    </row>
    <row r="3521" spans="1:6">
      <c r="A3521" s="14">
        <v>40931</v>
      </c>
      <c r="B3521">
        <v>5.2381000000000002</v>
      </c>
      <c r="C3521">
        <v>5.4427000000000003</v>
      </c>
      <c r="D3521">
        <v>5.2381000000000002</v>
      </c>
      <c r="E3521" s="35">
        <v>5.3000999999999996</v>
      </c>
      <c r="F3521">
        <v>428843</v>
      </c>
    </row>
    <row r="3522" spans="1:6">
      <c r="A3522" s="14">
        <v>40932</v>
      </c>
      <c r="B3522">
        <v>5.2381000000000002</v>
      </c>
      <c r="C3522">
        <v>5.3559000000000001</v>
      </c>
      <c r="D3522">
        <v>5.1947000000000001</v>
      </c>
      <c r="E3522" s="35">
        <v>5.3311000000000002</v>
      </c>
      <c r="F3522">
        <v>265749</v>
      </c>
    </row>
    <row r="3523" spans="1:6">
      <c r="A3523" s="14">
        <v>40933</v>
      </c>
      <c r="B3523">
        <v>5.3311000000000002</v>
      </c>
      <c r="C3523">
        <v>5.4612999999999996</v>
      </c>
      <c r="D3523">
        <v>5.3249000000000004</v>
      </c>
      <c r="E3523" s="35">
        <v>5.4116999999999997</v>
      </c>
      <c r="F3523">
        <v>641903</v>
      </c>
    </row>
    <row r="3524" spans="1:6">
      <c r="A3524" s="14">
        <v>40934</v>
      </c>
      <c r="B3524">
        <v>5.4612999999999996</v>
      </c>
      <c r="C3524">
        <v>5.5171000000000001</v>
      </c>
      <c r="D3524">
        <v>5.3249000000000004</v>
      </c>
      <c r="E3524" s="35">
        <v>5.3745000000000003</v>
      </c>
      <c r="F3524">
        <v>224092</v>
      </c>
    </row>
    <row r="3525" spans="1:6">
      <c r="A3525" s="14">
        <v>40935</v>
      </c>
      <c r="B3525">
        <v>5.3434999999999997</v>
      </c>
      <c r="C3525">
        <v>5.4923000000000002</v>
      </c>
      <c r="D3525">
        <v>5.3311000000000002</v>
      </c>
      <c r="E3525" s="35">
        <v>5.4241000000000001</v>
      </c>
      <c r="F3525">
        <v>212005</v>
      </c>
    </row>
    <row r="3526" spans="1:6">
      <c r="A3526" s="14">
        <v>40938</v>
      </c>
      <c r="B3526">
        <v>5.3497000000000003</v>
      </c>
      <c r="C3526">
        <v>5.5542999999999996</v>
      </c>
      <c r="D3526">
        <v>5.2752999999999997</v>
      </c>
      <c r="E3526" s="35">
        <v>5.4675000000000002</v>
      </c>
      <c r="F3526">
        <v>302572</v>
      </c>
    </row>
    <row r="3527" spans="1:6">
      <c r="A3527" s="14">
        <v>40939</v>
      </c>
      <c r="B3527">
        <v>5.4984999999999999</v>
      </c>
      <c r="C3527">
        <v>5.5480999999999998</v>
      </c>
      <c r="D3527">
        <v>5.3620999999999999</v>
      </c>
      <c r="E3527" s="35">
        <v>5.3993000000000002</v>
      </c>
      <c r="F3527">
        <v>207665</v>
      </c>
    </row>
    <row r="3528" spans="1:6">
      <c r="A3528" s="14">
        <v>40940</v>
      </c>
      <c r="B3528">
        <v>5.4737</v>
      </c>
      <c r="C3528">
        <v>5.6410999999999998</v>
      </c>
      <c r="D3528">
        <v>5.4055</v>
      </c>
      <c r="E3528" s="35">
        <v>5.5976999999999997</v>
      </c>
      <c r="F3528">
        <v>655607</v>
      </c>
    </row>
    <row r="3529" spans="1:6">
      <c r="A3529" s="14">
        <v>40941</v>
      </c>
      <c r="B3529">
        <v>5.5976999999999997</v>
      </c>
      <c r="C3529">
        <v>5.6658999999999997</v>
      </c>
      <c r="D3529">
        <v>5.5294999999999996</v>
      </c>
      <c r="E3529" s="35">
        <v>5.5914999999999999</v>
      </c>
      <c r="F3529">
        <v>193781</v>
      </c>
    </row>
    <row r="3530" spans="1:6">
      <c r="A3530" s="14">
        <v>40942</v>
      </c>
      <c r="B3530">
        <v>5.7278000000000002</v>
      </c>
      <c r="C3530">
        <v>6.0625999999999998</v>
      </c>
      <c r="D3530">
        <v>5.7092999999999998</v>
      </c>
      <c r="E3530" s="35">
        <v>6.0129999999999999</v>
      </c>
      <c r="F3530">
        <v>641593</v>
      </c>
    </row>
    <row r="3531" spans="1:6">
      <c r="A3531" s="14">
        <v>40945</v>
      </c>
      <c r="B3531">
        <v>5.9447999999999999</v>
      </c>
      <c r="C3531">
        <v>5.9882</v>
      </c>
      <c r="D3531">
        <v>5.8890000000000002</v>
      </c>
      <c r="E3531" s="35">
        <v>5.9261999999999997</v>
      </c>
      <c r="F3531">
        <v>210950</v>
      </c>
    </row>
    <row r="3532" spans="1:6">
      <c r="A3532" s="14">
        <v>40946</v>
      </c>
      <c r="B3532">
        <v>5.8890000000000002</v>
      </c>
      <c r="C3532">
        <v>5.9509999999999996</v>
      </c>
      <c r="D3532">
        <v>5.8642000000000003</v>
      </c>
      <c r="E3532" s="35">
        <v>5.9138000000000002</v>
      </c>
      <c r="F3532">
        <v>271080</v>
      </c>
    </row>
    <row r="3533" spans="1:6">
      <c r="A3533" s="14">
        <v>40947</v>
      </c>
      <c r="B3533">
        <v>5.92</v>
      </c>
      <c r="C3533">
        <v>6.0191999999999997</v>
      </c>
      <c r="D3533">
        <v>5.8827999999999996</v>
      </c>
      <c r="E3533" s="35">
        <v>5.9386000000000001</v>
      </c>
      <c r="F3533">
        <v>255707</v>
      </c>
    </row>
    <row r="3534" spans="1:6">
      <c r="A3534" s="14">
        <v>40948</v>
      </c>
      <c r="B3534">
        <v>5.9634</v>
      </c>
      <c r="C3534">
        <v>5.9820000000000002</v>
      </c>
      <c r="D3534">
        <v>5.8952</v>
      </c>
      <c r="E3534" s="35">
        <v>5.9261999999999997</v>
      </c>
      <c r="F3534">
        <v>162785</v>
      </c>
    </row>
    <row r="3535" spans="1:6">
      <c r="A3535" s="14">
        <v>40949</v>
      </c>
      <c r="B3535">
        <v>5.8208000000000002</v>
      </c>
      <c r="C3535">
        <v>5.9447999999999999</v>
      </c>
      <c r="D3535">
        <v>5.7835999999999999</v>
      </c>
      <c r="E3535" s="35">
        <v>5.9013999999999998</v>
      </c>
      <c r="F3535">
        <v>260356</v>
      </c>
    </row>
    <row r="3536" spans="1:6">
      <c r="A3536" s="14">
        <v>40952</v>
      </c>
      <c r="B3536">
        <v>5.9943999999999997</v>
      </c>
      <c r="C3536">
        <v>6.0439999999999996</v>
      </c>
      <c r="D3536">
        <v>5.92</v>
      </c>
      <c r="E3536" s="35">
        <v>6.0006000000000004</v>
      </c>
      <c r="F3536">
        <v>278954</v>
      </c>
    </row>
    <row r="3537" spans="1:6">
      <c r="A3537" s="14">
        <v>40953</v>
      </c>
      <c r="B3537">
        <v>5.9572000000000003</v>
      </c>
      <c r="C3537">
        <v>5.9943999999999997</v>
      </c>
      <c r="D3537">
        <v>5.9076000000000004</v>
      </c>
      <c r="E3537" s="35">
        <v>5.9882</v>
      </c>
      <c r="F3537">
        <v>267361</v>
      </c>
    </row>
    <row r="3538" spans="1:6">
      <c r="A3538" s="14">
        <v>40954</v>
      </c>
      <c r="B3538">
        <v>6.0377999999999998</v>
      </c>
      <c r="C3538">
        <v>6.0377999999999998</v>
      </c>
      <c r="D3538">
        <v>5.8890000000000002</v>
      </c>
      <c r="E3538" s="35">
        <v>5.9447999999999999</v>
      </c>
      <c r="F3538">
        <v>336293</v>
      </c>
    </row>
    <row r="3539" spans="1:6">
      <c r="A3539" s="14">
        <v>40955</v>
      </c>
      <c r="B3539">
        <v>5.92</v>
      </c>
      <c r="C3539">
        <v>6.1121999999999996</v>
      </c>
      <c r="D3539">
        <v>5.92</v>
      </c>
      <c r="E3539" s="35">
        <v>6.0377999999999998</v>
      </c>
      <c r="F3539">
        <v>203140</v>
      </c>
    </row>
    <row r="3540" spans="1:6">
      <c r="A3540" s="14">
        <v>40956</v>
      </c>
      <c r="B3540">
        <v>6.0750000000000002</v>
      </c>
      <c r="C3540">
        <v>6.0873999999999997</v>
      </c>
      <c r="D3540">
        <v>5.8704000000000001</v>
      </c>
      <c r="E3540" s="35">
        <v>5.8952</v>
      </c>
      <c r="F3540">
        <v>219629</v>
      </c>
    </row>
    <row r="3541" spans="1:6">
      <c r="A3541" s="14">
        <v>40960</v>
      </c>
      <c r="B3541">
        <v>5.9015000000000004</v>
      </c>
      <c r="C3541">
        <v>5.9386999999999999</v>
      </c>
      <c r="D3541">
        <v>5.7217000000000002</v>
      </c>
      <c r="E3541" s="35">
        <v>5.7961</v>
      </c>
      <c r="F3541">
        <v>352787</v>
      </c>
    </row>
    <row r="3542" spans="1:6">
      <c r="A3542" s="14">
        <v>40961</v>
      </c>
      <c r="B3542">
        <v>5.7340999999999998</v>
      </c>
      <c r="C3542">
        <v>5.8270999999999997</v>
      </c>
      <c r="D3542">
        <v>5.6844999999999999</v>
      </c>
      <c r="E3542" s="35">
        <v>5.7031000000000001</v>
      </c>
      <c r="F3542">
        <v>240088</v>
      </c>
    </row>
    <row r="3543" spans="1:6">
      <c r="A3543" s="14">
        <v>40962</v>
      </c>
      <c r="B3543">
        <v>5.6473000000000004</v>
      </c>
      <c r="C3543">
        <v>5.8085000000000004</v>
      </c>
      <c r="D3543">
        <v>5.6224999999999996</v>
      </c>
      <c r="E3543" s="35">
        <v>5.7713000000000001</v>
      </c>
      <c r="F3543">
        <v>432383</v>
      </c>
    </row>
    <row r="3544" spans="1:6">
      <c r="A3544" s="14">
        <v>40963</v>
      </c>
      <c r="B3544">
        <v>5.8085000000000004</v>
      </c>
      <c r="C3544">
        <v>5.8147000000000002</v>
      </c>
      <c r="D3544">
        <v>5.6906999999999996</v>
      </c>
      <c r="E3544" s="35">
        <v>5.7154999999999996</v>
      </c>
      <c r="F3544">
        <v>139788</v>
      </c>
    </row>
    <row r="3545" spans="1:6">
      <c r="A3545" s="14">
        <v>40966</v>
      </c>
      <c r="B3545">
        <v>5.6410999999999998</v>
      </c>
      <c r="C3545">
        <v>5.7961</v>
      </c>
      <c r="D3545">
        <v>5.5605000000000002</v>
      </c>
      <c r="E3545" s="35">
        <v>5.6906999999999996</v>
      </c>
      <c r="F3545">
        <v>527165</v>
      </c>
    </row>
    <row r="3546" spans="1:6">
      <c r="A3546" s="14">
        <v>40967</v>
      </c>
      <c r="B3546">
        <v>5.7092999999999998</v>
      </c>
      <c r="C3546">
        <v>5.7526999999999999</v>
      </c>
      <c r="D3546">
        <v>5.5667</v>
      </c>
      <c r="E3546" s="35">
        <v>5.6473000000000004</v>
      </c>
      <c r="F3546">
        <v>224280</v>
      </c>
    </row>
    <row r="3547" spans="1:6">
      <c r="A3547" s="14">
        <v>40968</v>
      </c>
      <c r="B3547">
        <v>5.6721000000000004</v>
      </c>
      <c r="C3547">
        <v>5.7031000000000001</v>
      </c>
      <c r="D3547">
        <v>5.4364999999999997</v>
      </c>
      <c r="E3547" s="35">
        <v>5.4427000000000003</v>
      </c>
      <c r="F3547">
        <v>305733</v>
      </c>
    </row>
    <row r="3548" spans="1:6">
      <c r="A3548" s="14">
        <v>40969</v>
      </c>
      <c r="B3548">
        <v>5.4612999999999996</v>
      </c>
      <c r="C3548">
        <v>5.5357000000000003</v>
      </c>
      <c r="D3548">
        <v>5.4241000000000001</v>
      </c>
      <c r="E3548" s="35">
        <v>5.4302999999999999</v>
      </c>
      <c r="F3548">
        <v>359230</v>
      </c>
    </row>
    <row r="3549" spans="1:6">
      <c r="A3549" s="14">
        <v>40970</v>
      </c>
      <c r="B3549">
        <v>5.4055</v>
      </c>
      <c r="C3549">
        <v>5.4179000000000004</v>
      </c>
      <c r="D3549">
        <v>5.1885000000000003</v>
      </c>
      <c r="E3549" s="35">
        <v>5.2504999999999997</v>
      </c>
      <c r="F3549">
        <v>489096</v>
      </c>
    </row>
    <row r="3550" spans="1:6">
      <c r="A3550" s="14">
        <v>40973</v>
      </c>
      <c r="B3550">
        <v>5.2133000000000003</v>
      </c>
      <c r="C3550">
        <v>5.3063000000000002</v>
      </c>
      <c r="D3550">
        <v>5.1637000000000004</v>
      </c>
      <c r="E3550" s="35">
        <v>5.2877000000000001</v>
      </c>
      <c r="F3550">
        <v>171835</v>
      </c>
    </row>
    <row r="3551" spans="1:6">
      <c r="A3551" s="14">
        <v>40974</v>
      </c>
      <c r="B3551">
        <v>5.1886000000000001</v>
      </c>
      <c r="C3551">
        <v>5.2691999999999997</v>
      </c>
      <c r="D3551">
        <v>5.1142000000000003</v>
      </c>
      <c r="E3551" s="35">
        <v>5.1390000000000002</v>
      </c>
      <c r="F3551">
        <v>223847</v>
      </c>
    </row>
    <row r="3552" spans="1:6">
      <c r="A3552" s="14">
        <v>40975</v>
      </c>
      <c r="B3552">
        <v>5.1761999999999997</v>
      </c>
      <c r="C3552">
        <v>5.2009999999999996</v>
      </c>
      <c r="D3552">
        <v>5.1142000000000003</v>
      </c>
      <c r="E3552" s="35">
        <v>5.1638000000000002</v>
      </c>
      <c r="F3552">
        <v>228683</v>
      </c>
    </row>
    <row r="3553" spans="1:6">
      <c r="A3553" s="14">
        <v>40976</v>
      </c>
      <c r="B3553">
        <v>5.2133000000000003</v>
      </c>
      <c r="C3553">
        <v>5.3620999999999999</v>
      </c>
      <c r="D3553">
        <v>5.1451000000000002</v>
      </c>
      <c r="E3553" s="35">
        <v>5.3372999999999999</v>
      </c>
      <c r="F3553">
        <v>173695</v>
      </c>
    </row>
    <row r="3554" spans="1:6">
      <c r="A3554" s="14">
        <v>40977</v>
      </c>
      <c r="B3554">
        <v>5.3497000000000003</v>
      </c>
      <c r="C3554">
        <v>5.5728999999999997</v>
      </c>
      <c r="D3554">
        <v>5.2629000000000001</v>
      </c>
      <c r="E3554" s="35">
        <v>5.3930999999999996</v>
      </c>
      <c r="F3554">
        <v>324640</v>
      </c>
    </row>
    <row r="3555" spans="1:6">
      <c r="A3555" s="14">
        <v>40980</v>
      </c>
      <c r="B3555">
        <v>5.3930999999999996</v>
      </c>
      <c r="C3555">
        <v>5.4612999999999996</v>
      </c>
      <c r="D3555">
        <v>5.3559000000000001</v>
      </c>
      <c r="E3555" s="35">
        <v>5.4241000000000001</v>
      </c>
      <c r="F3555">
        <v>176857</v>
      </c>
    </row>
    <row r="3556" spans="1:6">
      <c r="A3556" s="14">
        <v>40981</v>
      </c>
      <c r="B3556">
        <v>5.4984999999999999</v>
      </c>
      <c r="C3556">
        <v>5.6535000000000002</v>
      </c>
      <c r="D3556">
        <v>5.4241000000000001</v>
      </c>
      <c r="E3556" s="35">
        <v>5.6535000000000002</v>
      </c>
      <c r="F3556">
        <v>350740</v>
      </c>
    </row>
    <row r="3557" spans="1:6">
      <c r="A3557" s="14">
        <v>40982</v>
      </c>
      <c r="B3557">
        <v>5.6535000000000002</v>
      </c>
      <c r="C3557">
        <v>5.6721000000000004</v>
      </c>
      <c r="D3557">
        <v>5.4737</v>
      </c>
      <c r="E3557" s="35">
        <v>5.4984999999999999</v>
      </c>
      <c r="F3557">
        <v>217336</v>
      </c>
    </row>
    <row r="3558" spans="1:6">
      <c r="A3558" s="14">
        <v>40983</v>
      </c>
      <c r="B3558">
        <v>5.5109000000000004</v>
      </c>
      <c r="C3558">
        <v>5.6597</v>
      </c>
      <c r="D3558">
        <v>5.4737</v>
      </c>
      <c r="E3558" s="35">
        <v>5.6597</v>
      </c>
      <c r="F3558">
        <v>211572</v>
      </c>
    </row>
    <row r="3559" spans="1:6">
      <c r="A3559" s="14">
        <v>40984</v>
      </c>
      <c r="B3559">
        <v>5.6658999999999997</v>
      </c>
      <c r="C3559">
        <v>5.7651000000000003</v>
      </c>
      <c r="D3559">
        <v>5.5914999999999999</v>
      </c>
      <c r="E3559" s="35">
        <v>5.6597</v>
      </c>
      <c r="F3559">
        <v>583451</v>
      </c>
    </row>
    <row r="3560" spans="1:6">
      <c r="A3560" s="14">
        <v>40987</v>
      </c>
      <c r="B3560">
        <v>5.6287000000000003</v>
      </c>
      <c r="C3560">
        <v>5.8704999999999998</v>
      </c>
      <c r="D3560">
        <v>5.6162999999999998</v>
      </c>
      <c r="E3560" s="35">
        <v>5.7588999999999997</v>
      </c>
      <c r="F3560">
        <v>237237</v>
      </c>
    </row>
    <row r="3561" spans="1:6">
      <c r="A3561" s="14">
        <v>40988</v>
      </c>
      <c r="B3561">
        <v>5.6783000000000001</v>
      </c>
      <c r="C3561">
        <v>5.7899000000000003</v>
      </c>
      <c r="D3561">
        <v>5.6658999999999997</v>
      </c>
      <c r="E3561" s="35">
        <v>5.7465000000000002</v>
      </c>
      <c r="F3561">
        <v>282924</v>
      </c>
    </row>
    <row r="3562" spans="1:6">
      <c r="A3562" s="14">
        <v>40989</v>
      </c>
      <c r="B3562">
        <v>5.7713000000000001</v>
      </c>
      <c r="C3562">
        <v>5.7961</v>
      </c>
      <c r="D3562">
        <v>5.6597</v>
      </c>
      <c r="E3562" s="35">
        <v>5.7092999999999998</v>
      </c>
      <c r="F3562">
        <v>328300</v>
      </c>
    </row>
    <row r="3563" spans="1:6">
      <c r="A3563" s="14">
        <v>40990</v>
      </c>
      <c r="B3563">
        <v>5.6101000000000001</v>
      </c>
      <c r="C3563">
        <v>5.7899000000000003</v>
      </c>
      <c r="D3563">
        <v>5.5294999999999996</v>
      </c>
      <c r="E3563" s="35">
        <v>5.7588999999999997</v>
      </c>
      <c r="F3563">
        <v>399590</v>
      </c>
    </row>
    <row r="3564" spans="1:6">
      <c r="A3564" s="14">
        <v>40991</v>
      </c>
      <c r="B3564">
        <v>5.3002000000000002</v>
      </c>
      <c r="C3564">
        <v>5.8333000000000004</v>
      </c>
      <c r="D3564">
        <v>5.1142000000000003</v>
      </c>
      <c r="E3564" s="35">
        <v>5.6287000000000003</v>
      </c>
      <c r="F3564">
        <v>1031081</v>
      </c>
    </row>
    <row r="3565" spans="1:6">
      <c r="A3565" s="14">
        <v>40994</v>
      </c>
      <c r="B3565">
        <v>5.734</v>
      </c>
      <c r="C3565">
        <v>5.8827999999999996</v>
      </c>
      <c r="D3565">
        <v>5.6285999999999996</v>
      </c>
      <c r="E3565" s="35">
        <v>5.8827999999999996</v>
      </c>
      <c r="F3565">
        <v>597454</v>
      </c>
    </row>
    <row r="3566" spans="1:6">
      <c r="A3566" s="14">
        <v>40995</v>
      </c>
      <c r="B3566">
        <v>5.8704000000000001</v>
      </c>
      <c r="C3566">
        <v>6.0811999999999999</v>
      </c>
      <c r="D3566">
        <v>5.7960000000000003</v>
      </c>
      <c r="E3566" s="35">
        <v>6.0068000000000001</v>
      </c>
      <c r="F3566">
        <v>806486</v>
      </c>
    </row>
    <row r="3567" spans="1:6">
      <c r="A3567" s="14">
        <v>40996</v>
      </c>
      <c r="B3567">
        <v>6.0068000000000001</v>
      </c>
      <c r="C3567">
        <v>6.0191999999999997</v>
      </c>
      <c r="D3567">
        <v>5.9076000000000004</v>
      </c>
      <c r="E3567" s="35">
        <v>5.92</v>
      </c>
      <c r="F3567">
        <v>378508</v>
      </c>
    </row>
    <row r="3568" spans="1:6">
      <c r="A3568" s="14">
        <v>40997</v>
      </c>
      <c r="B3568">
        <v>5.8761999999999999</v>
      </c>
      <c r="C3568">
        <v>6.0388999999999999</v>
      </c>
      <c r="D3568">
        <v>5.8261000000000003</v>
      </c>
      <c r="E3568" s="35">
        <v>5.9638</v>
      </c>
      <c r="F3568">
        <v>459457</v>
      </c>
    </row>
    <row r="3569" spans="1:6">
      <c r="A3569" s="14">
        <v>40998</v>
      </c>
      <c r="B3569">
        <v>6.0450999999999997</v>
      </c>
      <c r="C3569">
        <v>6.0450999999999997</v>
      </c>
      <c r="D3569">
        <v>5.9512999999999998</v>
      </c>
      <c r="E3569" s="35">
        <v>6.0076000000000001</v>
      </c>
      <c r="F3569">
        <v>539307</v>
      </c>
    </row>
    <row r="3570" spans="1:6">
      <c r="A3570" s="14">
        <v>41001</v>
      </c>
      <c r="B3570">
        <v>5.97</v>
      </c>
      <c r="C3570">
        <v>6.0888999999999998</v>
      </c>
      <c r="D3570">
        <v>5.8887</v>
      </c>
      <c r="E3570" s="35">
        <v>5.9325000000000001</v>
      </c>
      <c r="F3570">
        <v>428542</v>
      </c>
    </row>
    <row r="3571" spans="1:6">
      <c r="A3571" s="14">
        <v>41002</v>
      </c>
      <c r="B3571">
        <v>5.9325999999999999</v>
      </c>
      <c r="C3571">
        <v>6.0327000000000002</v>
      </c>
      <c r="D3571">
        <v>5.9138000000000002</v>
      </c>
      <c r="E3571" s="35">
        <v>5.9763999999999999</v>
      </c>
      <c r="F3571">
        <v>468412</v>
      </c>
    </row>
    <row r="3572" spans="1:6">
      <c r="A3572" s="14">
        <v>41003</v>
      </c>
      <c r="B3572">
        <v>5.8636999999999997</v>
      </c>
      <c r="C3572">
        <v>5.9325999999999999</v>
      </c>
      <c r="D3572">
        <v>5.7698999999999998</v>
      </c>
      <c r="E3572" s="35">
        <v>5.87</v>
      </c>
      <c r="F3572">
        <v>382238</v>
      </c>
    </row>
    <row r="3573" spans="1:6">
      <c r="A3573" s="14">
        <v>41004</v>
      </c>
      <c r="B3573">
        <v>5.8387000000000002</v>
      </c>
      <c r="C3573">
        <v>5.9076000000000004</v>
      </c>
      <c r="D3573">
        <v>5.7824</v>
      </c>
      <c r="E3573" s="35">
        <v>5.8262</v>
      </c>
      <c r="F3573">
        <v>272035</v>
      </c>
    </row>
    <row r="3574" spans="1:6">
      <c r="A3574" s="14">
        <v>41008</v>
      </c>
      <c r="B3574">
        <v>5.6509</v>
      </c>
      <c r="C3574">
        <v>5.7510000000000003</v>
      </c>
      <c r="D3574">
        <v>5.6383999999999999</v>
      </c>
      <c r="E3574" s="35">
        <v>5.726</v>
      </c>
      <c r="F3574">
        <v>272345</v>
      </c>
    </row>
    <row r="3575" spans="1:6">
      <c r="A3575" s="14">
        <v>41009</v>
      </c>
      <c r="B3575">
        <v>5.7198000000000002</v>
      </c>
      <c r="C3575">
        <v>5.7636000000000003</v>
      </c>
      <c r="D3575">
        <v>5.5194999999999999</v>
      </c>
      <c r="E3575" s="35">
        <v>5.5194999999999999</v>
      </c>
      <c r="F3575">
        <v>388117</v>
      </c>
    </row>
    <row r="3576" spans="1:6">
      <c r="A3576" s="14">
        <v>41010</v>
      </c>
      <c r="B3576">
        <v>5.6071</v>
      </c>
      <c r="C3576">
        <v>5.6321000000000003</v>
      </c>
      <c r="D3576">
        <v>5.5382999999999996</v>
      </c>
      <c r="E3576" s="35">
        <v>5.5945999999999998</v>
      </c>
      <c r="F3576">
        <v>249942</v>
      </c>
    </row>
    <row r="3577" spans="1:6">
      <c r="A3577" s="14">
        <v>41011</v>
      </c>
      <c r="B3577">
        <v>5.6071999999999997</v>
      </c>
      <c r="C3577">
        <v>5.8198999999999996</v>
      </c>
      <c r="D3577">
        <v>5.5945999999999998</v>
      </c>
      <c r="E3577" s="35">
        <v>5.7949000000000002</v>
      </c>
      <c r="F3577">
        <v>292874</v>
      </c>
    </row>
    <row r="3578" spans="1:6">
      <c r="A3578" s="14">
        <v>41012</v>
      </c>
      <c r="B3578">
        <v>5.7572999999999999</v>
      </c>
      <c r="C3578">
        <v>5.7572999999999999</v>
      </c>
      <c r="D3578">
        <v>5.6071</v>
      </c>
      <c r="E3578" s="35">
        <v>5.6509</v>
      </c>
      <c r="F3578">
        <v>416777</v>
      </c>
    </row>
    <row r="3579" spans="1:6">
      <c r="A3579" s="14">
        <v>41015</v>
      </c>
      <c r="B3579">
        <v>5.7073</v>
      </c>
      <c r="C3579">
        <v>5.7698999999999998</v>
      </c>
      <c r="D3579">
        <v>5.5571000000000002</v>
      </c>
      <c r="E3579" s="35">
        <v>5.6009000000000002</v>
      </c>
      <c r="F3579">
        <v>354452</v>
      </c>
    </row>
    <row r="3580" spans="1:6">
      <c r="A3580" s="14">
        <v>41016</v>
      </c>
      <c r="B3580">
        <v>5.6821999999999999</v>
      </c>
      <c r="C3580">
        <v>5.92</v>
      </c>
      <c r="D3580">
        <v>5.6571999999999996</v>
      </c>
      <c r="E3580" s="35">
        <v>5.8136000000000001</v>
      </c>
      <c r="F3580">
        <v>265148</v>
      </c>
    </row>
    <row r="3581" spans="1:6">
      <c r="A3581" s="14">
        <v>41017</v>
      </c>
      <c r="B3581">
        <v>5.8261000000000003</v>
      </c>
      <c r="C3581">
        <v>5.8512000000000004</v>
      </c>
      <c r="D3581">
        <v>5.6760000000000002</v>
      </c>
      <c r="E3581" s="35">
        <v>5.7885999999999997</v>
      </c>
      <c r="F3581">
        <v>281545</v>
      </c>
    </row>
    <row r="3582" spans="1:6">
      <c r="A3582" s="14">
        <v>41018</v>
      </c>
      <c r="B3582">
        <v>5.7949000000000002</v>
      </c>
      <c r="C3582">
        <v>5.7949000000000002</v>
      </c>
      <c r="D3582">
        <v>5.4945000000000004</v>
      </c>
      <c r="E3582" s="35">
        <v>5.5382999999999996</v>
      </c>
      <c r="F3582">
        <v>485305</v>
      </c>
    </row>
    <row r="3583" spans="1:6">
      <c r="A3583" s="14">
        <v>41019</v>
      </c>
      <c r="B3583">
        <v>5.6258999999999997</v>
      </c>
      <c r="C3583">
        <v>5.7823000000000002</v>
      </c>
      <c r="D3583">
        <v>5.4756999999999998</v>
      </c>
      <c r="E3583" s="35">
        <v>5.6509</v>
      </c>
      <c r="F3583">
        <v>538932</v>
      </c>
    </row>
    <row r="3584" spans="1:6">
      <c r="A3584" s="14">
        <v>41022</v>
      </c>
      <c r="B3584">
        <v>5.5507999999999997</v>
      </c>
      <c r="C3584">
        <v>5.6196999999999999</v>
      </c>
      <c r="D3584">
        <v>5.4756999999999998</v>
      </c>
      <c r="E3584" s="35">
        <v>5.6134000000000004</v>
      </c>
      <c r="F3584">
        <v>330045</v>
      </c>
    </row>
    <row r="3585" spans="1:6">
      <c r="A3585" s="14">
        <v>41023</v>
      </c>
      <c r="B3585">
        <v>5.6009000000000002</v>
      </c>
      <c r="C3585">
        <v>5.7760999999999996</v>
      </c>
      <c r="D3585">
        <v>5.5571000000000002</v>
      </c>
      <c r="E3585" s="35">
        <v>5.6885000000000003</v>
      </c>
      <c r="F3585">
        <v>247566</v>
      </c>
    </row>
    <row r="3586" spans="1:6">
      <c r="A3586" s="14">
        <v>41024</v>
      </c>
      <c r="B3586">
        <v>5.7885999999999997</v>
      </c>
      <c r="C3586">
        <v>5.9137000000000004</v>
      </c>
      <c r="D3586">
        <v>5.7447999999999997</v>
      </c>
      <c r="E3586" s="35">
        <v>5.7698</v>
      </c>
      <c r="F3586">
        <v>213583</v>
      </c>
    </row>
    <row r="3587" spans="1:6">
      <c r="A3587" s="14">
        <v>41025</v>
      </c>
      <c r="B3587">
        <v>5.7636000000000003</v>
      </c>
      <c r="C3587">
        <v>5.8261000000000003</v>
      </c>
      <c r="D3587">
        <v>5.6321000000000003</v>
      </c>
      <c r="E3587" s="35">
        <v>5.6383999999999999</v>
      </c>
      <c r="F3587">
        <v>223158</v>
      </c>
    </row>
    <row r="3588" spans="1:6">
      <c r="A3588" s="14">
        <v>41026</v>
      </c>
      <c r="B3588">
        <v>5.6760000000000002</v>
      </c>
      <c r="C3588">
        <v>5.6760000000000002</v>
      </c>
      <c r="D3588">
        <v>5.5194999999999999</v>
      </c>
      <c r="E3588" s="35">
        <v>5.6258999999999997</v>
      </c>
      <c r="F3588">
        <v>425916</v>
      </c>
    </row>
    <row r="3589" spans="1:6">
      <c r="A3589" s="14">
        <v>41029</v>
      </c>
      <c r="B3589">
        <v>5.6383999999999999</v>
      </c>
      <c r="C3589">
        <v>5.6509999999999998</v>
      </c>
      <c r="D3589">
        <v>5.4069000000000003</v>
      </c>
      <c r="E3589" s="35">
        <v>5.4069000000000003</v>
      </c>
      <c r="F3589">
        <v>382175</v>
      </c>
    </row>
    <row r="3590" spans="1:6">
      <c r="A3590" s="14">
        <v>41030</v>
      </c>
      <c r="B3590">
        <v>5.4005999999999998</v>
      </c>
      <c r="C3590">
        <v>5.5570000000000004</v>
      </c>
      <c r="D3590">
        <v>5.3192000000000004</v>
      </c>
      <c r="E3590" s="35">
        <v>5.4005999999999998</v>
      </c>
      <c r="F3590">
        <v>430671</v>
      </c>
    </row>
    <row r="3591" spans="1:6">
      <c r="A3591" s="14">
        <v>41031</v>
      </c>
      <c r="B3591">
        <v>5.3318000000000003</v>
      </c>
      <c r="C3591">
        <v>5.4382000000000001</v>
      </c>
      <c r="D3591">
        <v>5.2504999999999997</v>
      </c>
      <c r="E3591" s="35">
        <v>5.3944000000000001</v>
      </c>
      <c r="F3591">
        <v>329672</v>
      </c>
    </row>
    <row r="3592" spans="1:6">
      <c r="A3592" s="14">
        <v>41032</v>
      </c>
      <c r="B3592">
        <v>5.3818000000000001</v>
      </c>
      <c r="C3592">
        <v>5.4443999999999999</v>
      </c>
      <c r="D3592">
        <v>5.3129999999999997</v>
      </c>
      <c r="E3592" s="35">
        <v>5.3818000000000001</v>
      </c>
      <c r="F3592">
        <v>343872</v>
      </c>
    </row>
    <row r="3593" spans="1:6">
      <c r="A3593" s="14">
        <v>41033</v>
      </c>
      <c r="B3593">
        <v>5.3442999999999996</v>
      </c>
      <c r="C3593">
        <v>5.3506</v>
      </c>
      <c r="D3593">
        <v>5.2129000000000003</v>
      </c>
      <c r="E3593" s="35">
        <v>5.2129000000000003</v>
      </c>
      <c r="F3593">
        <v>454517</v>
      </c>
    </row>
    <row r="3594" spans="1:6">
      <c r="A3594" s="14">
        <v>41036</v>
      </c>
      <c r="B3594">
        <v>5.1942000000000004</v>
      </c>
      <c r="C3594">
        <v>5.3131000000000004</v>
      </c>
      <c r="D3594">
        <v>5.1440999999999999</v>
      </c>
      <c r="E3594" s="35">
        <v>5.2317</v>
      </c>
      <c r="F3594">
        <v>331299</v>
      </c>
    </row>
    <row r="3595" spans="1:6">
      <c r="A3595" s="14">
        <v>41037</v>
      </c>
      <c r="B3595">
        <v>5.1878000000000002</v>
      </c>
      <c r="C3595">
        <v>5.2504</v>
      </c>
      <c r="D3595">
        <v>5.1440000000000001</v>
      </c>
      <c r="E3595" s="35">
        <v>5.1940999999999997</v>
      </c>
      <c r="F3595">
        <v>399257</v>
      </c>
    </row>
    <row r="3596" spans="1:6">
      <c r="A3596" s="14">
        <v>41038</v>
      </c>
      <c r="B3596">
        <v>5.1064999999999996</v>
      </c>
      <c r="C3596">
        <v>5.2065999999999999</v>
      </c>
      <c r="D3596">
        <v>5.0689000000000002</v>
      </c>
      <c r="E3596" s="35">
        <v>5.1440000000000001</v>
      </c>
      <c r="F3596">
        <v>498505</v>
      </c>
    </row>
    <row r="3597" spans="1:6">
      <c r="A3597" s="14">
        <v>41039</v>
      </c>
      <c r="B3597">
        <v>5.2065999999999999</v>
      </c>
      <c r="C3597">
        <v>5.2942999999999998</v>
      </c>
      <c r="D3597">
        <v>5.1566000000000001</v>
      </c>
      <c r="E3597" s="35">
        <v>5.1691000000000003</v>
      </c>
      <c r="F3597">
        <v>362901</v>
      </c>
    </row>
    <row r="3598" spans="1:6">
      <c r="A3598" s="14">
        <v>41040</v>
      </c>
      <c r="B3598">
        <v>5.1252000000000004</v>
      </c>
      <c r="C3598">
        <v>5.3630000000000004</v>
      </c>
      <c r="D3598">
        <v>5.1252000000000004</v>
      </c>
      <c r="E3598" s="35">
        <v>5.2629000000000001</v>
      </c>
      <c r="F3598">
        <v>410706</v>
      </c>
    </row>
    <row r="3599" spans="1:6">
      <c r="A3599" s="14">
        <v>41043</v>
      </c>
      <c r="B3599">
        <v>5.1816000000000004</v>
      </c>
      <c r="C3599">
        <v>5.2567000000000004</v>
      </c>
      <c r="D3599">
        <v>5.1253000000000002</v>
      </c>
      <c r="E3599" s="35">
        <v>5.1627999999999998</v>
      </c>
      <c r="F3599">
        <v>349881</v>
      </c>
    </row>
    <row r="3600" spans="1:6">
      <c r="A3600" s="14">
        <v>41044</v>
      </c>
      <c r="B3600">
        <v>5.1691000000000003</v>
      </c>
      <c r="C3600">
        <v>5.2504</v>
      </c>
      <c r="D3600">
        <v>5.1253000000000002</v>
      </c>
      <c r="E3600" s="35">
        <v>5.1816000000000004</v>
      </c>
      <c r="F3600">
        <v>342999</v>
      </c>
    </row>
    <row r="3601" spans="1:6">
      <c r="A3601" s="14">
        <v>41045</v>
      </c>
      <c r="B3601">
        <v>5.2129000000000003</v>
      </c>
      <c r="C3601">
        <v>5.2504999999999997</v>
      </c>
      <c r="D3601">
        <v>5.1253000000000002</v>
      </c>
      <c r="E3601" s="35">
        <v>5.1253000000000002</v>
      </c>
      <c r="F3601">
        <v>255702</v>
      </c>
    </row>
    <row r="3602" spans="1:6">
      <c r="A3602" s="14">
        <v>41046</v>
      </c>
      <c r="B3602">
        <v>5.1502999999999997</v>
      </c>
      <c r="C3602">
        <v>5.1816000000000004</v>
      </c>
      <c r="D3602">
        <v>4.9875999999999996</v>
      </c>
      <c r="E3602" s="35">
        <v>4.9875999999999996</v>
      </c>
      <c r="F3602">
        <v>369220</v>
      </c>
    </row>
    <row r="3603" spans="1:6">
      <c r="A3603" s="14">
        <v>41047</v>
      </c>
      <c r="B3603">
        <v>4.9813000000000001</v>
      </c>
      <c r="C3603">
        <v>5.1691000000000003</v>
      </c>
      <c r="D3603">
        <v>4.9813000000000001</v>
      </c>
      <c r="E3603" s="35">
        <v>5.0627000000000004</v>
      </c>
      <c r="F3603">
        <v>470600</v>
      </c>
    </row>
    <row r="3604" spans="1:6">
      <c r="A3604" s="14">
        <v>41050</v>
      </c>
      <c r="B3604">
        <v>5.1002000000000001</v>
      </c>
      <c r="C3604">
        <v>5.1878000000000002</v>
      </c>
      <c r="D3604">
        <v>4.9938000000000002</v>
      </c>
      <c r="E3604" s="35">
        <v>5.1627999999999998</v>
      </c>
      <c r="F3604">
        <v>293059</v>
      </c>
    </row>
    <row r="3605" spans="1:6">
      <c r="A3605" s="14">
        <v>41051</v>
      </c>
      <c r="B3605">
        <v>5.1753</v>
      </c>
      <c r="C3605">
        <v>5.2878999999999996</v>
      </c>
      <c r="D3605">
        <v>5.1064999999999996</v>
      </c>
      <c r="E3605" s="35">
        <v>5.1440000000000001</v>
      </c>
      <c r="F3605">
        <v>286424</v>
      </c>
    </row>
    <row r="3606" spans="1:6">
      <c r="A3606" s="14">
        <v>41052</v>
      </c>
      <c r="B3606">
        <v>5.0689000000000002</v>
      </c>
      <c r="C3606">
        <v>5.2378999999999998</v>
      </c>
      <c r="D3606">
        <v>5.0376000000000003</v>
      </c>
      <c r="E3606" s="35">
        <v>5.2191000000000001</v>
      </c>
      <c r="F3606">
        <v>192744</v>
      </c>
    </row>
    <row r="3607" spans="1:6">
      <c r="A3607" s="14">
        <v>41053</v>
      </c>
      <c r="B3607">
        <v>5.2191000000000001</v>
      </c>
      <c r="C3607">
        <v>5.2629000000000001</v>
      </c>
      <c r="D3607">
        <v>5.0625999999999998</v>
      </c>
      <c r="E3607" s="35">
        <v>5.2629000000000001</v>
      </c>
      <c r="F3607">
        <v>269153</v>
      </c>
    </row>
    <row r="3608" spans="1:6">
      <c r="A3608" s="14">
        <v>41054</v>
      </c>
      <c r="B3608">
        <v>5.2504</v>
      </c>
      <c r="C3608">
        <v>5.3880999999999997</v>
      </c>
      <c r="D3608">
        <v>5.2504</v>
      </c>
      <c r="E3608" s="35">
        <v>5.3756000000000004</v>
      </c>
      <c r="F3608">
        <v>337618</v>
      </c>
    </row>
    <row r="3609" spans="1:6">
      <c r="A3609" s="14">
        <v>41058</v>
      </c>
      <c r="B3609">
        <v>5.4256000000000002</v>
      </c>
      <c r="C3609">
        <v>5.5445000000000002</v>
      </c>
      <c r="D3609">
        <v>5.3943000000000003</v>
      </c>
      <c r="E3609" s="35">
        <v>5.4756999999999998</v>
      </c>
      <c r="F3609">
        <v>274536</v>
      </c>
    </row>
    <row r="3610" spans="1:6">
      <c r="A3610" s="14">
        <v>41059</v>
      </c>
      <c r="B3610">
        <v>5.4069000000000003</v>
      </c>
      <c r="C3610">
        <v>5.4569999999999999</v>
      </c>
      <c r="D3610">
        <v>5.3380999999999998</v>
      </c>
      <c r="E3610" s="35">
        <v>5.3756000000000004</v>
      </c>
      <c r="F3610">
        <v>301259</v>
      </c>
    </row>
    <row r="3611" spans="1:6">
      <c r="A3611" s="14">
        <v>41060</v>
      </c>
      <c r="B3611">
        <v>5.3818000000000001</v>
      </c>
      <c r="C3611">
        <v>5.4882</v>
      </c>
      <c r="D3611">
        <v>5.3129999999999997</v>
      </c>
      <c r="E3611" s="35">
        <v>5.4882</v>
      </c>
      <c r="F3611">
        <v>551010</v>
      </c>
    </row>
    <row r="3612" spans="1:6">
      <c r="A3612" s="14">
        <v>41061</v>
      </c>
      <c r="B3612">
        <v>5.4631999999999996</v>
      </c>
      <c r="C3612">
        <v>5.4631999999999996</v>
      </c>
      <c r="D3612">
        <v>5.2880000000000003</v>
      </c>
      <c r="E3612" s="35">
        <v>5.3005000000000004</v>
      </c>
      <c r="F3612">
        <v>444942</v>
      </c>
    </row>
    <row r="3613" spans="1:6">
      <c r="A3613" s="14">
        <v>41064</v>
      </c>
      <c r="B3613">
        <v>5.3318000000000003</v>
      </c>
      <c r="C3613">
        <v>5.4069000000000003</v>
      </c>
      <c r="D3613">
        <v>5.1940999999999997</v>
      </c>
      <c r="E3613" s="35">
        <v>5.2442000000000002</v>
      </c>
      <c r="F3613">
        <v>535559</v>
      </c>
    </row>
    <row r="3614" spans="1:6">
      <c r="A3614" s="14">
        <v>41065</v>
      </c>
      <c r="B3614">
        <v>5.2065999999999999</v>
      </c>
      <c r="C3614">
        <v>5.3506</v>
      </c>
      <c r="D3614">
        <v>5.1753</v>
      </c>
      <c r="E3614" s="35">
        <v>5.2691999999999997</v>
      </c>
      <c r="F3614">
        <v>381986</v>
      </c>
    </row>
    <row r="3615" spans="1:6">
      <c r="A3615" s="14">
        <v>41066</v>
      </c>
      <c r="B3615">
        <v>5.3380999999999998</v>
      </c>
      <c r="C3615">
        <v>5.4131999999999998</v>
      </c>
      <c r="D3615">
        <v>5.3005000000000004</v>
      </c>
      <c r="E3615" s="35">
        <v>5.3631000000000002</v>
      </c>
      <c r="F3615">
        <v>371537</v>
      </c>
    </row>
    <row r="3616" spans="1:6">
      <c r="A3616" s="14">
        <v>41067</v>
      </c>
      <c r="B3616">
        <v>5.4507000000000003</v>
      </c>
      <c r="C3616">
        <v>5.5696000000000003</v>
      </c>
      <c r="D3616">
        <v>5.3318000000000003</v>
      </c>
      <c r="E3616" s="35">
        <v>5.3442999999999996</v>
      </c>
      <c r="F3616">
        <v>488997</v>
      </c>
    </row>
    <row r="3617" spans="1:6">
      <c r="A3617" s="14">
        <v>41068</v>
      </c>
      <c r="B3617">
        <v>5.3254999999999999</v>
      </c>
      <c r="C3617">
        <v>5.4694000000000003</v>
      </c>
      <c r="D3617">
        <v>5.3067000000000002</v>
      </c>
      <c r="E3617" s="35">
        <v>5.4569000000000001</v>
      </c>
      <c r="F3617">
        <v>520345</v>
      </c>
    </row>
    <row r="3618" spans="1:6">
      <c r="A3618" s="14">
        <v>41071</v>
      </c>
      <c r="B3618">
        <v>5.5507999999999997</v>
      </c>
      <c r="C3618">
        <v>5.5632999999999999</v>
      </c>
      <c r="D3618">
        <v>5.3380000000000001</v>
      </c>
      <c r="E3618" s="35">
        <v>5.3380000000000001</v>
      </c>
      <c r="F3618">
        <v>241994</v>
      </c>
    </row>
    <row r="3619" spans="1:6">
      <c r="A3619" s="14">
        <v>41072</v>
      </c>
      <c r="B3619">
        <v>5.3380000000000001</v>
      </c>
      <c r="C3619">
        <v>5.4131</v>
      </c>
      <c r="D3619">
        <v>5.2191000000000001</v>
      </c>
      <c r="E3619" s="35">
        <v>5.3254999999999999</v>
      </c>
      <c r="F3619">
        <v>283422</v>
      </c>
    </row>
    <row r="3620" spans="1:6">
      <c r="A3620" s="14">
        <v>41073</v>
      </c>
      <c r="B3620">
        <v>5.3129999999999997</v>
      </c>
      <c r="C3620">
        <v>5.3254999999999999</v>
      </c>
      <c r="D3620">
        <v>5.069</v>
      </c>
      <c r="E3620" s="35">
        <v>5.0940000000000003</v>
      </c>
      <c r="F3620">
        <v>255138</v>
      </c>
    </row>
    <row r="3621" spans="1:6">
      <c r="A3621" s="14">
        <v>41074</v>
      </c>
      <c r="B3621">
        <v>5.1064999999999996</v>
      </c>
      <c r="C3621">
        <v>5.1753</v>
      </c>
      <c r="D3621">
        <v>5.0438999999999998</v>
      </c>
      <c r="E3621" s="35">
        <v>5.1502999999999997</v>
      </c>
      <c r="F3621">
        <v>346315</v>
      </c>
    </row>
    <row r="3622" spans="1:6">
      <c r="A3622" s="14">
        <v>41075</v>
      </c>
      <c r="B3622">
        <v>5.1565000000000003</v>
      </c>
      <c r="C3622">
        <v>5.2816999999999998</v>
      </c>
      <c r="D3622">
        <v>5.1565000000000003</v>
      </c>
      <c r="E3622" s="35">
        <v>5.2629000000000001</v>
      </c>
      <c r="F3622">
        <v>344748</v>
      </c>
    </row>
    <row r="3623" spans="1:6">
      <c r="A3623" s="14">
        <v>41078</v>
      </c>
      <c r="B3623">
        <v>5.2253999999999996</v>
      </c>
      <c r="C3623">
        <v>5.2567000000000004</v>
      </c>
      <c r="D3623">
        <v>5.1565000000000003</v>
      </c>
      <c r="E3623" s="35">
        <v>5.1753</v>
      </c>
      <c r="F3623">
        <v>196561</v>
      </c>
    </row>
    <row r="3624" spans="1:6">
      <c r="A3624" s="14">
        <v>41079</v>
      </c>
      <c r="B3624">
        <v>5.2127999999999997</v>
      </c>
      <c r="C3624">
        <v>5.3693</v>
      </c>
      <c r="D3624">
        <v>5.2003000000000004</v>
      </c>
      <c r="E3624" s="35">
        <v>5.3380000000000001</v>
      </c>
      <c r="F3624">
        <v>282795</v>
      </c>
    </row>
    <row r="3625" spans="1:6">
      <c r="A3625" s="14">
        <v>41080</v>
      </c>
      <c r="B3625">
        <v>5.3442999999999996</v>
      </c>
      <c r="C3625">
        <v>5.3943000000000003</v>
      </c>
      <c r="D3625">
        <v>5.2191000000000001</v>
      </c>
      <c r="E3625" s="35">
        <v>5.3567999999999998</v>
      </c>
      <c r="F3625">
        <v>387304</v>
      </c>
    </row>
    <row r="3626" spans="1:6">
      <c r="A3626" s="14">
        <v>41081</v>
      </c>
      <c r="B3626">
        <v>5.4569000000000001</v>
      </c>
      <c r="C3626">
        <v>5.6071</v>
      </c>
      <c r="D3626">
        <v>5.4194000000000004</v>
      </c>
      <c r="E3626" s="35">
        <v>5.4194000000000004</v>
      </c>
      <c r="F3626">
        <v>802146</v>
      </c>
    </row>
    <row r="3627" spans="1:6">
      <c r="A3627" s="14">
        <v>41082</v>
      </c>
      <c r="B3627">
        <v>5.5007000000000001</v>
      </c>
      <c r="C3627">
        <v>5.5445000000000002</v>
      </c>
      <c r="D3627">
        <v>5.4318999999999997</v>
      </c>
      <c r="E3627" s="35">
        <v>5.5069999999999997</v>
      </c>
      <c r="F3627">
        <v>560900</v>
      </c>
    </row>
    <row r="3628" spans="1:6">
      <c r="A3628" s="14">
        <v>41085</v>
      </c>
      <c r="B3628">
        <v>5.4257</v>
      </c>
      <c r="C3628">
        <v>5.4945000000000004</v>
      </c>
      <c r="D3628">
        <v>5.3068</v>
      </c>
      <c r="E3628" s="35">
        <v>5.3068</v>
      </c>
      <c r="F3628">
        <v>530305</v>
      </c>
    </row>
    <row r="3629" spans="1:6">
      <c r="A3629" s="14">
        <v>41086</v>
      </c>
      <c r="B3629">
        <v>5.3254999999999999</v>
      </c>
      <c r="C3629">
        <v>5.3693</v>
      </c>
      <c r="D3629">
        <v>5.1753</v>
      </c>
      <c r="E3629" s="35">
        <v>5.1753</v>
      </c>
      <c r="F3629">
        <v>606580</v>
      </c>
    </row>
    <row r="3630" spans="1:6">
      <c r="A3630" s="14">
        <v>41087</v>
      </c>
      <c r="B3630">
        <v>5.2004000000000001</v>
      </c>
      <c r="C3630">
        <v>5.3380999999999998</v>
      </c>
      <c r="D3630">
        <v>5.1816000000000004</v>
      </c>
      <c r="E3630" s="35">
        <v>5.2880000000000003</v>
      </c>
      <c r="F3630">
        <v>690131</v>
      </c>
    </row>
    <row r="3631" spans="1:6">
      <c r="A3631" s="14">
        <v>41088</v>
      </c>
      <c r="B3631">
        <v>5.2690000000000001</v>
      </c>
      <c r="C3631">
        <v>5.4650999999999996</v>
      </c>
      <c r="D3631">
        <v>5.2374000000000001</v>
      </c>
      <c r="E3631" s="35">
        <v>5.4588000000000001</v>
      </c>
      <c r="F3631">
        <v>687505</v>
      </c>
    </row>
    <row r="3632" spans="1:6">
      <c r="A3632" s="14">
        <v>41089</v>
      </c>
      <c r="B3632">
        <v>5.5726000000000004</v>
      </c>
      <c r="C3632">
        <v>5.7370999999999999</v>
      </c>
      <c r="D3632">
        <v>5.5220000000000002</v>
      </c>
      <c r="E3632" s="35">
        <v>5.7118000000000002</v>
      </c>
      <c r="F3632">
        <v>814580</v>
      </c>
    </row>
    <row r="3633" spans="1:6">
      <c r="A3633" s="14">
        <v>41092</v>
      </c>
      <c r="B3633">
        <v>5.7624000000000004</v>
      </c>
      <c r="C3633">
        <v>5.8445999999999998</v>
      </c>
      <c r="D3633">
        <v>5.7244000000000002</v>
      </c>
      <c r="E3633" s="35">
        <v>5.7877000000000001</v>
      </c>
      <c r="F3633">
        <v>491480</v>
      </c>
    </row>
    <row r="3634" spans="1:6">
      <c r="A3634" s="14">
        <v>41093</v>
      </c>
      <c r="B3634">
        <v>5.8003999999999998</v>
      </c>
      <c r="C3634">
        <v>5.9078999999999997</v>
      </c>
      <c r="D3634">
        <v>5.7686999999999999</v>
      </c>
      <c r="E3634" s="35">
        <v>5.9078999999999997</v>
      </c>
      <c r="F3634">
        <v>245235</v>
      </c>
    </row>
    <row r="3635" spans="1:6">
      <c r="A3635" s="14">
        <v>41095</v>
      </c>
      <c r="B3635">
        <v>5.8952</v>
      </c>
      <c r="C3635">
        <v>5.9204999999999997</v>
      </c>
      <c r="D3635">
        <v>5.8255999999999997</v>
      </c>
      <c r="E3635" s="35">
        <v>5.8761999999999999</v>
      </c>
      <c r="F3635">
        <v>365665</v>
      </c>
    </row>
    <row r="3636" spans="1:6">
      <c r="A3636" s="14">
        <v>41096</v>
      </c>
      <c r="B3636">
        <v>5.8003</v>
      </c>
      <c r="C3636">
        <v>5.8699000000000003</v>
      </c>
      <c r="D3636">
        <v>5.7370000000000001</v>
      </c>
      <c r="E3636" s="35">
        <v>5.7496999999999998</v>
      </c>
      <c r="F3636">
        <v>294569</v>
      </c>
    </row>
    <row r="3637" spans="1:6">
      <c r="A3637" s="14">
        <v>41099</v>
      </c>
      <c r="B3637">
        <v>5.7560000000000002</v>
      </c>
      <c r="C3637">
        <v>5.7812999999999999</v>
      </c>
      <c r="D3637">
        <v>5.5472999999999999</v>
      </c>
      <c r="E3637" s="35">
        <v>5.7496999999999998</v>
      </c>
      <c r="F3637">
        <v>276036</v>
      </c>
    </row>
    <row r="3638" spans="1:6">
      <c r="A3638" s="14">
        <v>41100</v>
      </c>
      <c r="B3638">
        <v>5.8129999999999997</v>
      </c>
      <c r="C3638">
        <v>5.8319999999999999</v>
      </c>
      <c r="D3638">
        <v>5.6612</v>
      </c>
      <c r="E3638" s="35">
        <v>5.6864999999999997</v>
      </c>
      <c r="F3638">
        <v>219174</v>
      </c>
    </row>
    <row r="3639" spans="1:6">
      <c r="A3639" s="14">
        <v>41101</v>
      </c>
      <c r="B3639">
        <v>5.6863999999999999</v>
      </c>
      <c r="C3639">
        <v>5.7560000000000002</v>
      </c>
      <c r="D3639">
        <v>5.6611000000000002</v>
      </c>
      <c r="E3639" s="35">
        <v>5.7244000000000002</v>
      </c>
      <c r="F3639">
        <v>274075</v>
      </c>
    </row>
    <row r="3640" spans="1:6">
      <c r="A3640" s="14">
        <v>41102</v>
      </c>
      <c r="B3640">
        <v>5.6928000000000001</v>
      </c>
      <c r="C3640">
        <v>5.6992000000000003</v>
      </c>
      <c r="D3640">
        <v>5.5853000000000002</v>
      </c>
      <c r="E3640" s="35">
        <v>5.6359000000000004</v>
      </c>
      <c r="F3640">
        <v>205005</v>
      </c>
    </row>
    <row r="3641" spans="1:6">
      <c r="A3641" s="14">
        <v>41103</v>
      </c>
      <c r="B3641">
        <v>5.6547999999999998</v>
      </c>
      <c r="C3641">
        <v>5.7813999999999997</v>
      </c>
      <c r="D3641">
        <v>5.6359000000000004</v>
      </c>
      <c r="E3641" s="35">
        <v>5.6928000000000001</v>
      </c>
      <c r="F3641">
        <v>220438</v>
      </c>
    </row>
    <row r="3642" spans="1:6">
      <c r="A3642" s="14">
        <v>41106</v>
      </c>
      <c r="B3642">
        <v>5.6864999999999997</v>
      </c>
      <c r="C3642">
        <v>5.6864999999999997</v>
      </c>
      <c r="D3642">
        <v>5.5030000000000001</v>
      </c>
      <c r="E3642" s="35">
        <v>5.5156999999999998</v>
      </c>
      <c r="F3642">
        <v>239225</v>
      </c>
    </row>
    <row r="3643" spans="1:6">
      <c r="A3643" s="14">
        <v>41107</v>
      </c>
      <c r="B3643">
        <v>5.5536000000000003</v>
      </c>
      <c r="C3643">
        <v>5.5663</v>
      </c>
      <c r="D3643">
        <v>5.3891999999999998</v>
      </c>
      <c r="E3643" s="35">
        <v>5.4966999999999997</v>
      </c>
      <c r="F3643">
        <v>251874</v>
      </c>
    </row>
    <row r="3644" spans="1:6">
      <c r="A3644" s="14">
        <v>41108</v>
      </c>
      <c r="B3644">
        <v>5.4904000000000002</v>
      </c>
      <c r="C3644">
        <v>5.6169000000000002</v>
      </c>
      <c r="D3644">
        <v>5.4650999999999996</v>
      </c>
      <c r="E3644" s="35">
        <v>5.6105999999999998</v>
      </c>
      <c r="F3644">
        <v>274458</v>
      </c>
    </row>
    <row r="3645" spans="1:6">
      <c r="A3645" s="14">
        <v>41109</v>
      </c>
      <c r="B3645">
        <v>5.6357999999999997</v>
      </c>
      <c r="C3645">
        <v>5.6547999999999998</v>
      </c>
      <c r="D3645">
        <v>5.5030000000000001</v>
      </c>
      <c r="E3645" s="35">
        <v>5.6295000000000002</v>
      </c>
      <c r="F3645">
        <v>232391</v>
      </c>
    </row>
    <row r="3646" spans="1:6">
      <c r="A3646" s="14">
        <v>41110</v>
      </c>
      <c r="B3646">
        <v>5.5726000000000004</v>
      </c>
      <c r="C3646">
        <v>5.5915999999999997</v>
      </c>
      <c r="D3646">
        <v>5.4145000000000003</v>
      </c>
      <c r="E3646" s="35">
        <v>5.4650999999999996</v>
      </c>
      <c r="F3646">
        <v>255797</v>
      </c>
    </row>
    <row r="3647" spans="1:6">
      <c r="A3647" s="14">
        <v>41113</v>
      </c>
      <c r="B3647">
        <v>5.3575999999999997</v>
      </c>
      <c r="C3647">
        <v>5.3575999999999997</v>
      </c>
      <c r="D3647">
        <v>5.1615000000000002</v>
      </c>
      <c r="E3647" s="35">
        <v>5.1931000000000003</v>
      </c>
      <c r="F3647">
        <v>355737</v>
      </c>
    </row>
    <row r="3648" spans="1:6">
      <c r="A3648" s="14">
        <v>41114</v>
      </c>
      <c r="B3648">
        <v>5.2183999999999999</v>
      </c>
      <c r="C3648">
        <v>5.2373000000000003</v>
      </c>
      <c r="D3648">
        <v>4.9779999999999998</v>
      </c>
      <c r="E3648" s="35">
        <v>4.9779999999999998</v>
      </c>
      <c r="F3648">
        <v>633098</v>
      </c>
    </row>
    <row r="3649" spans="1:6">
      <c r="A3649" s="14">
        <v>41115</v>
      </c>
      <c r="B3649">
        <v>5.016</v>
      </c>
      <c r="C3649">
        <v>5.0666000000000002</v>
      </c>
      <c r="D3649">
        <v>4.8262</v>
      </c>
      <c r="E3649" s="35">
        <v>5.0033000000000003</v>
      </c>
      <c r="F3649">
        <v>589327</v>
      </c>
    </row>
    <row r="3650" spans="1:6">
      <c r="A3650" s="14">
        <v>41116</v>
      </c>
      <c r="B3650">
        <v>5.1172000000000004</v>
      </c>
      <c r="C3650">
        <v>5.2436999999999996</v>
      </c>
      <c r="D3650">
        <v>5.0223000000000004</v>
      </c>
      <c r="E3650" s="35">
        <v>5.2374000000000001</v>
      </c>
      <c r="F3650">
        <v>420384</v>
      </c>
    </row>
    <row r="3651" spans="1:6">
      <c r="A3651" s="14">
        <v>41117</v>
      </c>
      <c r="B3651">
        <v>5.2816000000000001</v>
      </c>
      <c r="C3651">
        <v>5.5663</v>
      </c>
      <c r="D3651">
        <v>5.2752999999999997</v>
      </c>
      <c r="E3651" s="35">
        <v>5.5282999999999998</v>
      </c>
      <c r="F3651">
        <v>473384</v>
      </c>
    </row>
    <row r="3652" spans="1:6">
      <c r="A3652" s="14">
        <v>41120</v>
      </c>
      <c r="B3652">
        <v>5.5284000000000004</v>
      </c>
      <c r="C3652">
        <v>5.5663</v>
      </c>
      <c r="D3652">
        <v>5.3639000000000001</v>
      </c>
      <c r="E3652" s="35">
        <v>5.4398</v>
      </c>
      <c r="F3652">
        <v>279138</v>
      </c>
    </row>
    <row r="3653" spans="1:6">
      <c r="A3653" s="14">
        <v>41121</v>
      </c>
      <c r="B3653">
        <v>5.4081000000000001</v>
      </c>
      <c r="C3653">
        <v>5.4840999999999998</v>
      </c>
      <c r="D3653">
        <v>5.3955000000000002</v>
      </c>
      <c r="E3653" s="35">
        <v>5.4207999999999998</v>
      </c>
      <c r="F3653">
        <v>277049</v>
      </c>
    </row>
    <row r="3654" spans="1:6">
      <c r="A3654" s="14">
        <v>41122</v>
      </c>
      <c r="B3654">
        <v>5.4650999999999996</v>
      </c>
      <c r="C3654">
        <v>5.5156999999999998</v>
      </c>
      <c r="D3654">
        <v>5.3955000000000002</v>
      </c>
      <c r="E3654" s="35">
        <v>5.4017999999999997</v>
      </c>
      <c r="F3654">
        <v>419936</v>
      </c>
    </row>
    <row r="3655" spans="1:6">
      <c r="A3655" s="14">
        <v>41123</v>
      </c>
      <c r="B3655">
        <v>5.3512000000000004</v>
      </c>
      <c r="C3655">
        <v>5.4207999999999998</v>
      </c>
      <c r="D3655">
        <v>5.2373000000000003</v>
      </c>
      <c r="E3655" s="35">
        <v>5.3512000000000004</v>
      </c>
      <c r="F3655">
        <v>339226</v>
      </c>
    </row>
    <row r="3656" spans="1:6">
      <c r="A3656" s="14">
        <v>41124</v>
      </c>
      <c r="B3656">
        <v>5.4714</v>
      </c>
      <c r="C3656">
        <v>5.6675000000000004</v>
      </c>
      <c r="D3656">
        <v>5.4335000000000004</v>
      </c>
      <c r="E3656" s="35">
        <v>5.6675000000000004</v>
      </c>
      <c r="F3656">
        <v>472692</v>
      </c>
    </row>
    <row r="3657" spans="1:6">
      <c r="A3657" s="14">
        <v>41127</v>
      </c>
      <c r="B3657">
        <v>5.6738</v>
      </c>
      <c r="C3657">
        <v>5.7054</v>
      </c>
      <c r="D3657">
        <v>5.5979000000000001</v>
      </c>
      <c r="E3657" s="35">
        <v>5.6738</v>
      </c>
      <c r="F3657">
        <v>262563</v>
      </c>
    </row>
    <row r="3658" spans="1:6">
      <c r="A3658" s="14">
        <v>41128</v>
      </c>
      <c r="B3658">
        <v>5.7308000000000003</v>
      </c>
      <c r="C3658">
        <v>5.7939999999999996</v>
      </c>
      <c r="D3658">
        <v>5.7244000000000002</v>
      </c>
      <c r="E3658" s="35">
        <v>5.7877000000000001</v>
      </c>
      <c r="F3658">
        <v>324364</v>
      </c>
    </row>
    <row r="3659" spans="1:6">
      <c r="A3659" s="14">
        <v>41129</v>
      </c>
      <c r="B3659">
        <v>5.7496999999999998</v>
      </c>
      <c r="C3659">
        <v>5.8003</v>
      </c>
      <c r="D3659">
        <v>5.6928000000000001</v>
      </c>
      <c r="E3659" s="35">
        <v>5.6990999999999996</v>
      </c>
      <c r="F3659">
        <v>390082</v>
      </c>
    </row>
    <row r="3660" spans="1:6">
      <c r="A3660" s="14">
        <v>41130</v>
      </c>
      <c r="B3660">
        <v>5.6990999999999996</v>
      </c>
      <c r="C3660">
        <v>5.7624000000000004</v>
      </c>
      <c r="D3660">
        <v>5.6801000000000004</v>
      </c>
      <c r="E3660" s="35">
        <v>5.6990999999999996</v>
      </c>
      <c r="F3660">
        <v>289762</v>
      </c>
    </row>
    <row r="3661" spans="1:6">
      <c r="A3661" s="14">
        <v>41131</v>
      </c>
      <c r="B3661">
        <v>5.6928000000000001</v>
      </c>
      <c r="C3661">
        <v>5.7877000000000001</v>
      </c>
      <c r="D3661">
        <v>5.6295999999999999</v>
      </c>
      <c r="E3661" s="35">
        <v>5.7561</v>
      </c>
      <c r="F3661">
        <v>115818</v>
      </c>
    </row>
    <row r="3662" spans="1:6">
      <c r="A3662" s="14">
        <v>41134</v>
      </c>
      <c r="B3662">
        <v>5.7244999999999999</v>
      </c>
      <c r="C3662">
        <v>5.7751000000000001</v>
      </c>
      <c r="D3662">
        <v>5.6738999999999997</v>
      </c>
      <c r="E3662" s="35">
        <v>5.7561</v>
      </c>
      <c r="F3662">
        <v>140234</v>
      </c>
    </row>
    <row r="3663" spans="1:6">
      <c r="A3663" s="14">
        <v>41135</v>
      </c>
      <c r="B3663">
        <v>5.7877000000000001</v>
      </c>
      <c r="C3663">
        <v>5.8509000000000002</v>
      </c>
      <c r="D3663">
        <v>5.7370000000000001</v>
      </c>
      <c r="E3663" s="35">
        <v>5.7750000000000004</v>
      </c>
      <c r="F3663">
        <v>161358</v>
      </c>
    </row>
    <row r="3664" spans="1:6">
      <c r="A3664" s="14">
        <v>41136</v>
      </c>
      <c r="B3664">
        <v>5.7560000000000002</v>
      </c>
      <c r="C3664">
        <v>5.8761999999999999</v>
      </c>
      <c r="D3664">
        <v>5.7306999999999997</v>
      </c>
      <c r="E3664" s="35">
        <v>5.8761999999999999</v>
      </c>
      <c r="F3664">
        <v>182105</v>
      </c>
    </row>
    <row r="3665" spans="1:6">
      <c r="A3665" s="14">
        <v>41137</v>
      </c>
      <c r="B3665">
        <v>5.8635000000000002</v>
      </c>
      <c r="C3665">
        <v>5.9964000000000004</v>
      </c>
      <c r="D3665">
        <v>5.7876000000000003</v>
      </c>
      <c r="E3665" s="35">
        <v>5.9015000000000004</v>
      </c>
      <c r="F3665">
        <v>422783</v>
      </c>
    </row>
    <row r="3666" spans="1:6">
      <c r="A3666" s="14">
        <v>41138</v>
      </c>
      <c r="B3666">
        <v>5.9522000000000004</v>
      </c>
      <c r="C3666">
        <v>6.1102999999999996</v>
      </c>
      <c r="D3666">
        <v>5.9394999999999998</v>
      </c>
      <c r="E3666" s="35">
        <v>6.085</v>
      </c>
      <c r="F3666">
        <v>363582</v>
      </c>
    </row>
    <row r="3667" spans="1:6">
      <c r="A3667" s="14">
        <v>41141</v>
      </c>
      <c r="B3667">
        <v>6.085</v>
      </c>
      <c r="C3667">
        <v>6.1292</v>
      </c>
      <c r="D3667">
        <v>6.0217000000000001</v>
      </c>
      <c r="E3667" s="35">
        <v>6.0217000000000001</v>
      </c>
      <c r="F3667">
        <v>403682</v>
      </c>
    </row>
    <row r="3668" spans="1:6">
      <c r="A3668" s="14">
        <v>41142</v>
      </c>
      <c r="B3668">
        <v>6.0723000000000003</v>
      </c>
      <c r="C3668">
        <v>6.1418999999999997</v>
      </c>
      <c r="D3668">
        <v>6.0407000000000002</v>
      </c>
      <c r="E3668" s="35">
        <v>6.085</v>
      </c>
      <c r="F3668">
        <v>483448</v>
      </c>
    </row>
    <row r="3669" spans="1:6">
      <c r="A3669" s="14">
        <v>41143</v>
      </c>
      <c r="B3669">
        <v>6.085</v>
      </c>
      <c r="C3669">
        <v>6.1862000000000004</v>
      </c>
      <c r="D3669">
        <v>6.085</v>
      </c>
      <c r="E3669" s="35">
        <v>6.1102999999999996</v>
      </c>
      <c r="F3669">
        <v>365353</v>
      </c>
    </row>
    <row r="3670" spans="1:6">
      <c r="A3670" s="14">
        <v>41144</v>
      </c>
      <c r="B3670">
        <v>6.1166</v>
      </c>
      <c r="C3670">
        <v>6.1672000000000002</v>
      </c>
      <c r="D3670">
        <v>6.0723000000000003</v>
      </c>
      <c r="E3670" s="35">
        <v>6.1356000000000002</v>
      </c>
      <c r="F3670">
        <v>690287</v>
      </c>
    </row>
    <row r="3671" spans="1:6">
      <c r="A3671" s="14">
        <v>41145</v>
      </c>
      <c r="B3671">
        <v>6.1039000000000003</v>
      </c>
      <c r="C3671">
        <v>6.2114000000000003</v>
      </c>
      <c r="D3671">
        <v>6.1039000000000003</v>
      </c>
      <c r="E3671" s="35">
        <v>6.1544999999999996</v>
      </c>
      <c r="F3671">
        <v>305574</v>
      </c>
    </row>
    <row r="3672" spans="1:6">
      <c r="A3672" s="14">
        <v>41148</v>
      </c>
      <c r="B3672">
        <v>6.1860999999999997</v>
      </c>
      <c r="C3672">
        <v>6.2178000000000004</v>
      </c>
      <c r="D3672">
        <v>6.0533000000000001</v>
      </c>
      <c r="E3672" s="35">
        <v>6.0785999999999998</v>
      </c>
      <c r="F3672">
        <v>639550</v>
      </c>
    </row>
    <row r="3673" spans="1:6">
      <c r="A3673" s="14">
        <v>41149</v>
      </c>
      <c r="B3673">
        <v>6.0723000000000003</v>
      </c>
      <c r="C3673">
        <v>6.1672000000000002</v>
      </c>
      <c r="D3673">
        <v>6.0723000000000003</v>
      </c>
      <c r="E3673" s="35">
        <v>6.1418999999999997</v>
      </c>
      <c r="F3673">
        <v>394068</v>
      </c>
    </row>
    <row r="3674" spans="1:6">
      <c r="A3674" s="14">
        <v>41150</v>
      </c>
      <c r="B3674">
        <v>6.1608999999999998</v>
      </c>
      <c r="C3674">
        <v>6.2179000000000002</v>
      </c>
      <c r="D3674">
        <v>6.1418999999999997</v>
      </c>
      <c r="E3674" s="35">
        <v>6.1798999999999999</v>
      </c>
      <c r="F3674">
        <v>543350</v>
      </c>
    </row>
    <row r="3675" spans="1:6">
      <c r="A3675" s="14">
        <v>41151</v>
      </c>
      <c r="B3675">
        <v>6.1418999999999997</v>
      </c>
      <c r="C3675">
        <v>6.2178000000000004</v>
      </c>
      <c r="D3675">
        <v>6.1418999999999997</v>
      </c>
      <c r="E3675" s="35">
        <v>6.1672000000000002</v>
      </c>
      <c r="F3675">
        <v>868721</v>
      </c>
    </row>
    <row r="3676" spans="1:6">
      <c r="A3676" s="14">
        <v>41152</v>
      </c>
      <c r="B3676">
        <v>6.2367999999999997</v>
      </c>
      <c r="C3676">
        <v>6.2367999999999997</v>
      </c>
      <c r="D3676">
        <v>6.1040000000000001</v>
      </c>
      <c r="E3676" s="35">
        <v>6.1356000000000002</v>
      </c>
      <c r="F3676">
        <v>312220</v>
      </c>
    </row>
    <row r="3677" spans="1:6">
      <c r="A3677" s="14">
        <v>41156</v>
      </c>
      <c r="B3677">
        <v>6.1166</v>
      </c>
      <c r="C3677">
        <v>6.2115</v>
      </c>
      <c r="D3677">
        <v>5.9394999999999998</v>
      </c>
      <c r="E3677" s="35">
        <v>6.1988000000000003</v>
      </c>
      <c r="F3677">
        <v>333597</v>
      </c>
    </row>
    <row r="3678" spans="1:6">
      <c r="A3678" s="14">
        <v>41157</v>
      </c>
      <c r="B3678">
        <v>6.1798999999999999</v>
      </c>
      <c r="C3678">
        <v>6.1924999999999999</v>
      </c>
      <c r="D3678">
        <v>6.0533000000000001</v>
      </c>
      <c r="E3678" s="35">
        <v>6.0659999999999998</v>
      </c>
      <c r="F3678">
        <v>283691</v>
      </c>
    </row>
    <row r="3679" spans="1:6">
      <c r="A3679" s="14">
        <v>41158</v>
      </c>
      <c r="B3679">
        <v>6.1101999999999999</v>
      </c>
      <c r="C3679">
        <v>6.1228999999999996</v>
      </c>
      <c r="D3679">
        <v>5.9648000000000003</v>
      </c>
      <c r="E3679" s="35">
        <v>6.1228999999999996</v>
      </c>
      <c r="F3679">
        <v>379139</v>
      </c>
    </row>
    <row r="3680" spans="1:6">
      <c r="A3680" s="14">
        <v>41159</v>
      </c>
      <c r="B3680">
        <v>6.1544999999999996</v>
      </c>
      <c r="C3680">
        <v>6.2937000000000003</v>
      </c>
      <c r="D3680">
        <v>6.1418999999999997</v>
      </c>
      <c r="E3680" s="35">
        <v>6.2241</v>
      </c>
      <c r="F3680">
        <v>322401</v>
      </c>
    </row>
    <row r="3681" spans="1:6">
      <c r="A3681" s="14">
        <v>41162</v>
      </c>
      <c r="B3681">
        <v>6.2304000000000004</v>
      </c>
      <c r="C3681">
        <v>6.3127000000000004</v>
      </c>
      <c r="D3681">
        <v>6.2114000000000003</v>
      </c>
      <c r="E3681" s="35">
        <v>6.2493999999999996</v>
      </c>
      <c r="F3681">
        <v>209874</v>
      </c>
    </row>
    <row r="3682" spans="1:6">
      <c r="A3682" s="14">
        <v>41163</v>
      </c>
      <c r="B3682">
        <v>6.2557999999999998</v>
      </c>
      <c r="C3682">
        <v>6.3064</v>
      </c>
      <c r="D3682">
        <v>6.1862000000000004</v>
      </c>
      <c r="E3682" s="35">
        <v>6.2115</v>
      </c>
      <c r="F3682">
        <v>156110</v>
      </c>
    </row>
    <row r="3683" spans="1:6">
      <c r="A3683" s="14">
        <v>41164</v>
      </c>
      <c r="B3683">
        <v>6.2115</v>
      </c>
      <c r="C3683">
        <v>6.2811000000000003</v>
      </c>
      <c r="D3683">
        <v>6.1482000000000001</v>
      </c>
      <c r="E3683" s="35">
        <v>6.2367999999999997</v>
      </c>
      <c r="F3683">
        <v>220502</v>
      </c>
    </row>
    <row r="3684" spans="1:6">
      <c r="A3684" s="14">
        <v>41165</v>
      </c>
      <c r="B3684">
        <v>6.2366999999999999</v>
      </c>
      <c r="C3684">
        <v>6.4518000000000004</v>
      </c>
      <c r="D3684">
        <v>6.1734999999999998</v>
      </c>
      <c r="E3684" s="35">
        <v>6.4518000000000004</v>
      </c>
      <c r="F3684">
        <v>353457</v>
      </c>
    </row>
    <row r="3685" spans="1:6">
      <c r="A3685" s="14">
        <v>41166</v>
      </c>
      <c r="B3685">
        <v>6.4897999999999998</v>
      </c>
      <c r="C3685">
        <v>6.6416000000000004</v>
      </c>
      <c r="D3685">
        <v>6.4707999999999997</v>
      </c>
      <c r="E3685" s="35">
        <v>6.6416000000000004</v>
      </c>
      <c r="F3685">
        <v>351309</v>
      </c>
    </row>
    <row r="3686" spans="1:6">
      <c r="A3686" s="14">
        <v>41169</v>
      </c>
      <c r="B3686">
        <v>6.6036000000000001</v>
      </c>
      <c r="C3686">
        <v>6.6036000000000001</v>
      </c>
      <c r="D3686">
        <v>6.2873000000000001</v>
      </c>
      <c r="E3686" s="35">
        <v>6.3</v>
      </c>
      <c r="F3686">
        <v>350042</v>
      </c>
    </row>
    <row r="3687" spans="1:6">
      <c r="A3687" s="14">
        <v>41170</v>
      </c>
      <c r="B3687">
        <v>6.0976999999999997</v>
      </c>
      <c r="C3687">
        <v>6.1546000000000003</v>
      </c>
      <c r="D3687">
        <v>5.9837999999999996</v>
      </c>
      <c r="E3687" s="35">
        <v>6.0091000000000001</v>
      </c>
      <c r="F3687">
        <v>454794</v>
      </c>
    </row>
    <row r="3688" spans="1:6">
      <c r="A3688" s="14">
        <v>41171</v>
      </c>
      <c r="B3688">
        <v>6.0091000000000001</v>
      </c>
      <c r="C3688">
        <v>6.0659999999999998</v>
      </c>
      <c r="D3688">
        <v>5.9648000000000003</v>
      </c>
      <c r="E3688" s="35">
        <v>6.0407000000000002</v>
      </c>
      <c r="F3688">
        <v>565675</v>
      </c>
    </row>
    <row r="3689" spans="1:6">
      <c r="A3689" s="14">
        <v>41172</v>
      </c>
      <c r="B3689">
        <v>6.3253000000000004</v>
      </c>
      <c r="C3689">
        <v>6.5025000000000004</v>
      </c>
      <c r="D3689">
        <v>5.9015000000000004</v>
      </c>
      <c r="E3689" s="35">
        <v>5.9394999999999998</v>
      </c>
      <c r="F3689">
        <v>1125342</v>
      </c>
    </row>
    <row r="3690" spans="1:6">
      <c r="A3690" s="14">
        <v>41173</v>
      </c>
      <c r="B3690">
        <v>6.0343</v>
      </c>
      <c r="C3690">
        <v>6.0595999999999997</v>
      </c>
      <c r="D3690">
        <v>5.8381999999999996</v>
      </c>
      <c r="E3690" s="35">
        <v>5.8509000000000002</v>
      </c>
      <c r="F3690">
        <v>761250</v>
      </c>
    </row>
    <row r="3691" spans="1:6">
      <c r="A3691" s="14">
        <v>41176</v>
      </c>
      <c r="B3691">
        <v>5.8825000000000003</v>
      </c>
      <c r="C3691">
        <v>6.0849000000000002</v>
      </c>
      <c r="D3691">
        <v>5.8003</v>
      </c>
      <c r="E3691" s="35">
        <v>6.0785999999999998</v>
      </c>
      <c r="F3691">
        <v>463201</v>
      </c>
    </row>
    <row r="3692" spans="1:6">
      <c r="A3692" s="14">
        <v>41177</v>
      </c>
      <c r="B3692">
        <v>6.1102999999999996</v>
      </c>
      <c r="C3692">
        <v>6.1418999999999997</v>
      </c>
      <c r="D3692">
        <v>5.9584000000000001</v>
      </c>
      <c r="E3692" s="35">
        <v>5.9964000000000004</v>
      </c>
      <c r="F3692">
        <v>481989</v>
      </c>
    </row>
    <row r="3693" spans="1:6">
      <c r="A3693" s="14">
        <v>41178</v>
      </c>
      <c r="B3693">
        <v>6.0152999999999999</v>
      </c>
      <c r="C3693">
        <v>6.1228999999999996</v>
      </c>
      <c r="D3693">
        <v>5.9584000000000001</v>
      </c>
      <c r="E3693" s="35">
        <v>6.0533000000000001</v>
      </c>
      <c r="F3693">
        <v>494701</v>
      </c>
    </row>
    <row r="3694" spans="1:6">
      <c r="A3694" s="14">
        <v>41179</v>
      </c>
      <c r="B3694">
        <v>6.0597000000000003</v>
      </c>
      <c r="C3694">
        <v>6.1938000000000004</v>
      </c>
      <c r="D3694">
        <v>5.9958999999999998</v>
      </c>
      <c r="E3694" s="35">
        <v>6.1555</v>
      </c>
      <c r="F3694">
        <v>403492</v>
      </c>
    </row>
    <row r="3695" spans="1:6">
      <c r="A3695" s="14">
        <v>41180</v>
      </c>
      <c r="B3695">
        <v>6.1108000000000002</v>
      </c>
      <c r="C3695">
        <v>6.3087999999999997</v>
      </c>
      <c r="D3695">
        <v>6.0853000000000002</v>
      </c>
      <c r="E3695" s="35">
        <v>6.2896000000000001</v>
      </c>
      <c r="F3695">
        <v>456427</v>
      </c>
    </row>
    <row r="3696" spans="1:6">
      <c r="A3696" s="14">
        <v>41183</v>
      </c>
      <c r="B3696">
        <v>6.4044999999999996</v>
      </c>
      <c r="C3696">
        <v>6.4812000000000003</v>
      </c>
      <c r="D3696">
        <v>6.3342999999999998</v>
      </c>
      <c r="E3696" s="35">
        <v>6.4173</v>
      </c>
      <c r="F3696">
        <v>875690</v>
      </c>
    </row>
    <row r="3697" spans="1:6">
      <c r="A3697" s="14">
        <v>41184</v>
      </c>
      <c r="B3697">
        <v>6.4555999999999996</v>
      </c>
      <c r="C3697">
        <v>6.4810999999999996</v>
      </c>
      <c r="D3697">
        <v>6.3407</v>
      </c>
      <c r="E3697" s="35">
        <v>6.4108999999999998</v>
      </c>
      <c r="F3697">
        <v>397680</v>
      </c>
    </row>
    <row r="3698" spans="1:6">
      <c r="A3698" s="14">
        <v>41185</v>
      </c>
      <c r="B3698">
        <v>6.4428999999999998</v>
      </c>
      <c r="C3698">
        <v>6.577</v>
      </c>
      <c r="D3698">
        <v>6.3471000000000002</v>
      </c>
      <c r="E3698" s="35">
        <v>6.5641999999999996</v>
      </c>
      <c r="F3698">
        <v>457387</v>
      </c>
    </row>
    <row r="3699" spans="1:6">
      <c r="A3699" s="14">
        <v>41186</v>
      </c>
      <c r="B3699">
        <v>6.6153000000000004</v>
      </c>
      <c r="C3699">
        <v>6.7046999999999999</v>
      </c>
      <c r="D3699">
        <v>6.5641999999999996</v>
      </c>
      <c r="E3699" s="35">
        <v>6.66</v>
      </c>
      <c r="F3699">
        <v>447938</v>
      </c>
    </row>
    <row r="3700" spans="1:6">
      <c r="A3700" s="14">
        <v>41187</v>
      </c>
      <c r="B3700">
        <v>6.7046999999999999</v>
      </c>
      <c r="C3700">
        <v>6.8516000000000004</v>
      </c>
      <c r="D3700">
        <v>6.6791</v>
      </c>
      <c r="E3700" s="35">
        <v>6.7430000000000003</v>
      </c>
      <c r="F3700">
        <v>338555</v>
      </c>
    </row>
    <row r="3701" spans="1:6">
      <c r="A3701" s="14">
        <v>41190</v>
      </c>
      <c r="B3701">
        <v>6.7237999999999998</v>
      </c>
      <c r="C3701">
        <v>6.7366000000000001</v>
      </c>
      <c r="D3701">
        <v>6.5833000000000004</v>
      </c>
      <c r="E3701" s="35">
        <v>6.5896999999999997</v>
      </c>
      <c r="F3701">
        <v>234151</v>
      </c>
    </row>
    <row r="3702" spans="1:6">
      <c r="A3702" s="14">
        <v>41191</v>
      </c>
      <c r="B3702">
        <v>6.6025</v>
      </c>
      <c r="C3702">
        <v>6.6280000000000001</v>
      </c>
      <c r="D3702">
        <v>6.4492000000000003</v>
      </c>
      <c r="E3702" s="35">
        <v>6.4555999999999996</v>
      </c>
      <c r="F3702">
        <v>284787</v>
      </c>
    </row>
    <row r="3703" spans="1:6">
      <c r="A3703" s="14">
        <v>41192</v>
      </c>
      <c r="B3703">
        <v>6.4874999999999998</v>
      </c>
      <c r="C3703">
        <v>6.6025</v>
      </c>
      <c r="D3703">
        <v>6.4619999999999997</v>
      </c>
      <c r="E3703" s="35">
        <v>6.5960999999999999</v>
      </c>
      <c r="F3703">
        <v>365946</v>
      </c>
    </row>
    <row r="3704" spans="1:6">
      <c r="A3704" s="14">
        <v>41193</v>
      </c>
      <c r="B3704">
        <v>6.6471999999999998</v>
      </c>
      <c r="C3704">
        <v>6.6726999999999999</v>
      </c>
      <c r="D3704">
        <v>6.4173</v>
      </c>
      <c r="E3704" s="35">
        <v>6.4555999999999996</v>
      </c>
      <c r="F3704">
        <v>346597</v>
      </c>
    </row>
    <row r="3705" spans="1:6">
      <c r="A3705" s="14">
        <v>41194</v>
      </c>
      <c r="B3705">
        <v>6.4683999999999999</v>
      </c>
      <c r="C3705">
        <v>6.4939999999999998</v>
      </c>
      <c r="D3705">
        <v>6.2896000000000001</v>
      </c>
      <c r="E3705" s="35">
        <v>6.3087999999999997</v>
      </c>
      <c r="F3705">
        <v>340726</v>
      </c>
    </row>
    <row r="3706" spans="1:6">
      <c r="A3706" s="14">
        <v>41197</v>
      </c>
      <c r="B3706">
        <v>6.3407</v>
      </c>
      <c r="C3706">
        <v>6.5323000000000002</v>
      </c>
      <c r="D3706">
        <v>6.3342999999999998</v>
      </c>
      <c r="E3706" s="35">
        <v>6.5130999999999997</v>
      </c>
      <c r="F3706">
        <v>300497</v>
      </c>
    </row>
    <row r="3707" spans="1:6">
      <c r="A3707" s="14">
        <v>41198</v>
      </c>
      <c r="B3707">
        <v>6.5514000000000001</v>
      </c>
      <c r="C3707">
        <v>6.6919000000000004</v>
      </c>
      <c r="D3707">
        <v>6.5514000000000001</v>
      </c>
      <c r="E3707" s="35">
        <v>6.6407999999999996</v>
      </c>
      <c r="F3707">
        <v>249860</v>
      </c>
    </row>
    <row r="3708" spans="1:6">
      <c r="A3708" s="14">
        <v>41199</v>
      </c>
      <c r="B3708">
        <v>6.6407999999999996</v>
      </c>
      <c r="C3708">
        <v>6.7302</v>
      </c>
      <c r="D3708">
        <v>6.6153000000000004</v>
      </c>
      <c r="E3708" s="35">
        <v>6.6536</v>
      </c>
      <c r="F3708">
        <v>224830</v>
      </c>
    </row>
    <row r="3709" spans="1:6">
      <c r="A3709" s="14">
        <v>41200</v>
      </c>
      <c r="B3709">
        <v>6.6407999999999996</v>
      </c>
      <c r="C3709">
        <v>6.7237999999999998</v>
      </c>
      <c r="D3709">
        <v>6.5705999999999998</v>
      </c>
      <c r="E3709" s="35">
        <v>6.7237999999999998</v>
      </c>
      <c r="F3709">
        <v>248966</v>
      </c>
    </row>
    <row r="3710" spans="1:6">
      <c r="A3710" s="14">
        <v>41201</v>
      </c>
      <c r="B3710">
        <v>6.6536</v>
      </c>
      <c r="C3710">
        <v>6.6536</v>
      </c>
      <c r="D3710">
        <v>6.4810999999999996</v>
      </c>
      <c r="E3710" s="35">
        <v>6.5896999999999997</v>
      </c>
      <c r="F3710">
        <v>265951</v>
      </c>
    </row>
    <row r="3711" spans="1:6">
      <c r="A3711" s="14">
        <v>41204</v>
      </c>
      <c r="B3711">
        <v>6.5705999999999998</v>
      </c>
      <c r="C3711">
        <v>6.6216999999999997</v>
      </c>
      <c r="D3711">
        <v>6.5130999999999997</v>
      </c>
      <c r="E3711" s="35">
        <v>6.5578000000000003</v>
      </c>
      <c r="F3711">
        <v>199224</v>
      </c>
    </row>
    <row r="3712" spans="1:6">
      <c r="A3712" s="14">
        <v>41205</v>
      </c>
      <c r="B3712">
        <v>6.4812000000000003</v>
      </c>
      <c r="C3712">
        <v>6.5067000000000004</v>
      </c>
      <c r="D3712">
        <v>6.3789999999999996</v>
      </c>
      <c r="E3712" s="35">
        <v>6.4683999999999999</v>
      </c>
      <c r="F3712">
        <v>272337</v>
      </c>
    </row>
    <row r="3713" spans="1:6">
      <c r="A3713" s="14">
        <v>41206</v>
      </c>
      <c r="B3713">
        <v>6.5003000000000002</v>
      </c>
      <c r="C3713">
        <v>6.5130999999999997</v>
      </c>
      <c r="D3713">
        <v>6.3407</v>
      </c>
      <c r="E3713" s="35">
        <v>6.3662000000000001</v>
      </c>
      <c r="F3713">
        <v>288810</v>
      </c>
    </row>
    <row r="3714" spans="1:6">
      <c r="A3714" s="14">
        <v>41207</v>
      </c>
      <c r="B3714">
        <v>6.4364999999999997</v>
      </c>
      <c r="C3714">
        <v>6.577</v>
      </c>
      <c r="D3714">
        <v>6.4173</v>
      </c>
      <c r="E3714" s="35">
        <v>6.5259</v>
      </c>
      <c r="F3714">
        <v>299285</v>
      </c>
    </row>
    <row r="3715" spans="1:6">
      <c r="A3715" s="14">
        <v>41208</v>
      </c>
      <c r="B3715">
        <v>6.5385999999999997</v>
      </c>
      <c r="C3715">
        <v>6.5833000000000004</v>
      </c>
      <c r="D3715">
        <v>6.3726000000000003</v>
      </c>
      <c r="E3715" s="35">
        <v>6.4492000000000003</v>
      </c>
      <c r="F3715">
        <v>199414</v>
      </c>
    </row>
    <row r="3716" spans="1:6">
      <c r="A3716" s="14">
        <v>41213</v>
      </c>
      <c r="B3716">
        <v>6.4683999999999999</v>
      </c>
      <c r="C3716">
        <v>6.5067000000000004</v>
      </c>
      <c r="D3716">
        <v>6.3342999999999998</v>
      </c>
      <c r="E3716" s="35">
        <v>6.3917999999999999</v>
      </c>
      <c r="F3716">
        <v>289962</v>
      </c>
    </row>
    <row r="3717" spans="1:6">
      <c r="A3717" s="14">
        <v>41214</v>
      </c>
      <c r="B3717">
        <v>6.4237000000000002</v>
      </c>
      <c r="C3717">
        <v>6.6407999999999996</v>
      </c>
      <c r="D3717">
        <v>6.4173</v>
      </c>
      <c r="E3717" s="35">
        <v>6.6280000000000001</v>
      </c>
      <c r="F3717">
        <v>279423</v>
      </c>
    </row>
    <row r="3718" spans="1:6">
      <c r="A3718" s="14">
        <v>41215</v>
      </c>
      <c r="B3718">
        <v>6.6855000000000002</v>
      </c>
      <c r="C3718">
        <v>6.7046000000000001</v>
      </c>
      <c r="D3718">
        <v>6.5258000000000003</v>
      </c>
      <c r="E3718" s="35">
        <v>6.5449999999999999</v>
      </c>
      <c r="F3718">
        <v>399022</v>
      </c>
    </row>
    <row r="3719" spans="1:6">
      <c r="A3719" s="14">
        <v>41218</v>
      </c>
      <c r="B3719">
        <v>6.5321999999999996</v>
      </c>
      <c r="C3719">
        <v>6.5769000000000002</v>
      </c>
      <c r="D3719">
        <v>6.4619999999999997</v>
      </c>
      <c r="E3719" s="35">
        <v>6.5514000000000001</v>
      </c>
      <c r="F3719">
        <v>241431</v>
      </c>
    </row>
    <row r="3720" spans="1:6">
      <c r="A3720" s="14">
        <v>41219</v>
      </c>
      <c r="B3720">
        <v>6.5833000000000004</v>
      </c>
      <c r="C3720">
        <v>6.8196000000000003</v>
      </c>
      <c r="D3720">
        <v>6.5514000000000001</v>
      </c>
      <c r="E3720" s="35">
        <v>6.7748999999999997</v>
      </c>
      <c r="F3720">
        <v>221382</v>
      </c>
    </row>
    <row r="3721" spans="1:6">
      <c r="A3721" s="14">
        <v>41220</v>
      </c>
      <c r="B3721">
        <v>6.6664000000000003</v>
      </c>
      <c r="C3721">
        <v>6.7239000000000004</v>
      </c>
      <c r="D3721">
        <v>6.5387000000000004</v>
      </c>
      <c r="E3721" s="35">
        <v>6.7046999999999999</v>
      </c>
      <c r="F3721">
        <v>505981</v>
      </c>
    </row>
    <row r="3722" spans="1:6">
      <c r="A3722" s="14">
        <v>41221</v>
      </c>
      <c r="B3722">
        <v>6.6919000000000004</v>
      </c>
      <c r="C3722">
        <v>6.7557</v>
      </c>
      <c r="D3722">
        <v>6.6025</v>
      </c>
      <c r="E3722" s="35">
        <v>6.6025</v>
      </c>
      <c r="F3722">
        <v>457450</v>
      </c>
    </row>
    <row r="3723" spans="1:6">
      <c r="A3723" s="14">
        <v>41222</v>
      </c>
      <c r="B3723">
        <v>6.5514000000000001</v>
      </c>
      <c r="C3723">
        <v>6.6855000000000002</v>
      </c>
      <c r="D3723">
        <v>6.5067000000000004</v>
      </c>
      <c r="E3723" s="35">
        <v>6.6280000000000001</v>
      </c>
      <c r="F3723">
        <v>295770</v>
      </c>
    </row>
    <row r="3724" spans="1:6">
      <c r="A3724" s="14">
        <v>41225</v>
      </c>
      <c r="B3724">
        <v>6.6471999999999998</v>
      </c>
      <c r="C3724">
        <v>6.6855000000000002</v>
      </c>
      <c r="D3724">
        <v>6.5194000000000001</v>
      </c>
      <c r="E3724" s="35">
        <v>6.6280000000000001</v>
      </c>
      <c r="F3724">
        <v>252158</v>
      </c>
    </row>
    <row r="3725" spans="1:6">
      <c r="A3725" s="14">
        <v>41226</v>
      </c>
      <c r="B3725">
        <v>6.5896999999999997</v>
      </c>
      <c r="C3725">
        <v>6.8514999999999997</v>
      </c>
      <c r="D3725">
        <v>6.5321999999999996</v>
      </c>
      <c r="E3725" s="35">
        <v>6.6791</v>
      </c>
      <c r="F3725">
        <v>443656</v>
      </c>
    </row>
    <row r="3726" spans="1:6">
      <c r="A3726" s="14">
        <v>41227</v>
      </c>
      <c r="B3726">
        <v>6.6982999999999997</v>
      </c>
      <c r="C3726">
        <v>6.7173999999999996</v>
      </c>
      <c r="D3726">
        <v>6.4173</v>
      </c>
      <c r="E3726" s="35">
        <v>6.4748000000000001</v>
      </c>
      <c r="F3726">
        <v>511152</v>
      </c>
    </row>
    <row r="3727" spans="1:6">
      <c r="A3727" s="14">
        <v>41228</v>
      </c>
      <c r="B3727">
        <v>6.4812000000000003</v>
      </c>
      <c r="C3727">
        <v>6.5259</v>
      </c>
      <c r="D3727">
        <v>6.3662000000000001</v>
      </c>
      <c r="E3727" s="35">
        <v>6.4301000000000004</v>
      </c>
      <c r="F3727">
        <v>322974</v>
      </c>
    </row>
    <row r="3728" spans="1:6">
      <c r="A3728" s="14">
        <v>41229</v>
      </c>
      <c r="B3728">
        <v>6.4109999999999996</v>
      </c>
      <c r="C3728">
        <v>6.6727999999999996</v>
      </c>
      <c r="D3728">
        <v>6.3216000000000001</v>
      </c>
      <c r="E3728" s="35">
        <v>6.66</v>
      </c>
      <c r="F3728">
        <v>368184</v>
      </c>
    </row>
    <row r="3729" spans="1:6">
      <c r="A3729" s="14">
        <v>41232</v>
      </c>
      <c r="B3729">
        <v>6.7557999999999998</v>
      </c>
      <c r="C3729">
        <v>6.8005000000000004</v>
      </c>
      <c r="D3729">
        <v>6.6664000000000003</v>
      </c>
      <c r="E3729" s="35">
        <v>6.7366000000000001</v>
      </c>
      <c r="F3729">
        <v>274572</v>
      </c>
    </row>
    <row r="3730" spans="1:6">
      <c r="A3730" s="14">
        <v>41233</v>
      </c>
      <c r="B3730">
        <v>6.7302</v>
      </c>
      <c r="C3730">
        <v>7.0175000000000001</v>
      </c>
      <c r="D3730">
        <v>6.6855000000000002</v>
      </c>
      <c r="E3730" s="35">
        <v>6.9409000000000001</v>
      </c>
      <c r="F3730">
        <v>339893</v>
      </c>
    </row>
    <row r="3731" spans="1:6">
      <c r="A3731" s="14">
        <v>41234</v>
      </c>
      <c r="B3731">
        <v>6.9600999999999997</v>
      </c>
      <c r="C3731">
        <v>6.992</v>
      </c>
      <c r="D3731">
        <v>6.9345999999999997</v>
      </c>
      <c r="E3731" s="35">
        <v>6.9600999999999997</v>
      </c>
      <c r="F3731">
        <v>289451</v>
      </c>
    </row>
    <row r="3732" spans="1:6">
      <c r="A3732" s="14">
        <v>41236</v>
      </c>
      <c r="B3732">
        <v>6.992</v>
      </c>
      <c r="C3732">
        <v>7.1835000000000004</v>
      </c>
      <c r="D3732">
        <v>6.9473000000000003</v>
      </c>
      <c r="E3732" s="35">
        <v>7.0621999999999998</v>
      </c>
      <c r="F3732">
        <v>252349</v>
      </c>
    </row>
    <row r="3733" spans="1:6">
      <c r="A3733" s="14">
        <v>41239</v>
      </c>
      <c r="B3733">
        <v>7.0430999999999999</v>
      </c>
      <c r="C3733">
        <v>7.2154999999999996</v>
      </c>
      <c r="D3733">
        <v>7.0111999999999997</v>
      </c>
      <c r="E3733" s="35">
        <v>7.1325000000000003</v>
      </c>
      <c r="F3733">
        <v>428908</v>
      </c>
    </row>
    <row r="3734" spans="1:6">
      <c r="A3734" s="14">
        <v>41240</v>
      </c>
      <c r="B3734">
        <v>7.1388999999999996</v>
      </c>
      <c r="C3734">
        <v>7.3239999999999998</v>
      </c>
      <c r="D3734">
        <v>7.1196999999999999</v>
      </c>
      <c r="E3734" s="35">
        <v>7.2920999999999996</v>
      </c>
      <c r="F3734">
        <v>573279</v>
      </c>
    </row>
    <row r="3735" spans="1:6">
      <c r="A3735" s="14">
        <v>41241</v>
      </c>
      <c r="B3735">
        <v>7.3177000000000003</v>
      </c>
      <c r="C3735">
        <v>7.3240999999999996</v>
      </c>
      <c r="D3735">
        <v>7.1070000000000002</v>
      </c>
      <c r="E3735" s="35">
        <v>7.3177000000000003</v>
      </c>
      <c r="F3735">
        <v>669767</v>
      </c>
    </row>
    <row r="3736" spans="1:6">
      <c r="A3736" s="14">
        <v>41242</v>
      </c>
      <c r="B3736">
        <v>7.3688000000000002</v>
      </c>
      <c r="C3736">
        <v>7.5347999999999997</v>
      </c>
      <c r="D3736">
        <v>7.3048999999999999</v>
      </c>
      <c r="E3736" s="35">
        <v>7.4390000000000001</v>
      </c>
      <c r="F3736">
        <v>751307</v>
      </c>
    </row>
    <row r="3737" spans="1:6">
      <c r="A3737" s="14">
        <v>41243</v>
      </c>
      <c r="B3737">
        <v>7.4709000000000003</v>
      </c>
      <c r="C3737">
        <v>7.4901</v>
      </c>
      <c r="D3737">
        <v>7.4070999999999998</v>
      </c>
      <c r="E3737" s="35">
        <v>7.4325999999999999</v>
      </c>
      <c r="F3737">
        <v>627046</v>
      </c>
    </row>
    <row r="3738" spans="1:6">
      <c r="A3738" s="14">
        <v>41246</v>
      </c>
      <c r="B3738">
        <v>7.5156000000000001</v>
      </c>
      <c r="C3738">
        <v>7.5156000000000001</v>
      </c>
      <c r="D3738">
        <v>7.2793999999999999</v>
      </c>
      <c r="E3738" s="35">
        <v>7.3113000000000001</v>
      </c>
      <c r="F3738">
        <v>356562</v>
      </c>
    </row>
    <row r="3739" spans="1:6">
      <c r="A3739" s="14">
        <v>41247</v>
      </c>
      <c r="B3739">
        <v>7.3369</v>
      </c>
      <c r="C3739">
        <v>7.5540000000000003</v>
      </c>
      <c r="D3739">
        <v>7.3113000000000001</v>
      </c>
      <c r="E3739" s="35">
        <v>7.5347999999999997</v>
      </c>
      <c r="F3739">
        <v>711592</v>
      </c>
    </row>
    <row r="3740" spans="1:6">
      <c r="A3740" s="14">
        <v>41248</v>
      </c>
      <c r="B3740">
        <v>7.5411000000000001</v>
      </c>
      <c r="C3740">
        <v>7.5411000000000001</v>
      </c>
      <c r="D3740">
        <v>7.2091000000000003</v>
      </c>
      <c r="E3740" s="35">
        <v>7.2409999999999997</v>
      </c>
      <c r="F3740">
        <v>416517</v>
      </c>
    </row>
    <row r="3741" spans="1:6">
      <c r="A3741" s="14">
        <v>41249</v>
      </c>
      <c r="B3741">
        <v>7.2218999999999998</v>
      </c>
      <c r="C3741">
        <v>7.3048999999999999</v>
      </c>
      <c r="D3741">
        <v>7.0622999999999996</v>
      </c>
      <c r="E3741" s="35">
        <v>7.3048999999999999</v>
      </c>
      <c r="F3741">
        <v>354518</v>
      </c>
    </row>
    <row r="3742" spans="1:6">
      <c r="A3742" s="14">
        <v>41250</v>
      </c>
      <c r="B3742">
        <v>7.3432000000000004</v>
      </c>
      <c r="C3742">
        <v>7.3815</v>
      </c>
      <c r="D3742">
        <v>7.2154999999999996</v>
      </c>
      <c r="E3742" s="35">
        <v>7.3686999999999996</v>
      </c>
      <c r="F3742">
        <v>362050</v>
      </c>
    </row>
    <row r="3743" spans="1:6">
      <c r="A3743" s="14">
        <v>41253</v>
      </c>
      <c r="B3743">
        <v>7.3750999999999998</v>
      </c>
      <c r="C3743">
        <v>7.4390000000000001</v>
      </c>
      <c r="D3743">
        <v>7.2984999999999998</v>
      </c>
      <c r="E3743" s="35">
        <v>7.3495999999999997</v>
      </c>
      <c r="F3743">
        <v>393469</v>
      </c>
    </row>
    <row r="3744" spans="1:6">
      <c r="A3744" s="14">
        <v>41254</v>
      </c>
      <c r="B3744">
        <v>7.3686999999999996</v>
      </c>
      <c r="C3744">
        <v>7.4198000000000004</v>
      </c>
      <c r="D3744">
        <v>7.3177000000000003</v>
      </c>
      <c r="E3744" s="35">
        <v>7.3432000000000004</v>
      </c>
      <c r="F3744">
        <v>396661</v>
      </c>
    </row>
    <row r="3745" spans="1:6">
      <c r="A3745" s="14">
        <v>41255</v>
      </c>
      <c r="B3745">
        <v>7.3878000000000004</v>
      </c>
      <c r="C3745">
        <v>7.4198000000000004</v>
      </c>
      <c r="D3745">
        <v>7.2793000000000001</v>
      </c>
      <c r="E3745" s="35">
        <v>7.3623000000000003</v>
      </c>
      <c r="F3745">
        <v>832393</v>
      </c>
    </row>
    <row r="3746" spans="1:6">
      <c r="A3746" s="14">
        <v>41256</v>
      </c>
      <c r="B3746">
        <v>7.3494999999999999</v>
      </c>
      <c r="C3746">
        <v>7.4523999999999999</v>
      </c>
      <c r="D3746">
        <v>7.298</v>
      </c>
      <c r="E3746" s="35">
        <v>7.3944999999999999</v>
      </c>
      <c r="F3746">
        <v>453195</v>
      </c>
    </row>
    <row r="3747" spans="1:6">
      <c r="A3747" s="14">
        <v>41257</v>
      </c>
      <c r="B3747">
        <v>7.3494000000000002</v>
      </c>
      <c r="C3747">
        <v>7.4074</v>
      </c>
      <c r="D3747">
        <v>7.2079000000000004</v>
      </c>
      <c r="E3747" s="35">
        <v>7.343</v>
      </c>
      <c r="F3747">
        <v>488332</v>
      </c>
    </row>
    <row r="3748" spans="1:6">
      <c r="A3748" s="14">
        <v>41260</v>
      </c>
      <c r="B3748">
        <v>7.3494000000000002</v>
      </c>
      <c r="C3748">
        <v>7.5167999999999999</v>
      </c>
      <c r="D3748">
        <v>7.3236999999999997</v>
      </c>
      <c r="E3748" s="35">
        <v>7.3623000000000003</v>
      </c>
      <c r="F3748">
        <v>644459</v>
      </c>
    </row>
    <row r="3749" spans="1:6">
      <c r="A3749" s="14">
        <v>41261</v>
      </c>
      <c r="B3749">
        <v>7.3753000000000002</v>
      </c>
      <c r="C3749">
        <v>7.4203000000000001</v>
      </c>
      <c r="D3749">
        <v>7.3045</v>
      </c>
      <c r="E3749" s="35">
        <v>7.4009999999999998</v>
      </c>
      <c r="F3749">
        <v>1002803</v>
      </c>
    </row>
    <row r="3750" spans="1:6">
      <c r="A3750" s="14">
        <v>41262</v>
      </c>
      <c r="B3750">
        <v>7.4074</v>
      </c>
      <c r="C3750">
        <v>7.4974999999999996</v>
      </c>
      <c r="D3750">
        <v>7.4009999999999998</v>
      </c>
      <c r="E3750" s="35">
        <v>7.4203000000000001</v>
      </c>
      <c r="F3750">
        <v>862312</v>
      </c>
    </row>
    <row r="3751" spans="1:6">
      <c r="A3751" s="14">
        <v>41263</v>
      </c>
      <c r="B3751">
        <v>7.4009999999999998</v>
      </c>
      <c r="C3751">
        <v>8.5852000000000004</v>
      </c>
      <c r="D3751">
        <v>7.3494999999999999</v>
      </c>
      <c r="E3751" s="35">
        <v>8.3213000000000008</v>
      </c>
      <c r="F3751">
        <v>2765014</v>
      </c>
    </row>
    <row r="3752" spans="1:6">
      <c r="A3752" s="14">
        <v>41264</v>
      </c>
      <c r="B3752">
        <v>8.1603999999999992</v>
      </c>
      <c r="C3752">
        <v>8.2118000000000002</v>
      </c>
      <c r="D3752">
        <v>8.0188000000000006</v>
      </c>
      <c r="E3752" s="35">
        <v>8.0767000000000007</v>
      </c>
      <c r="F3752">
        <v>1221094</v>
      </c>
    </row>
    <row r="3753" spans="1:6">
      <c r="A3753" s="14">
        <v>41267</v>
      </c>
      <c r="B3753">
        <v>8.0509000000000004</v>
      </c>
      <c r="C3753">
        <v>8.1668000000000003</v>
      </c>
      <c r="D3753">
        <v>7.9351000000000003</v>
      </c>
      <c r="E3753" s="35">
        <v>8.0444999999999993</v>
      </c>
      <c r="F3753">
        <v>349453</v>
      </c>
    </row>
    <row r="3754" spans="1:6">
      <c r="A3754" s="14">
        <v>41269</v>
      </c>
      <c r="B3754">
        <v>8.0767000000000007</v>
      </c>
      <c r="C3754">
        <v>8.1152999999999995</v>
      </c>
      <c r="D3754">
        <v>7.8964999999999996</v>
      </c>
      <c r="E3754" s="35">
        <v>7.9737</v>
      </c>
      <c r="F3754">
        <v>506932</v>
      </c>
    </row>
    <row r="3755" spans="1:6">
      <c r="A3755" s="14">
        <v>41270</v>
      </c>
      <c r="B3755">
        <v>7.9737999999999998</v>
      </c>
      <c r="C3755">
        <v>8.0381</v>
      </c>
      <c r="D3755">
        <v>7.7870999999999997</v>
      </c>
      <c r="E3755" s="35">
        <v>7.8514999999999997</v>
      </c>
      <c r="F3755">
        <v>561833</v>
      </c>
    </row>
    <row r="3756" spans="1:6">
      <c r="A3756" s="14">
        <v>41271</v>
      </c>
      <c r="B3756">
        <v>7.8320999999999996</v>
      </c>
      <c r="C3756">
        <v>8.0251999999999999</v>
      </c>
      <c r="D3756">
        <v>7.7999000000000001</v>
      </c>
      <c r="E3756" s="35">
        <v>7.8320999999999996</v>
      </c>
      <c r="F3756">
        <v>536470</v>
      </c>
    </row>
    <row r="3757" spans="1:6">
      <c r="A3757" s="14">
        <v>41274</v>
      </c>
      <c r="B3757">
        <v>7.8322000000000003</v>
      </c>
      <c r="C3757">
        <v>8.2311999999999994</v>
      </c>
      <c r="D3757">
        <v>7.7614000000000001</v>
      </c>
      <c r="E3757" s="35">
        <v>8.1989999999999998</v>
      </c>
      <c r="F3757">
        <v>635905</v>
      </c>
    </row>
    <row r="3758" spans="1:6">
      <c r="A3758" s="14">
        <v>41276</v>
      </c>
      <c r="B3758">
        <v>8.3084000000000007</v>
      </c>
      <c r="C3758">
        <v>8.4564000000000004</v>
      </c>
      <c r="D3758">
        <v>8.2439999999999998</v>
      </c>
      <c r="E3758" s="35">
        <v>8.3469999999999995</v>
      </c>
      <c r="F3758">
        <v>579463</v>
      </c>
    </row>
    <row r="3759" spans="1:6">
      <c r="A3759" s="14">
        <v>41277</v>
      </c>
      <c r="B3759">
        <v>8.3919999999999995</v>
      </c>
      <c r="C3759">
        <v>8.6236999999999995</v>
      </c>
      <c r="D3759">
        <v>8.3340999999999994</v>
      </c>
      <c r="E3759" s="35">
        <v>8.5143000000000004</v>
      </c>
      <c r="F3759">
        <v>494833</v>
      </c>
    </row>
    <row r="3760" spans="1:6">
      <c r="A3760" s="14">
        <v>41278</v>
      </c>
      <c r="B3760">
        <v>8.5272000000000006</v>
      </c>
      <c r="C3760">
        <v>8.5722000000000005</v>
      </c>
      <c r="D3760">
        <v>8.4499999999999993</v>
      </c>
      <c r="E3760" s="35">
        <v>8.4949999999999992</v>
      </c>
      <c r="F3760">
        <v>316310</v>
      </c>
    </row>
    <row r="3761" spans="1:6">
      <c r="A3761" s="14">
        <v>41281</v>
      </c>
      <c r="B3761">
        <v>8.4756999999999998</v>
      </c>
      <c r="C3761">
        <v>8.5722000000000005</v>
      </c>
      <c r="D3761">
        <v>8.4435000000000002</v>
      </c>
      <c r="E3761" s="35">
        <v>8.4627999999999997</v>
      </c>
      <c r="F3761">
        <v>299062</v>
      </c>
    </row>
    <row r="3762" spans="1:6">
      <c r="A3762" s="14">
        <v>41282</v>
      </c>
      <c r="B3762">
        <v>8.4499999999999993</v>
      </c>
      <c r="C3762">
        <v>8.6881000000000004</v>
      </c>
      <c r="D3762">
        <v>8.3534000000000006</v>
      </c>
      <c r="E3762" s="35">
        <v>8.6365999999999996</v>
      </c>
      <c r="F3762">
        <v>588666</v>
      </c>
    </row>
    <row r="3763" spans="1:6">
      <c r="A3763" s="14">
        <v>41283</v>
      </c>
      <c r="B3763">
        <v>8.6430000000000007</v>
      </c>
      <c r="C3763">
        <v>8.7266999999999992</v>
      </c>
      <c r="D3763">
        <v>8.5207999999999995</v>
      </c>
      <c r="E3763" s="35">
        <v>8.6559000000000008</v>
      </c>
      <c r="F3763">
        <v>444894</v>
      </c>
    </row>
    <row r="3764" spans="1:6">
      <c r="A3764" s="14">
        <v>41284</v>
      </c>
      <c r="B3764">
        <v>8.7138000000000009</v>
      </c>
      <c r="C3764">
        <v>8.7266999999999992</v>
      </c>
      <c r="D3764">
        <v>8.5915999999999997</v>
      </c>
      <c r="E3764" s="35">
        <v>8.6173000000000002</v>
      </c>
      <c r="F3764">
        <v>234450</v>
      </c>
    </row>
    <row r="3765" spans="1:6">
      <c r="A3765" s="14">
        <v>41285</v>
      </c>
      <c r="B3765">
        <v>8.6365999999999996</v>
      </c>
      <c r="C3765">
        <v>8.7010000000000005</v>
      </c>
      <c r="D3765">
        <v>8.4627999999999997</v>
      </c>
      <c r="E3765" s="35">
        <v>8.6173000000000002</v>
      </c>
      <c r="F3765">
        <v>224346</v>
      </c>
    </row>
    <row r="3766" spans="1:6">
      <c r="A3766" s="14">
        <v>41288</v>
      </c>
      <c r="B3766">
        <v>8.6109000000000009</v>
      </c>
      <c r="C3766">
        <v>8.6752000000000002</v>
      </c>
      <c r="D3766">
        <v>8.5401000000000007</v>
      </c>
      <c r="E3766" s="35">
        <v>8.6494999999999997</v>
      </c>
      <c r="F3766">
        <v>424044</v>
      </c>
    </row>
    <row r="3767" spans="1:6">
      <c r="A3767" s="14">
        <v>41289</v>
      </c>
      <c r="B3767">
        <v>8.5722000000000005</v>
      </c>
      <c r="C3767">
        <v>8.7910000000000004</v>
      </c>
      <c r="D3767">
        <v>8.5143000000000004</v>
      </c>
      <c r="E3767" s="35">
        <v>8.7331000000000003</v>
      </c>
      <c r="F3767">
        <v>281428</v>
      </c>
    </row>
    <row r="3768" spans="1:6">
      <c r="A3768" s="14">
        <v>41290</v>
      </c>
      <c r="B3768">
        <v>8.7009000000000007</v>
      </c>
      <c r="C3768">
        <v>8.7331000000000003</v>
      </c>
      <c r="D3768">
        <v>8.5594000000000001</v>
      </c>
      <c r="E3768" s="35">
        <v>8.6944999999999997</v>
      </c>
      <c r="F3768">
        <v>373587</v>
      </c>
    </row>
    <row r="3769" spans="1:6">
      <c r="A3769" s="14">
        <v>41291</v>
      </c>
      <c r="B3769">
        <v>8.7523999999999997</v>
      </c>
      <c r="C3769">
        <v>8.9004999999999992</v>
      </c>
      <c r="D3769">
        <v>8.6815999999999995</v>
      </c>
      <c r="E3769" s="35">
        <v>8.7460000000000004</v>
      </c>
      <c r="F3769">
        <v>413038</v>
      </c>
    </row>
    <row r="3770" spans="1:6">
      <c r="A3770" s="14">
        <v>41292</v>
      </c>
      <c r="B3770">
        <v>8.7460000000000004</v>
      </c>
      <c r="C3770">
        <v>8.8361000000000001</v>
      </c>
      <c r="D3770">
        <v>8.5914999999999999</v>
      </c>
      <c r="E3770" s="35">
        <v>8.7138000000000009</v>
      </c>
      <c r="F3770">
        <v>348616</v>
      </c>
    </row>
    <row r="3771" spans="1:6">
      <c r="A3771" s="14">
        <v>41296</v>
      </c>
      <c r="B3771">
        <v>8.7073999999999998</v>
      </c>
      <c r="C3771">
        <v>8.7588000000000008</v>
      </c>
      <c r="D3771">
        <v>8.6430000000000007</v>
      </c>
      <c r="E3771" s="35">
        <v>8.7331000000000003</v>
      </c>
      <c r="F3771">
        <v>299706</v>
      </c>
    </row>
    <row r="3772" spans="1:6">
      <c r="A3772" s="14">
        <v>41297</v>
      </c>
      <c r="B3772">
        <v>8.7266999999999992</v>
      </c>
      <c r="C3772">
        <v>8.7782</v>
      </c>
      <c r="D3772">
        <v>8.5657999999999994</v>
      </c>
      <c r="E3772" s="35">
        <v>8.6494999999999997</v>
      </c>
      <c r="F3772">
        <v>393153</v>
      </c>
    </row>
    <row r="3773" spans="1:6">
      <c r="A3773" s="14">
        <v>41298</v>
      </c>
      <c r="B3773">
        <v>8.6494</v>
      </c>
      <c r="C3773">
        <v>8.8168000000000006</v>
      </c>
      <c r="D3773">
        <v>8.6107999999999993</v>
      </c>
      <c r="E3773" s="35">
        <v>8.8039000000000005</v>
      </c>
      <c r="F3773">
        <v>426809</v>
      </c>
    </row>
    <row r="3774" spans="1:6">
      <c r="A3774" s="14">
        <v>41299</v>
      </c>
      <c r="B3774">
        <v>8.8489000000000004</v>
      </c>
      <c r="C3774">
        <v>8.8747000000000007</v>
      </c>
      <c r="D3774">
        <v>8.7073999999999998</v>
      </c>
      <c r="E3774" s="35">
        <v>8.7523999999999997</v>
      </c>
      <c r="F3774">
        <v>426165</v>
      </c>
    </row>
    <row r="3775" spans="1:6">
      <c r="A3775" s="14">
        <v>41302</v>
      </c>
      <c r="B3775">
        <v>8.7460000000000004</v>
      </c>
      <c r="C3775">
        <v>8.9003999999999994</v>
      </c>
      <c r="D3775">
        <v>8.6687999999999992</v>
      </c>
      <c r="E3775" s="35">
        <v>8.8553999999999995</v>
      </c>
      <c r="F3775">
        <v>298355</v>
      </c>
    </row>
    <row r="3776" spans="1:6">
      <c r="A3776" s="14">
        <v>41303</v>
      </c>
      <c r="B3776">
        <v>8.8618000000000006</v>
      </c>
      <c r="C3776">
        <v>8.9069000000000003</v>
      </c>
      <c r="D3776">
        <v>8.7911000000000001</v>
      </c>
      <c r="E3776" s="35">
        <v>8.8361000000000001</v>
      </c>
      <c r="F3776">
        <v>279177</v>
      </c>
    </row>
    <row r="3777" spans="1:6">
      <c r="A3777" s="14">
        <v>41304</v>
      </c>
      <c r="B3777">
        <v>8.8424999999999994</v>
      </c>
      <c r="C3777">
        <v>8.9068000000000005</v>
      </c>
      <c r="D3777">
        <v>8.7202000000000002</v>
      </c>
      <c r="E3777" s="35">
        <v>8.7716999999999992</v>
      </c>
      <c r="F3777">
        <v>322037</v>
      </c>
    </row>
    <row r="3778" spans="1:6">
      <c r="A3778" s="14">
        <v>41305</v>
      </c>
      <c r="B3778">
        <v>8.7716999999999992</v>
      </c>
      <c r="C3778">
        <v>8.9519000000000002</v>
      </c>
      <c r="D3778">
        <v>8.7009000000000007</v>
      </c>
      <c r="E3778" s="35">
        <v>8.7716999999999992</v>
      </c>
      <c r="F3778">
        <v>387744</v>
      </c>
    </row>
    <row r="3779" spans="1:6">
      <c r="A3779" s="14">
        <v>41306</v>
      </c>
      <c r="B3779">
        <v>8.8232999999999997</v>
      </c>
      <c r="C3779">
        <v>8.8940999999999999</v>
      </c>
      <c r="D3779">
        <v>8.7461000000000002</v>
      </c>
      <c r="E3779" s="35">
        <v>8.7911000000000001</v>
      </c>
      <c r="F3779">
        <v>331693</v>
      </c>
    </row>
    <row r="3780" spans="1:6">
      <c r="A3780" s="14">
        <v>41309</v>
      </c>
      <c r="B3780">
        <v>8.7523999999999997</v>
      </c>
      <c r="C3780">
        <v>8.9132999999999996</v>
      </c>
      <c r="D3780">
        <v>8.6365999999999996</v>
      </c>
      <c r="E3780" s="35">
        <v>8.6815999999999995</v>
      </c>
      <c r="F3780">
        <v>303695</v>
      </c>
    </row>
    <row r="3781" spans="1:6">
      <c r="A3781" s="14">
        <v>41310</v>
      </c>
      <c r="B3781">
        <v>8.7394999999999996</v>
      </c>
      <c r="C3781">
        <v>8.7652999999999999</v>
      </c>
      <c r="D3781">
        <v>8.5980000000000008</v>
      </c>
      <c r="E3781" s="35">
        <v>8.6044</v>
      </c>
      <c r="F3781">
        <v>359879</v>
      </c>
    </row>
    <row r="3782" spans="1:6">
      <c r="A3782" s="14">
        <v>41311</v>
      </c>
      <c r="B3782">
        <v>8.5399999999999991</v>
      </c>
      <c r="C3782">
        <v>8.5593000000000004</v>
      </c>
      <c r="D3782">
        <v>8.4498999999999995</v>
      </c>
      <c r="E3782" s="35">
        <v>8.5335999999999999</v>
      </c>
      <c r="F3782">
        <v>512338</v>
      </c>
    </row>
    <row r="3783" spans="1:6">
      <c r="A3783" s="14">
        <v>41312</v>
      </c>
      <c r="B3783">
        <v>8.5465</v>
      </c>
      <c r="C3783">
        <v>8.6559000000000008</v>
      </c>
      <c r="D3783">
        <v>8.4498999999999995</v>
      </c>
      <c r="E3783" s="35">
        <v>8.4821000000000009</v>
      </c>
      <c r="F3783">
        <v>560604</v>
      </c>
    </row>
    <row r="3784" spans="1:6">
      <c r="A3784" s="14">
        <v>41313</v>
      </c>
      <c r="B3784">
        <v>8.5206999999999997</v>
      </c>
      <c r="C3784">
        <v>8.6623000000000001</v>
      </c>
      <c r="D3784">
        <v>8.5206999999999997</v>
      </c>
      <c r="E3784" s="35">
        <v>8.5851000000000006</v>
      </c>
      <c r="F3784">
        <v>372879</v>
      </c>
    </row>
    <row r="3785" spans="1:6">
      <c r="A3785" s="14">
        <v>41316</v>
      </c>
      <c r="B3785">
        <v>8.5851000000000006</v>
      </c>
      <c r="C3785">
        <v>8.6236999999999995</v>
      </c>
      <c r="D3785">
        <v>8.5335999999999999</v>
      </c>
      <c r="E3785" s="35">
        <v>8.5335999999999999</v>
      </c>
      <c r="F3785">
        <v>399908</v>
      </c>
    </row>
    <row r="3786" spans="1:6">
      <c r="A3786" s="14">
        <v>41317</v>
      </c>
      <c r="B3786">
        <v>8.5657999999999994</v>
      </c>
      <c r="C3786">
        <v>8.7588000000000008</v>
      </c>
      <c r="D3786">
        <v>8.5528999999999993</v>
      </c>
      <c r="E3786" s="35">
        <v>8.7138000000000009</v>
      </c>
      <c r="F3786">
        <v>351834</v>
      </c>
    </row>
    <row r="3787" spans="1:6">
      <c r="A3787" s="14">
        <v>41318</v>
      </c>
      <c r="B3787">
        <v>8.7460000000000004</v>
      </c>
      <c r="C3787">
        <v>8.7588000000000008</v>
      </c>
      <c r="D3787">
        <v>8.6815999999999995</v>
      </c>
      <c r="E3787" s="35">
        <v>8.7331000000000003</v>
      </c>
      <c r="F3787">
        <v>324096</v>
      </c>
    </row>
    <row r="3788" spans="1:6">
      <c r="A3788" s="14">
        <v>41319</v>
      </c>
      <c r="B3788">
        <v>8.7202999999999999</v>
      </c>
      <c r="C3788">
        <v>8.7782</v>
      </c>
      <c r="D3788">
        <v>8.6944999999999997</v>
      </c>
      <c r="E3788" s="35">
        <v>8.7460000000000004</v>
      </c>
      <c r="F3788">
        <v>234449</v>
      </c>
    </row>
    <row r="3789" spans="1:6">
      <c r="A3789" s="14">
        <v>41320</v>
      </c>
      <c r="B3789">
        <v>8.7782</v>
      </c>
      <c r="C3789">
        <v>8.9133999999999993</v>
      </c>
      <c r="D3789">
        <v>8.7460000000000004</v>
      </c>
      <c r="E3789" s="35">
        <v>8.8490000000000002</v>
      </c>
      <c r="F3789">
        <v>254465</v>
      </c>
    </row>
    <row r="3790" spans="1:6">
      <c r="A3790" s="14">
        <v>41324</v>
      </c>
      <c r="B3790">
        <v>8.8747000000000007</v>
      </c>
      <c r="C3790">
        <v>8.9390999999999998</v>
      </c>
      <c r="D3790">
        <v>8.8168000000000006</v>
      </c>
      <c r="E3790" s="35">
        <v>8.9390999999999998</v>
      </c>
      <c r="F3790">
        <v>707727</v>
      </c>
    </row>
    <row r="3791" spans="1:6">
      <c r="A3791" s="14">
        <v>41325</v>
      </c>
      <c r="B3791">
        <v>8.9583999999999993</v>
      </c>
      <c r="C3791">
        <v>8.9777000000000005</v>
      </c>
      <c r="D3791">
        <v>8.7716999999999992</v>
      </c>
      <c r="E3791" s="35">
        <v>8.7845999999999993</v>
      </c>
      <c r="F3791">
        <v>428418</v>
      </c>
    </row>
    <row r="3792" spans="1:6">
      <c r="A3792" s="14">
        <v>41326</v>
      </c>
      <c r="B3792">
        <v>8.7782</v>
      </c>
      <c r="C3792">
        <v>8.8361000000000001</v>
      </c>
      <c r="D3792">
        <v>8.6752000000000002</v>
      </c>
      <c r="E3792" s="35">
        <v>8.7395999999999994</v>
      </c>
      <c r="F3792">
        <v>344435</v>
      </c>
    </row>
    <row r="3793" spans="1:6">
      <c r="A3793" s="14">
        <v>41327</v>
      </c>
      <c r="B3793">
        <v>8.8102999999999998</v>
      </c>
      <c r="C3793">
        <v>8.9132999999999996</v>
      </c>
      <c r="D3793">
        <v>8.7974999999999994</v>
      </c>
      <c r="E3793" s="35">
        <v>8.8747000000000007</v>
      </c>
      <c r="F3793">
        <v>195256</v>
      </c>
    </row>
    <row r="3794" spans="1:6">
      <c r="A3794" s="14">
        <v>41330</v>
      </c>
      <c r="B3794">
        <v>8.9198000000000004</v>
      </c>
      <c r="C3794">
        <v>9.0099</v>
      </c>
      <c r="D3794">
        <v>8.7460000000000004</v>
      </c>
      <c r="E3794" s="35">
        <v>8.7589000000000006</v>
      </c>
      <c r="F3794">
        <v>672910</v>
      </c>
    </row>
    <row r="3795" spans="1:6">
      <c r="A3795" s="14">
        <v>41331</v>
      </c>
      <c r="B3795">
        <v>8.8040000000000003</v>
      </c>
      <c r="C3795">
        <v>8.8876000000000008</v>
      </c>
      <c r="D3795">
        <v>8.7332000000000001</v>
      </c>
      <c r="E3795" s="35">
        <v>8.8297000000000008</v>
      </c>
      <c r="F3795">
        <v>368183</v>
      </c>
    </row>
    <row r="3796" spans="1:6">
      <c r="A3796" s="14">
        <v>41332</v>
      </c>
      <c r="B3796">
        <v>8.8232999999999997</v>
      </c>
      <c r="C3796">
        <v>9.1386000000000003</v>
      </c>
      <c r="D3796">
        <v>8.8103999999999996</v>
      </c>
      <c r="E3796" s="35">
        <v>9.0807000000000002</v>
      </c>
      <c r="F3796">
        <v>334782</v>
      </c>
    </row>
    <row r="3797" spans="1:6">
      <c r="A3797" s="14">
        <v>41333</v>
      </c>
      <c r="B3797">
        <v>9.0935000000000006</v>
      </c>
      <c r="C3797">
        <v>9.1707999999999998</v>
      </c>
      <c r="D3797">
        <v>9.0548999999999999</v>
      </c>
      <c r="E3797" s="35">
        <v>9.1064000000000007</v>
      </c>
      <c r="F3797">
        <v>263346</v>
      </c>
    </row>
    <row r="3798" spans="1:6">
      <c r="A3798" s="14">
        <v>41334</v>
      </c>
      <c r="B3798">
        <v>9.0290999999999997</v>
      </c>
      <c r="C3798">
        <v>9.3895</v>
      </c>
      <c r="D3798">
        <v>8.8940000000000001</v>
      </c>
      <c r="E3798" s="35">
        <v>9.1836000000000002</v>
      </c>
      <c r="F3798">
        <v>521155</v>
      </c>
    </row>
    <row r="3799" spans="1:6">
      <c r="A3799" s="14">
        <v>41337</v>
      </c>
      <c r="B3799">
        <v>9.1320999999999994</v>
      </c>
      <c r="C3799">
        <v>9.3186999999999998</v>
      </c>
      <c r="D3799">
        <v>9.1257000000000001</v>
      </c>
      <c r="E3799" s="35">
        <v>9.2929999999999993</v>
      </c>
      <c r="F3799">
        <v>312641</v>
      </c>
    </row>
    <row r="3800" spans="1:6">
      <c r="A3800" s="14">
        <v>41338</v>
      </c>
      <c r="B3800">
        <v>9.3445</v>
      </c>
      <c r="C3800">
        <v>9.7563999999999993</v>
      </c>
      <c r="D3800">
        <v>9.3058999999999994</v>
      </c>
      <c r="E3800" s="35">
        <v>9.7434999999999992</v>
      </c>
      <c r="F3800">
        <v>778193</v>
      </c>
    </row>
    <row r="3801" spans="1:6">
      <c r="A3801" s="14">
        <v>41339</v>
      </c>
      <c r="B3801">
        <v>9.7692999999999994</v>
      </c>
      <c r="C3801">
        <v>9.8400999999999996</v>
      </c>
      <c r="D3801">
        <v>9.6277000000000008</v>
      </c>
      <c r="E3801" s="35">
        <v>9.7370999999999999</v>
      </c>
      <c r="F3801">
        <v>469929</v>
      </c>
    </row>
    <row r="3802" spans="1:6">
      <c r="A3802" s="14">
        <v>41340</v>
      </c>
      <c r="B3802">
        <v>9.7306000000000008</v>
      </c>
      <c r="C3802">
        <v>9.7306000000000008</v>
      </c>
      <c r="D3802">
        <v>9.6148000000000007</v>
      </c>
      <c r="E3802" s="35">
        <v>9.7241999999999997</v>
      </c>
      <c r="F3802">
        <v>334137</v>
      </c>
    </row>
    <row r="3803" spans="1:6">
      <c r="A3803" s="14">
        <v>41341</v>
      </c>
      <c r="B3803">
        <v>9.8078000000000003</v>
      </c>
      <c r="C3803">
        <v>10.0395</v>
      </c>
      <c r="D3803">
        <v>9.7434999999999992</v>
      </c>
      <c r="E3803" s="35">
        <v>9.8915000000000006</v>
      </c>
      <c r="F3803">
        <v>415546</v>
      </c>
    </row>
    <row r="3804" spans="1:6">
      <c r="A3804" s="14">
        <v>41344</v>
      </c>
      <c r="B3804">
        <v>9.8271999999999995</v>
      </c>
      <c r="C3804">
        <v>9.8722999999999992</v>
      </c>
      <c r="D3804">
        <v>9.6984999999999992</v>
      </c>
      <c r="E3804" s="35">
        <v>9.7178000000000004</v>
      </c>
      <c r="F3804">
        <v>449336</v>
      </c>
    </row>
    <row r="3805" spans="1:6">
      <c r="A3805" s="14">
        <v>41345</v>
      </c>
      <c r="B3805">
        <v>9.7113999999999994</v>
      </c>
      <c r="C3805">
        <v>9.7629000000000001</v>
      </c>
      <c r="D3805">
        <v>9.6405999999999992</v>
      </c>
      <c r="E3805" s="35">
        <v>9.6791999999999998</v>
      </c>
      <c r="F3805">
        <v>357049</v>
      </c>
    </row>
    <row r="3806" spans="1:6">
      <c r="A3806" s="14">
        <v>41346</v>
      </c>
      <c r="B3806">
        <v>9.6856000000000009</v>
      </c>
      <c r="C3806">
        <v>9.7886000000000006</v>
      </c>
      <c r="D3806">
        <v>9.6533999999999995</v>
      </c>
      <c r="E3806" s="35">
        <v>9.7241999999999997</v>
      </c>
      <c r="F3806">
        <v>463235</v>
      </c>
    </row>
    <row r="3807" spans="1:6">
      <c r="A3807" s="14">
        <v>41347</v>
      </c>
      <c r="B3807">
        <v>9.75</v>
      </c>
      <c r="C3807">
        <v>9.9429999999999996</v>
      </c>
      <c r="D3807">
        <v>9.75</v>
      </c>
      <c r="E3807" s="35">
        <v>9.9172999999999991</v>
      </c>
      <c r="F3807">
        <v>365415</v>
      </c>
    </row>
    <row r="3808" spans="1:6">
      <c r="A3808" s="14">
        <v>41348</v>
      </c>
      <c r="B3808">
        <v>9.7950999999999997</v>
      </c>
      <c r="C3808">
        <v>9.9172999999999991</v>
      </c>
      <c r="D3808">
        <v>9.6149000000000004</v>
      </c>
      <c r="E3808" s="35">
        <v>9.7307000000000006</v>
      </c>
      <c r="F3808">
        <v>644723</v>
      </c>
    </row>
    <row r="3809" spans="1:6">
      <c r="A3809" s="14">
        <v>41351</v>
      </c>
      <c r="B3809">
        <v>9.6341000000000001</v>
      </c>
      <c r="C3809">
        <v>9.8207000000000004</v>
      </c>
      <c r="D3809">
        <v>9.5698000000000008</v>
      </c>
      <c r="E3809" s="35">
        <v>9.7949999999999999</v>
      </c>
      <c r="F3809">
        <v>444443</v>
      </c>
    </row>
    <row r="3810" spans="1:6">
      <c r="A3810" s="14">
        <v>41352</v>
      </c>
      <c r="B3810">
        <v>9.7885000000000009</v>
      </c>
      <c r="C3810">
        <v>9.8270999999999997</v>
      </c>
      <c r="D3810">
        <v>9.6082999999999998</v>
      </c>
      <c r="E3810" s="35">
        <v>9.7112999999999996</v>
      </c>
      <c r="F3810">
        <v>639955</v>
      </c>
    </row>
    <row r="3811" spans="1:6">
      <c r="A3811" s="14">
        <v>41353</v>
      </c>
      <c r="B3811">
        <v>9.7563999999999993</v>
      </c>
      <c r="C3811">
        <v>9.7820999999999998</v>
      </c>
      <c r="D3811">
        <v>9.6598000000000006</v>
      </c>
      <c r="E3811" s="35">
        <v>9.7241999999999997</v>
      </c>
      <c r="F3811">
        <v>651798</v>
      </c>
    </row>
    <row r="3812" spans="1:6">
      <c r="A3812" s="14">
        <v>41354</v>
      </c>
      <c r="B3812">
        <v>9.6791</v>
      </c>
      <c r="C3812">
        <v>9.7370999999999999</v>
      </c>
      <c r="D3812">
        <v>9.5569000000000006</v>
      </c>
      <c r="E3812" s="35">
        <v>9.6341000000000001</v>
      </c>
      <c r="F3812">
        <v>737649</v>
      </c>
    </row>
    <row r="3813" spans="1:6">
      <c r="A3813" s="14">
        <v>41355</v>
      </c>
      <c r="B3813">
        <v>9.6791</v>
      </c>
      <c r="C3813">
        <v>9.6983999999999995</v>
      </c>
      <c r="D3813">
        <v>9.5890000000000004</v>
      </c>
      <c r="E3813" s="35">
        <v>9.6533999999999995</v>
      </c>
      <c r="F3813">
        <v>823564</v>
      </c>
    </row>
    <row r="3814" spans="1:6">
      <c r="A3814" s="14">
        <v>41358</v>
      </c>
      <c r="B3814">
        <v>9.6791</v>
      </c>
      <c r="C3814">
        <v>9.7820999999999998</v>
      </c>
      <c r="D3814">
        <v>9.6533999999999995</v>
      </c>
      <c r="E3814" s="35">
        <v>9.7112999999999996</v>
      </c>
      <c r="F3814">
        <v>733078</v>
      </c>
    </row>
    <row r="3815" spans="1:6">
      <c r="A3815" s="14">
        <v>41359</v>
      </c>
      <c r="B3815">
        <v>9.7499000000000002</v>
      </c>
      <c r="C3815">
        <v>9.7499000000000002</v>
      </c>
      <c r="D3815">
        <v>9.6341000000000001</v>
      </c>
      <c r="E3815" s="35">
        <v>9.7049000000000003</v>
      </c>
      <c r="F3815">
        <v>520770</v>
      </c>
    </row>
    <row r="3816" spans="1:6">
      <c r="A3816" s="14">
        <v>41360</v>
      </c>
      <c r="B3816">
        <v>9.6599000000000004</v>
      </c>
      <c r="C3816">
        <v>9.7050000000000001</v>
      </c>
      <c r="D3816">
        <v>9.6277000000000008</v>
      </c>
      <c r="E3816" s="35">
        <v>9.6405999999999992</v>
      </c>
      <c r="F3816">
        <v>797312</v>
      </c>
    </row>
    <row r="3817" spans="1:6">
      <c r="A3817" s="14">
        <v>41361</v>
      </c>
      <c r="B3817">
        <v>9.4282000000000004</v>
      </c>
      <c r="C3817">
        <v>9.5891000000000002</v>
      </c>
      <c r="D3817">
        <v>9.2416</v>
      </c>
      <c r="E3817" s="35">
        <v>9.4796999999999993</v>
      </c>
      <c r="F3817">
        <v>1029252</v>
      </c>
    </row>
    <row r="3818" spans="1:6">
      <c r="A3818" s="14">
        <v>41365</v>
      </c>
      <c r="B3818">
        <v>9.4410000000000007</v>
      </c>
      <c r="C3818">
        <v>9.5374999999999996</v>
      </c>
      <c r="D3818">
        <v>9.1449999999999996</v>
      </c>
      <c r="E3818" s="35">
        <v>9.1514000000000006</v>
      </c>
      <c r="F3818">
        <v>993590</v>
      </c>
    </row>
    <row r="3819" spans="1:6">
      <c r="A3819" s="14">
        <v>41366</v>
      </c>
      <c r="B3819">
        <v>9.1965000000000003</v>
      </c>
      <c r="C3819">
        <v>9.2479999999999993</v>
      </c>
      <c r="D3819">
        <v>8.5465</v>
      </c>
      <c r="E3819" s="35">
        <v>8.5980000000000008</v>
      </c>
      <c r="F3819">
        <v>1569006</v>
      </c>
    </row>
    <row r="3820" spans="1:6">
      <c r="A3820" s="14">
        <v>41367</v>
      </c>
      <c r="B3820">
        <v>8.5722000000000005</v>
      </c>
      <c r="C3820">
        <v>8.6430000000000007</v>
      </c>
      <c r="D3820">
        <v>8.4627999999999997</v>
      </c>
      <c r="E3820" s="35">
        <v>8.5143000000000004</v>
      </c>
      <c r="F3820">
        <v>937731</v>
      </c>
    </row>
    <row r="3821" spans="1:6">
      <c r="A3821" s="14">
        <v>41368</v>
      </c>
      <c r="B3821">
        <v>8.5207999999999995</v>
      </c>
      <c r="C3821">
        <v>8.5403000000000002</v>
      </c>
      <c r="D3821">
        <v>8.3521999999999998</v>
      </c>
      <c r="E3821" s="35">
        <v>8.4429999999999996</v>
      </c>
      <c r="F3821">
        <v>483106</v>
      </c>
    </row>
    <row r="3822" spans="1:6">
      <c r="A3822" s="14">
        <v>41369</v>
      </c>
      <c r="B3822">
        <v>8.3457000000000008</v>
      </c>
      <c r="C3822">
        <v>8.4235000000000007</v>
      </c>
      <c r="D3822">
        <v>8.3003</v>
      </c>
      <c r="E3822" s="35">
        <v>8.3780999999999999</v>
      </c>
      <c r="F3822">
        <v>474608</v>
      </c>
    </row>
    <row r="3823" spans="1:6">
      <c r="A3823" s="14">
        <v>41372</v>
      </c>
      <c r="B3823">
        <v>8.3846000000000007</v>
      </c>
      <c r="C3823">
        <v>8.6051000000000002</v>
      </c>
      <c r="D3823">
        <v>8.3651999999999997</v>
      </c>
      <c r="E3823" s="35">
        <v>8.5596999999999994</v>
      </c>
      <c r="F3823">
        <v>503142</v>
      </c>
    </row>
    <row r="3824" spans="1:6">
      <c r="A3824" s="14">
        <v>41373</v>
      </c>
      <c r="B3824">
        <v>8.6051000000000002</v>
      </c>
      <c r="C3824">
        <v>8.7413000000000007</v>
      </c>
      <c r="D3824">
        <v>8.5726999999999993</v>
      </c>
      <c r="E3824" s="35">
        <v>8.6181000000000001</v>
      </c>
      <c r="F3824">
        <v>605537</v>
      </c>
    </row>
    <row r="3825" spans="1:6">
      <c r="A3825" s="14">
        <v>41374</v>
      </c>
      <c r="B3825">
        <v>8.6829000000000001</v>
      </c>
      <c r="C3825">
        <v>8.8191000000000006</v>
      </c>
      <c r="D3825">
        <v>8.5662000000000003</v>
      </c>
      <c r="E3825" s="35">
        <v>8.8061000000000007</v>
      </c>
      <c r="F3825">
        <v>516305</v>
      </c>
    </row>
    <row r="3826" spans="1:6">
      <c r="A3826" s="14">
        <v>41375</v>
      </c>
      <c r="B3826">
        <v>8.8255999999999997</v>
      </c>
      <c r="C3826">
        <v>8.9681999999999995</v>
      </c>
      <c r="D3826">
        <v>8.7672000000000008</v>
      </c>
      <c r="E3826" s="35">
        <v>8.9422999999999995</v>
      </c>
      <c r="F3826">
        <v>387456</v>
      </c>
    </row>
    <row r="3827" spans="1:6">
      <c r="A3827" s="14">
        <v>41376</v>
      </c>
      <c r="B3827">
        <v>8.9358000000000004</v>
      </c>
      <c r="C3827">
        <v>8.9877000000000002</v>
      </c>
      <c r="D3827">
        <v>8.7995999999999999</v>
      </c>
      <c r="E3827" s="35">
        <v>8.8514999999999997</v>
      </c>
      <c r="F3827">
        <v>245637</v>
      </c>
    </row>
    <row r="3828" spans="1:6">
      <c r="A3828" s="14">
        <v>41379</v>
      </c>
      <c r="B3828">
        <v>8.7866</v>
      </c>
      <c r="C3828">
        <v>8.8709000000000007</v>
      </c>
      <c r="D3828">
        <v>8.2484000000000002</v>
      </c>
      <c r="E3828" s="35">
        <v>8.2548999999999992</v>
      </c>
      <c r="F3828">
        <v>400489</v>
      </c>
    </row>
    <row r="3829" spans="1:6">
      <c r="A3829" s="14">
        <v>41380</v>
      </c>
      <c r="B3829">
        <v>8.3198000000000008</v>
      </c>
      <c r="C3829">
        <v>8.4884000000000004</v>
      </c>
      <c r="D3829">
        <v>8.2809000000000008</v>
      </c>
      <c r="E3829" s="35">
        <v>8.4495000000000005</v>
      </c>
      <c r="F3829">
        <v>455417</v>
      </c>
    </row>
    <row r="3830" spans="1:6">
      <c r="A3830" s="14">
        <v>41381</v>
      </c>
      <c r="B3830">
        <v>8.3781999999999996</v>
      </c>
      <c r="C3830">
        <v>8.4170999999999996</v>
      </c>
      <c r="D3830">
        <v>8.1122999999999994</v>
      </c>
      <c r="E3830" s="35">
        <v>8.1577000000000002</v>
      </c>
      <c r="F3830">
        <v>522793</v>
      </c>
    </row>
    <row r="3831" spans="1:6">
      <c r="A3831" s="14">
        <v>41382</v>
      </c>
      <c r="B3831">
        <v>8.1900999999999993</v>
      </c>
      <c r="C3831">
        <v>8.2484999999999999</v>
      </c>
      <c r="D3831">
        <v>8.0085999999999995</v>
      </c>
      <c r="E3831" s="35">
        <v>8.0733999999999995</v>
      </c>
      <c r="F3831">
        <v>399325</v>
      </c>
    </row>
    <row r="3832" spans="1:6">
      <c r="A3832" s="14">
        <v>41383</v>
      </c>
      <c r="B3832">
        <v>8.1058000000000003</v>
      </c>
      <c r="C3832">
        <v>8.3910999999999998</v>
      </c>
      <c r="D3832">
        <v>8.0280000000000005</v>
      </c>
      <c r="E3832" s="35">
        <v>8.3132999999999999</v>
      </c>
      <c r="F3832">
        <v>484726</v>
      </c>
    </row>
    <row r="3833" spans="1:6">
      <c r="A3833" s="14">
        <v>41386</v>
      </c>
      <c r="B3833">
        <v>8.3391999999999999</v>
      </c>
      <c r="C3833">
        <v>8.3780999999999999</v>
      </c>
      <c r="D3833">
        <v>8.0603999999999996</v>
      </c>
      <c r="E3833" s="35">
        <v>8.2159999999999993</v>
      </c>
      <c r="F3833">
        <v>256855</v>
      </c>
    </row>
    <row r="3834" spans="1:6">
      <c r="A3834" s="14">
        <v>41387</v>
      </c>
      <c r="B3834">
        <v>8.2678999999999991</v>
      </c>
      <c r="C3834">
        <v>8.3976000000000006</v>
      </c>
      <c r="D3834">
        <v>8.1706000000000003</v>
      </c>
      <c r="E3834" s="35">
        <v>8.3068000000000008</v>
      </c>
      <c r="F3834">
        <v>230399</v>
      </c>
    </row>
    <row r="3835" spans="1:6">
      <c r="A3835" s="14">
        <v>41388</v>
      </c>
      <c r="B3835">
        <v>8.3003</v>
      </c>
      <c r="C3835">
        <v>8.3457000000000008</v>
      </c>
      <c r="D3835">
        <v>8.1577000000000002</v>
      </c>
      <c r="E3835" s="35">
        <v>8.2225000000000001</v>
      </c>
      <c r="F3835">
        <v>237921</v>
      </c>
    </row>
    <row r="3836" spans="1:6">
      <c r="A3836" s="14">
        <v>41389</v>
      </c>
      <c r="B3836">
        <v>8.2744</v>
      </c>
      <c r="C3836">
        <v>8.3457000000000008</v>
      </c>
      <c r="D3836">
        <v>8.2029999999999994</v>
      </c>
      <c r="E3836" s="35">
        <v>8.2225000000000001</v>
      </c>
      <c r="F3836">
        <v>152324</v>
      </c>
    </row>
    <row r="3837" spans="1:6">
      <c r="A3837" s="14">
        <v>41390</v>
      </c>
      <c r="B3837">
        <v>8.2161000000000008</v>
      </c>
      <c r="C3837">
        <v>8.2161000000000008</v>
      </c>
      <c r="D3837">
        <v>8.0863999999999994</v>
      </c>
      <c r="E3837" s="35">
        <v>8.1641999999999992</v>
      </c>
      <c r="F3837">
        <v>226250</v>
      </c>
    </row>
    <row r="3838" spans="1:6">
      <c r="A3838" s="14">
        <v>41393</v>
      </c>
      <c r="B3838">
        <v>8.2095000000000002</v>
      </c>
      <c r="C3838">
        <v>8.2159999999999993</v>
      </c>
      <c r="D3838">
        <v>8.1058000000000003</v>
      </c>
      <c r="E3838" s="35">
        <v>8.1381999999999994</v>
      </c>
      <c r="F3838">
        <v>215225</v>
      </c>
    </row>
    <row r="3839" spans="1:6">
      <c r="A3839" s="14">
        <v>41394</v>
      </c>
      <c r="B3839">
        <v>8.1511999999999993</v>
      </c>
      <c r="C3839">
        <v>8.2678999999999991</v>
      </c>
      <c r="D3839">
        <v>8.1058000000000003</v>
      </c>
      <c r="E3839" s="35">
        <v>8.2355</v>
      </c>
      <c r="F3839">
        <v>314894</v>
      </c>
    </row>
    <row r="3840" spans="1:6">
      <c r="A3840" s="14">
        <v>41395</v>
      </c>
      <c r="B3840">
        <v>8.1836000000000002</v>
      </c>
      <c r="C3840">
        <v>8.2355</v>
      </c>
      <c r="D3840">
        <v>7.8853</v>
      </c>
      <c r="E3840" s="35">
        <v>7.8917999999999999</v>
      </c>
      <c r="F3840">
        <v>465273</v>
      </c>
    </row>
    <row r="3841" spans="1:6">
      <c r="A3841" s="14">
        <v>41396</v>
      </c>
      <c r="B3841">
        <v>7.9954999999999998</v>
      </c>
      <c r="C3841">
        <v>8.1187000000000005</v>
      </c>
      <c r="D3841">
        <v>7.9047000000000001</v>
      </c>
      <c r="E3841" s="35">
        <v>8.0862999999999996</v>
      </c>
      <c r="F3841">
        <v>501649</v>
      </c>
    </row>
    <row r="3842" spans="1:6">
      <c r="A3842" s="14">
        <v>41397</v>
      </c>
      <c r="B3842">
        <v>8.1511999999999993</v>
      </c>
      <c r="C3842">
        <v>8.4624000000000006</v>
      </c>
      <c r="D3842">
        <v>8.1511999999999993</v>
      </c>
      <c r="E3842" s="35">
        <v>8.3457000000000008</v>
      </c>
      <c r="F3842">
        <v>360415</v>
      </c>
    </row>
    <row r="3843" spans="1:6">
      <c r="A3843" s="14">
        <v>41400</v>
      </c>
      <c r="B3843">
        <v>8.3457000000000008</v>
      </c>
      <c r="C3843">
        <v>8.4235000000000007</v>
      </c>
      <c r="D3843">
        <v>8.2548999999999992</v>
      </c>
      <c r="E3843" s="35">
        <v>8.3910999999999998</v>
      </c>
      <c r="F3843">
        <v>262562</v>
      </c>
    </row>
    <row r="3844" spans="1:6">
      <c r="A3844" s="14">
        <v>41401</v>
      </c>
      <c r="B3844">
        <v>8.43</v>
      </c>
      <c r="C3844">
        <v>8.5726999999999993</v>
      </c>
      <c r="D3844">
        <v>8.3846000000000007</v>
      </c>
      <c r="E3844" s="35">
        <v>8.5662000000000003</v>
      </c>
      <c r="F3844">
        <v>213344</v>
      </c>
    </row>
    <row r="3845" spans="1:6">
      <c r="A3845" s="14">
        <v>41402</v>
      </c>
      <c r="B3845">
        <v>8.5726999999999993</v>
      </c>
      <c r="C3845">
        <v>8.5985999999999994</v>
      </c>
      <c r="D3845">
        <v>8.3910999999999998</v>
      </c>
      <c r="E3845" s="35">
        <v>8.5143000000000004</v>
      </c>
      <c r="F3845">
        <v>247518</v>
      </c>
    </row>
    <row r="3846" spans="1:6">
      <c r="A3846" s="14">
        <v>41403</v>
      </c>
      <c r="B3846">
        <v>8.4884000000000004</v>
      </c>
      <c r="C3846">
        <v>8.5466999999999995</v>
      </c>
      <c r="D3846">
        <v>8.4365000000000006</v>
      </c>
      <c r="E3846" s="35">
        <v>8.5143000000000004</v>
      </c>
      <c r="F3846">
        <v>194733</v>
      </c>
    </row>
    <row r="3847" spans="1:6">
      <c r="A3847" s="14">
        <v>41404</v>
      </c>
      <c r="B3847">
        <v>8.5077999999999996</v>
      </c>
      <c r="C3847">
        <v>8.6440000000000001</v>
      </c>
      <c r="D3847">
        <v>8.4883000000000006</v>
      </c>
      <c r="E3847" s="35">
        <v>8.5921000000000003</v>
      </c>
      <c r="F3847">
        <v>151740</v>
      </c>
    </row>
    <row r="3848" spans="1:6">
      <c r="A3848" s="14">
        <v>41407</v>
      </c>
      <c r="B3848">
        <v>8.5921000000000003</v>
      </c>
      <c r="C3848">
        <v>8.657</v>
      </c>
      <c r="D3848">
        <v>8.4624000000000006</v>
      </c>
      <c r="E3848" s="35">
        <v>8.5143000000000004</v>
      </c>
      <c r="F3848">
        <v>262108</v>
      </c>
    </row>
    <row r="3849" spans="1:6">
      <c r="A3849" s="14">
        <v>41408</v>
      </c>
      <c r="B3849">
        <v>8.5014000000000003</v>
      </c>
      <c r="C3849">
        <v>8.8255999999999997</v>
      </c>
      <c r="D3849">
        <v>8.4948999999999995</v>
      </c>
      <c r="E3849" s="35">
        <v>8.7802000000000007</v>
      </c>
      <c r="F3849">
        <v>242590</v>
      </c>
    </row>
    <row r="3850" spans="1:6">
      <c r="A3850" s="14">
        <v>41409</v>
      </c>
      <c r="B3850">
        <v>8.7154000000000007</v>
      </c>
      <c r="C3850">
        <v>8.8904999999999994</v>
      </c>
      <c r="D3850">
        <v>8.7154000000000007</v>
      </c>
      <c r="E3850" s="35">
        <v>8.7866999999999997</v>
      </c>
      <c r="F3850">
        <v>174761</v>
      </c>
    </row>
    <row r="3851" spans="1:6">
      <c r="A3851" s="14">
        <v>41410</v>
      </c>
      <c r="B3851">
        <v>8.7736999999999998</v>
      </c>
      <c r="C3851">
        <v>8.8450000000000006</v>
      </c>
      <c r="D3851">
        <v>8.6633999999999993</v>
      </c>
      <c r="E3851" s="35">
        <v>8.6829000000000001</v>
      </c>
      <c r="F3851">
        <v>164515</v>
      </c>
    </row>
    <row r="3852" spans="1:6">
      <c r="A3852" s="14">
        <v>41411</v>
      </c>
      <c r="B3852">
        <v>8.7477</v>
      </c>
      <c r="C3852">
        <v>8.8580000000000005</v>
      </c>
      <c r="D3852">
        <v>8.6374999999999993</v>
      </c>
      <c r="E3852" s="35">
        <v>8.8450000000000006</v>
      </c>
      <c r="F3852">
        <v>258087</v>
      </c>
    </row>
    <row r="3853" spans="1:6">
      <c r="A3853" s="14">
        <v>41414</v>
      </c>
      <c r="B3853">
        <v>8.8125999999999998</v>
      </c>
      <c r="C3853">
        <v>8.9488000000000003</v>
      </c>
      <c r="D3853">
        <v>8.8062000000000005</v>
      </c>
      <c r="E3853" s="35">
        <v>8.9163999999999994</v>
      </c>
      <c r="F3853">
        <v>276830</v>
      </c>
    </row>
    <row r="3854" spans="1:6">
      <c r="A3854" s="14">
        <v>41415</v>
      </c>
      <c r="B3854">
        <v>8.9358000000000004</v>
      </c>
      <c r="C3854">
        <v>8.9358000000000004</v>
      </c>
      <c r="D3854">
        <v>8.7088000000000001</v>
      </c>
      <c r="E3854" s="35">
        <v>8.7672000000000008</v>
      </c>
      <c r="F3854">
        <v>168211</v>
      </c>
    </row>
    <row r="3855" spans="1:6">
      <c r="A3855" s="14">
        <v>41416</v>
      </c>
      <c r="B3855">
        <v>8.7543000000000006</v>
      </c>
      <c r="C3855">
        <v>9.0007000000000001</v>
      </c>
      <c r="D3855">
        <v>8.7477999999999998</v>
      </c>
      <c r="E3855" s="35">
        <v>8.8255999999999997</v>
      </c>
      <c r="F3855">
        <v>544386</v>
      </c>
    </row>
    <row r="3856" spans="1:6">
      <c r="A3856" s="14">
        <v>41417</v>
      </c>
      <c r="B3856">
        <v>8.7088999999999999</v>
      </c>
      <c r="C3856">
        <v>8.8904999999999994</v>
      </c>
      <c r="D3856">
        <v>8.7024000000000008</v>
      </c>
      <c r="E3856" s="35">
        <v>8.8710000000000004</v>
      </c>
      <c r="F3856">
        <v>233512</v>
      </c>
    </row>
    <row r="3857" spans="1:6">
      <c r="A3857" s="14">
        <v>41418</v>
      </c>
      <c r="B3857">
        <v>8.8321000000000005</v>
      </c>
      <c r="C3857">
        <v>8.9618000000000002</v>
      </c>
      <c r="D3857">
        <v>8.6635000000000009</v>
      </c>
      <c r="E3857" s="35">
        <v>8.8191000000000006</v>
      </c>
      <c r="F3857">
        <v>171389</v>
      </c>
    </row>
    <row r="3858" spans="1:6">
      <c r="A3858" s="14">
        <v>41422</v>
      </c>
      <c r="B3858">
        <v>8.9552999999999994</v>
      </c>
      <c r="C3858">
        <v>9.1173999999999999</v>
      </c>
      <c r="D3858">
        <v>8.8710000000000004</v>
      </c>
      <c r="E3858" s="35">
        <v>9.0655000000000001</v>
      </c>
      <c r="F3858">
        <v>213798</v>
      </c>
    </row>
    <row r="3859" spans="1:6">
      <c r="A3859" s="14">
        <v>41423</v>
      </c>
      <c r="B3859">
        <v>9.0070999999999994</v>
      </c>
      <c r="C3859">
        <v>9.0525000000000002</v>
      </c>
      <c r="D3859">
        <v>8.8191000000000006</v>
      </c>
      <c r="E3859" s="35">
        <v>8.8839000000000006</v>
      </c>
      <c r="F3859">
        <v>204719</v>
      </c>
    </row>
    <row r="3860" spans="1:6">
      <c r="A3860" s="14">
        <v>41424</v>
      </c>
      <c r="B3860">
        <v>8.9163999999999994</v>
      </c>
      <c r="C3860">
        <v>9.0719999999999992</v>
      </c>
      <c r="D3860">
        <v>8.7736999999999998</v>
      </c>
      <c r="E3860" s="35">
        <v>8.9941999999999993</v>
      </c>
      <c r="F3860">
        <v>258024</v>
      </c>
    </row>
    <row r="3861" spans="1:6">
      <c r="A3861" s="14">
        <v>41425</v>
      </c>
      <c r="B3861">
        <v>8.9358000000000004</v>
      </c>
      <c r="C3861">
        <v>9.0785</v>
      </c>
      <c r="D3861">
        <v>8.9162999999999997</v>
      </c>
      <c r="E3861" s="35">
        <v>8.9747000000000003</v>
      </c>
      <c r="F3861">
        <v>157641</v>
      </c>
    </row>
    <row r="3862" spans="1:6">
      <c r="A3862" s="14">
        <v>41428</v>
      </c>
      <c r="B3862">
        <v>9.0071999999999992</v>
      </c>
      <c r="C3862">
        <v>9.0071999999999992</v>
      </c>
      <c r="D3862">
        <v>8.6829000000000001</v>
      </c>
      <c r="E3862" s="35">
        <v>8.9033999999999995</v>
      </c>
      <c r="F3862">
        <v>403150</v>
      </c>
    </row>
    <row r="3863" spans="1:6">
      <c r="A3863" s="14">
        <v>41429</v>
      </c>
      <c r="B3863">
        <v>8.9033999999999995</v>
      </c>
      <c r="C3863">
        <v>8.9877000000000002</v>
      </c>
      <c r="D3863">
        <v>8.6763999999999992</v>
      </c>
      <c r="E3863" s="35">
        <v>8.8450000000000006</v>
      </c>
      <c r="F3863">
        <v>425455</v>
      </c>
    </row>
    <row r="3864" spans="1:6">
      <c r="A3864" s="14">
        <v>41430</v>
      </c>
      <c r="B3864">
        <v>8.8255999999999997</v>
      </c>
      <c r="C3864">
        <v>8.8255999999999997</v>
      </c>
      <c r="D3864">
        <v>8.5792000000000002</v>
      </c>
      <c r="E3864" s="35">
        <v>8.657</v>
      </c>
      <c r="F3864">
        <v>311587</v>
      </c>
    </row>
    <row r="3865" spans="1:6">
      <c r="A3865" s="14">
        <v>41431</v>
      </c>
      <c r="B3865">
        <v>8.657</v>
      </c>
      <c r="C3865">
        <v>8.8580000000000005</v>
      </c>
      <c r="D3865">
        <v>8.6115999999999993</v>
      </c>
      <c r="E3865" s="35">
        <v>8.8321000000000005</v>
      </c>
      <c r="F3865">
        <v>805070</v>
      </c>
    </row>
    <row r="3866" spans="1:6">
      <c r="A3866" s="14">
        <v>41432</v>
      </c>
      <c r="B3866">
        <v>8.8969000000000005</v>
      </c>
      <c r="C3866">
        <v>8.9811999999999994</v>
      </c>
      <c r="D3866">
        <v>8.7477</v>
      </c>
      <c r="E3866" s="35">
        <v>8.8839000000000006</v>
      </c>
      <c r="F3866">
        <v>220087</v>
      </c>
    </row>
    <row r="3867" spans="1:6">
      <c r="A3867" s="14">
        <v>41435</v>
      </c>
      <c r="B3867">
        <v>8.9163999999999994</v>
      </c>
      <c r="C3867">
        <v>9.0460999999999991</v>
      </c>
      <c r="D3867">
        <v>8.8255999999999997</v>
      </c>
      <c r="E3867" s="35">
        <v>9.0460999999999991</v>
      </c>
      <c r="F3867">
        <v>347902</v>
      </c>
    </row>
    <row r="3868" spans="1:6">
      <c r="A3868" s="14">
        <v>41436</v>
      </c>
      <c r="B3868">
        <v>8.9163999999999994</v>
      </c>
      <c r="C3868">
        <v>9.1433</v>
      </c>
      <c r="D3868">
        <v>8.7413000000000007</v>
      </c>
      <c r="E3868" s="35">
        <v>8.9941999999999993</v>
      </c>
      <c r="F3868">
        <v>308993</v>
      </c>
    </row>
    <row r="3869" spans="1:6">
      <c r="A3869" s="14">
        <v>41437</v>
      </c>
      <c r="B3869">
        <v>9.0848999999999993</v>
      </c>
      <c r="C3869">
        <v>9.1498000000000008</v>
      </c>
      <c r="D3869">
        <v>9.0070999999999994</v>
      </c>
      <c r="E3869" s="35">
        <v>9.0525000000000002</v>
      </c>
      <c r="F3869">
        <v>284544</v>
      </c>
    </row>
    <row r="3870" spans="1:6">
      <c r="A3870" s="14">
        <v>41438</v>
      </c>
      <c r="B3870">
        <v>9.0914999999999999</v>
      </c>
      <c r="C3870">
        <v>9.3248999999999995</v>
      </c>
      <c r="D3870">
        <v>9.0200999999999993</v>
      </c>
      <c r="E3870" s="35">
        <v>9.2925000000000004</v>
      </c>
      <c r="F3870">
        <v>298683</v>
      </c>
    </row>
    <row r="3871" spans="1:6">
      <c r="A3871" s="14">
        <v>41439</v>
      </c>
      <c r="B3871">
        <v>9.2988999999999997</v>
      </c>
      <c r="C3871">
        <v>9.3767999999999994</v>
      </c>
      <c r="D3871">
        <v>9.1628000000000007</v>
      </c>
      <c r="E3871" s="35">
        <v>9.2729999999999997</v>
      </c>
      <c r="F3871">
        <v>336876</v>
      </c>
    </row>
    <row r="3872" spans="1:6">
      <c r="A3872" s="14">
        <v>41442</v>
      </c>
      <c r="B3872">
        <v>9.3896999999999995</v>
      </c>
      <c r="C3872">
        <v>9.6750000000000007</v>
      </c>
      <c r="D3872">
        <v>9.3443000000000005</v>
      </c>
      <c r="E3872" s="35">
        <v>9.5582999999999991</v>
      </c>
      <c r="F3872">
        <v>1218197</v>
      </c>
    </row>
    <row r="3873" spans="1:6">
      <c r="A3873" s="14">
        <v>41443</v>
      </c>
      <c r="B3873">
        <v>9.5972000000000008</v>
      </c>
      <c r="C3873">
        <v>9.8241999999999994</v>
      </c>
      <c r="D3873">
        <v>9.5</v>
      </c>
      <c r="E3873" s="35">
        <v>9.7399000000000004</v>
      </c>
      <c r="F3873">
        <v>655790</v>
      </c>
    </row>
    <row r="3874" spans="1:6">
      <c r="A3874" s="14">
        <v>41444</v>
      </c>
      <c r="B3874">
        <v>9.7203999999999997</v>
      </c>
      <c r="C3874">
        <v>9.8307000000000002</v>
      </c>
      <c r="D3874">
        <v>9.5843000000000007</v>
      </c>
      <c r="E3874" s="35">
        <v>9.8241999999999994</v>
      </c>
      <c r="F3874">
        <v>637827</v>
      </c>
    </row>
    <row r="3875" spans="1:6">
      <c r="A3875" s="14">
        <v>41445</v>
      </c>
      <c r="B3875">
        <v>9.0914999999999999</v>
      </c>
      <c r="C3875">
        <v>9.3314000000000004</v>
      </c>
      <c r="D3875">
        <v>8.7606999999999999</v>
      </c>
      <c r="E3875" s="35">
        <v>9.1173999999999999</v>
      </c>
      <c r="F3875">
        <v>1284866</v>
      </c>
    </row>
    <row r="3876" spans="1:6">
      <c r="A3876" s="14">
        <v>41446</v>
      </c>
      <c r="B3876">
        <v>9.2406000000000006</v>
      </c>
      <c r="C3876">
        <v>9.5518999999999998</v>
      </c>
      <c r="D3876">
        <v>9.2017000000000007</v>
      </c>
      <c r="E3876" s="35">
        <v>9.4934999999999992</v>
      </c>
      <c r="F3876">
        <v>765576</v>
      </c>
    </row>
    <row r="3877" spans="1:6">
      <c r="A3877" s="14">
        <v>41449</v>
      </c>
      <c r="B3877">
        <v>9.3637999999999995</v>
      </c>
      <c r="C3877">
        <v>9.4155999999999995</v>
      </c>
      <c r="D3877">
        <v>9.2210999999999999</v>
      </c>
      <c r="E3877" s="35">
        <v>9.3054000000000006</v>
      </c>
      <c r="F3877">
        <v>887158</v>
      </c>
    </row>
    <row r="3878" spans="1:6">
      <c r="A3878" s="14">
        <v>41450</v>
      </c>
      <c r="B3878">
        <v>9.4026999999999994</v>
      </c>
      <c r="C3878">
        <v>9.4351000000000003</v>
      </c>
      <c r="D3878">
        <v>9.2600999999999996</v>
      </c>
      <c r="E3878" s="35">
        <v>9.3703000000000003</v>
      </c>
      <c r="F3878">
        <v>459501</v>
      </c>
    </row>
    <row r="3879" spans="1:6">
      <c r="A3879" s="14">
        <v>41451</v>
      </c>
      <c r="B3879">
        <v>9.4286999999999992</v>
      </c>
      <c r="C3879">
        <v>9.4545999999999992</v>
      </c>
      <c r="D3879">
        <v>9.3119999999999994</v>
      </c>
      <c r="E3879" s="35">
        <v>9.3444000000000003</v>
      </c>
      <c r="F3879">
        <v>353933</v>
      </c>
    </row>
    <row r="3880" spans="1:6">
      <c r="A3880" s="14">
        <v>41452</v>
      </c>
      <c r="B3880">
        <v>9.39</v>
      </c>
      <c r="C3880">
        <v>9.4815000000000005</v>
      </c>
      <c r="D3880">
        <v>9.3117000000000001</v>
      </c>
      <c r="E3880" s="35">
        <v>9.4684000000000008</v>
      </c>
      <c r="F3880">
        <v>316767</v>
      </c>
    </row>
    <row r="3881" spans="1:6">
      <c r="A3881" s="14">
        <v>41453</v>
      </c>
      <c r="B3881">
        <v>9.4292999999999996</v>
      </c>
      <c r="C3881">
        <v>9.5924999999999994</v>
      </c>
      <c r="D3881">
        <v>9.4292999999999996</v>
      </c>
      <c r="E3881" s="35">
        <v>9.5206999999999997</v>
      </c>
      <c r="F3881">
        <v>1021549</v>
      </c>
    </row>
    <row r="3882" spans="1:6">
      <c r="A3882" s="14">
        <v>41456</v>
      </c>
      <c r="B3882">
        <v>9.4945000000000004</v>
      </c>
      <c r="C3882">
        <v>9.7492000000000001</v>
      </c>
      <c r="D3882">
        <v>9.4815000000000005</v>
      </c>
      <c r="E3882" s="35">
        <v>9.6838999999999995</v>
      </c>
      <c r="F3882">
        <v>308866</v>
      </c>
    </row>
    <row r="3883" spans="1:6">
      <c r="A3883" s="14">
        <v>41457</v>
      </c>
      <c r="B3883">
        <v>9.6708999999999996</v>
      </c>
      <c r="C3883">
        <v>9.7362000000000002</v>
      </c>
      <c r="D3883">
        <v>9.4292999999999996</v>
      </c>
      <c r="E3883" s="35">
        <v>9.5272000000000006</v>
      </c>
      <c r="F3883">
        <v>488310</v>
      </c>
    </row>
    <row r="3884" spans="1:6">
      <c r="A3884" s="14">
        <v>41458</v>
      </c>
      <c r="B3884">
        <v>9.4553999999999991</v>
      </c>
      <c r="C3884">
        <v>9.5729000000000006</v>
      </c>
      <c r="D3884">
        <v>9.4489000000000001</v>
      </c>
      <c r="E3884" s="35">
        <v>9.5403000000000002</v>
      </c>
      <c r="F3884">
        <v>212616</v>
      </c>
    </row>
    <row r="3885" spans="1:6">
      <c r="A3885" s="14">
        <v>41460</v>
      </c>
      <c r="B3885">
        <v>9.6838999999999995</v>
      </c>
      <c r="C3885">
        <v>9.7752999999999997</v>
      </c>
      <c r="D3885">
        <v>9.5597999999999992</v>
      </c>
      <c r="E3885" s="35">
        <v>9.7556999999999992</v>
      </c>
      <c r="F3885">
        <v>281635</v>
      </c>
    </row>
    <row r="3886" spans="1:6">
      <c r="A3886" s="14">
        <v>41463</v>
      </c>
      <c r="B3886">
        <v>9.7949000000000002</v>
      </c>
      <c r="C3886">
        <v>9.8864000000000001</v>
      </c>
      <c r="D3886">
        <v>9.6905000000000001</v>
      </c>
      <c r="E3886" s="35">
        <v>9.8079999999999998</v>
      </c>
      <c r="F3886">
        <v>246637</v>
      </c>
    </row>
    <row r="3887" spans="1:6">
      <c r="A3887" s="14">
        <v>41464</v>
      </c>
      <c r="B3887">
        <v>9.8928999999999991</v>
      </c>
      <c r="C3887">
        <v>9.8928999999999991</v>
      </c>
      <c r="D3887">
        <v>9.7231000000000005</v>
      </c>
      <c r="E3887" s="35">
        <v>9.8015000000000008</v>
      </c>
      <c r="F3887">
        <v>477537</v>
      </c>
    </row>
    <row r="3888" spans="1:6">
      <c r="A3888" s="14">
        <v>41465</v>
      </c>
      <c r="B3888">
        <v>9.7949000000000002</v>
      </c>
      <c r="C3888">
        <v>9.8797999999999995</v>
      </c>
      <c r="D3888">
        <v>9.7295999999999996</v>
      </c>
      <c r="E3888" s="35">
        <v>9.8797999999999995</v>
      </c>
      <c r="F3888">
        <v>252709</v>
      </c>
    </row>
    <row r="3889" spans="1:6">
      <c r="A3889" s="14">
        <v>41466</v>
      </c>
      <c r="B3889">
        <v>9.9972999999999992</v>
      </c>
      <c r="C3889">
        <v>10.069100000000001</v>
      </c>
      <c r="D3889">
        <v>9.9190000000000005</v>
      </c>
      <c r="E3889" s="35">
        <v>10.0169</v>
      </c>
      <c r="F3889">
        <v>286925</v>
      </c>
    </row>
    <row r="3890" spans="1:6">
      <c r="A3890" s="14">
        <v>41467</v>
      </c>
      <c r="B3890">
        <v>10.0039</v>
      </c>
      <c r="C3890">
        <v>10.2325</v>
      </c>
      <c r="D3890">
        <v>9.9974000000000007</v>
      </c>
      <c r="E3890" s="35">
        <v>10.2194</v>
      </c>
      <c r="F3890">
        <v>331331</v>
      </c>
    </row>
    <row r="3891" spans="1:6">
      <c r="A3891" s="14">
        <v>41470</v>
      </c>
      <c r="B3891">
        <v>10.1998</v>
      </c>
      <c r="C3891">
        <v>10.3043</v>
      </c>
      <c r="D3891">
        <v>10.128</v>
      </c>
      <c r="E3891" s="35">
        <v>10.2651</v>
      </c>
      <c r="F3891">
        <v>255909</v>
      </c>
    </row>
    <row r="3892" spans="1:6">
      <c r="A3892" s="14">
        <v>41471</v>
      </c>
      <c r="B3892">
        <v>10.2455</v>
      </c>
      <c r="C3892">
        <v>10.35</v>
      </c>
      <c r="D3892">
        <v>10.075699999999999</v>
      </c>
      <c r="E3892" s="35">
        <v>10.1149</v>
      </c>
      <c r="F3892">
        <v>277654</v>
      </c>
    </row>
    <row r="3893" spans="1:6">
      <c r="A3893" s="14">
        <v>41472</v>
      </c>
      <c r="B3893">
        <v>10.160600000000001</v>
      </c>
      <c r="C3893">
        <v>10.160600000000001</v>
      </c>
      <c r="D3893">
        <v>10.0365</v>
      </c>
      <c r="E3893" s="35">
        <v>10.147500000000001</v>
      </c>
      <c r="F3893">
        <v>217055</v>
      </c>
    </row>
    <row r="3894" spans="1:6">
      <c r="A3894" s="14">
        <v>41473</v>
      </c>
      <c r="B3894">
        <v>10.147600000000001</v>
      </c>
      <c r="C3894">
        <v>10.284700000000001</v>
      </c>
      <c r="D3894">
        <v>10.1149</v>
      </c>
      <c r="E3894" s="35">
        <v>10.1998</v>
      </c>
      <c r="F3894">
        <v>193940</v>
      </c>
    </row>
    <row r="3895" spans="1:6">
      <c r="A3895" s="14">
        <v>41474</v>
      </c>
      <c r="B3895">
        <v>10.1671</v>
      </c>
      <c r="C3895">
        <v>10.3108</v>
      </c>
      <c r="D3895">
        <v>10.134499999999999</v>
      </c>
      <c r="E3895" s="35">
        <v>10.3108</v>
      </c>
      <c r="F3895">
        <v>254864</v>
      </c>
    </row>
    <row r="3896" spans="1:6">
      <c r="A3896" s="14">
        <v>41477</v>
      </c>
      <c r="B3896">
        <v>10.35</v>
      </c>
      <c r="C3896">
        <v>10.376099999999999</v>
      </c>
      <c r="D3896">
        <v>10.1998</v>
      </c>
      <c r="E3896" s="35">
        <v>10.2455</v>
      </c>
      <c r="F3896">
        <v>280723</v>
      </c>
    </row>
    <row r="3897" spans="1:6">
      <c r="A3897" s="14">
        <v>41478</v>
      </c>
      <c r="B3897">
        <v>10.2651</v>
      </c>
      <c r="C3897">
        <v>10.3239</v>
      </c>
      <c r="D3897">
        <v>10.1998</v>
      </c>
      <c r="E3897" s="35">
        <v>10.239000000000001</v>
      </c>
      <c r="F3897">
        <v>184994</v>
      </c>
    </row>
    <row r="3898" spans="1:6">
      <c r="A3898" s="14">
        <v>41479</v>
      </c>
      <c r="B3898">
        <v>10.2912</v>
      </c>
      <c r="C3898">
        <v>10.2912</v>
      </c>
      <c r="D3898">
        <v>10.010400000000001</v>
      </c>
      <c r="E3898" s="35">
        <v>10.101800000000001</v>
      </c>
      <c r="F3898">
        <v>299528</v>
      </c>
    </row>
    <row r="3899" spans="1:6">
      <c r="A3899" s="14">
        <v>41480</v>
      </c>
      <c r="B3899">
        <v>10.0562</v>
      </c>
      <c r="C3899">
        <v>10.0627</v>
      </c>
      <c r="D3899">
        <v>9.8667999999999996</v>
      </c>
      <c r="E3899" s="35">
        <v>10.0627</v>
      </c>
      <c r="F3899">
        <v>287319</v>
      </c>
    </row>
    <row r="3900" spans="1:6">
      <c r="A3900" s="14">
        <v>41481</v>
      </c>
      <c r="B3900">
        <v>9.9515999999999991</v>
      </c>
      <c r="C3900">
        <v>10.029999999999999</v>
      </c>
      <c r="D3900">
        <v>9.8994</v>
      </c>
      <c r="E3900" s="35">
        <v>10.029999999999999</v>
      </c>
      <c r="F3900">
        <v>177615</v>
      </c>
    </row>
    <row r="3901" spans="1:6">
      <c r="A3901" s="14">
        <v>41484</v>
      </c>
      <c r="B3901">
        <v>10.0169</v>
      </c>
      <c r="C3901">
        <v>10.056100000000001</v>
      </c>
      <c r="D3901">
        <v>9.7818000000000005</v>
      </c>
      <c r="E3901" s="35">
        <v>9.8863000000000003</v>
      </c>
      <c r="F3901">
        <v>236448</v>
      </c>
    </row>
    <row r="3902" spans="1:6">
      <c r="A3902" s="14">
        <v>41485</v>
      </c>
      <c r="B3902">
        <v>9.9517000000000007</v>
      </c>
      <c r="C3902">
        <v>10.0496</v>
      </c>
      <c r="D3902">
        <v>9.7949999999999999</v>
      </c>
      <c r="E3902" s="35">
        <v>9.9124999999999996</v>
      </c>
      <c r="F3902">
        <v>707457</v>
      </c>
    </row>
    <row r="3903" spans="1:6">
      <c r="A3903" s="14">
        <v>41486</v>
      </c>
      <c r="B3903">
        <v>9.9647000000000006</v>
      </c>
      <c r="C3903">
        <v>10.069100000000001</v>
      </c>
      <c r="D3903">
        <v>9.8927999999999994</v>
      </c>
      <c r="E3903" s="35">
        <v>9.9515999999999991</v>
      </c>
      <c r="F3903">
        <v>155673</v>
      </c>
    </row>
    <row r="3904" spans="1:6">
      <c r="A3904" s="14">
        <v>41487</v>
      </c>
      <c r="B3904">
        <v>10.0496</v>
      </c>
      <c r="C3904">
        <v>10.160600000000001</v>
      </c>
      <c r="D3904">
        <v>9.9974000000000007</v>
      </c>
      <c r="E3904" s="35">
        <v>10.1084</v>
      </c>
      <c r="F3904">
        <v>276479</v>
      </c>
    </row>
    <row r="3905" spans="1:6">
      <c r="A3905" s="14">
        <v>41488</v>
      </c>
      <c r="B3905">
        <v>10.0496</v>
      </c>
      <c r="C3905">
        <v>10.088699999999999</v>
      </c>
      <c r="D3905">
        <v>9.9320000000000004</v>
      </c>
      <c r="E3905" s="35">
        <v>9.9908000000000001</v>
      </c>
      <c r="F3905">
        <v>307233</v>
      </c>
    </row>
    <row r="3906" spans="1:6">
      <c r="A3906" s="14">
        <v>41491</v>
      </c>
      <c r="B3906">
        <v>9.9190000000000005</v>
      </c>
      <c r="C3906">
        <v>10.1867</v>
      </c>
      <c r="D3906">
        <v>9.9190000000000005</v>
      </c>
      <c r="E3906" s="35">
        <v>10.0235</v>
      </c>
      <c r="F3906">
        <v>452527</v>
      </c>
    </row>
    <row r="3907" spans="1:6">
      <c r="A3907" s="14">
        <v>41492</v>
      </c>
      <c r="B3907">
        <v>10.0105</v>
      </c>
      <c r="C3907">
        <v>10.0562</v>
      </c>
      <c r="D3907">
        <v>9.8407</v>
      </c>
      <c r="E3907" s="35">
        <v>9.8667999999999996</v>
      </c>
      <c r="F3907">
        <v>117148</v>
      </c>
    </row>
    <row r="3908" spans="1:6">
      <c r="A3908" s="14">
        <v>41493</v>
      </c>
      <c r="B3908">
        <v>9.8079999999999998</v>
      </c>
      <c r="C3908">
        <v>9.9517000000000007</v>
      </c>
      <c r="D3908">
        <v>9.7819000000000003</v>
      </c>
      <c r="E3908" s="35">
        <v>9.8928999999999991</v>
      </c>
      <c r="F3908">
        <v>172391</v>
      </c>
    </row>
    <row r="3909" spans="1:6">
      <c r="A3909" s="14">
        <v>41494</v>
      </c>
      <c r="B3909">
        <v>9.9254999999999995</v>
      </c>
      <c r="C3909">
        <v>10.1083</v>
      </c>
      <c r="D3909">
        <v>9.9123999999999999</v>
      </c>
      <c r="E3909" s="35">
        <v>10.0822</v>
      </c>
      <c r="F3909">
        <v>155347</v>
      </c>
    </row>
    <row r="3910" spans="1:6">
      <c r="A3910" s="14">
        <v>41495</v>
      </c>
      <c r="B3910">
        <v>10.075699999999999</v>
      </c>
      <c r="C3910">
        <v>10.239000000000001</v>
      </c>
      <c r="D3910">
        <v>10.0366</v>
      </c>
      <c r="E3910" s="35">
        <v>10.134499999999999</v>
      </c>
      <c r="F3910">
        <v>187867</v>
      </c>
    </row>
    <row r="3911" spans="1:6">
      <c r="A3911" s="14">
        <v>41498</v>
      </c>
      <c r="B3911">
        <v>10.029999999999999</v>
      </c>
      <c r="C3911">
        <v>10.2324</v>
      </c>
      <c r="D3911">
        <v>10.0235</v>
      </c>
      <c r="E3911" s="35">
        <v>10.206300000000001</v>
      </c>
      <c r="F3911">
        <v>136998</v>
      </c>
    </row>
    <row r="3912" spans="1:6">
      <c r="A3912" s="14">
        <v>41499</v>
      </c>
      <c r="B3912">
        <v>10.2193</v>
      </c>
      <c r="C3912">
        <v>10.2781</v>
      </c>
      <c r="D3912">
        <v>10.154</v>
      </c>
      <c r="E3912" s="35">
        <v>10.2324</v>
      </c>
      <c r="F3912">
        <v>140393</v>
      </c>
    </row>
    <row r="3913" spans="1:6">
      <c r="A3913" s="14">
        <v>41500</v>
      </c>
      <c r="B3913">
        <v>10.252000000000001</v>
      </c>
      <c r="C3913">
        <v>10.2782</v>
      </c>
      <c r="D3913">
        <v>10.1998</v>
      </c>
      <c r="E3913" s="35">
        <v>10.2194</v>
      </c>
      <c r="F3913">
        <v>193352</v>
      </c>
    </row>
    <row r="3914" spans="1:6">
      <c r="A3914" s="14">
        <v>41501</v>
      </c>
      <c r="B3914">
        <v>10.0496</v>
      </c>
      <c r="C3914">
        <v>10.0496</v>
      </c>
      <c r="D3914">
        <v>9.7949000000000002</v>
      </c>
      <c r="E3914" s="35">
        <v>9.7949000000000002</v>
      </c>
      <c r="F3914">
        <v>231878</v>
      </c>
    </row>
    <row r="3915" spans="1:6">
      <c r="A3915" s="14">
        <v>41502</v>
      </c>
      <c r="B3915">
        <v>9.7296999999999993</v>
      </c>
      <c r="C3915">
        <v>9.8928999999999991</v>
      </c>
      <c r="D3915">
        <v>9.7035</v>
      </c>
      <c r="E3915" s="35">
        <v>9.7622999999999998</v>
      </c>
      <c r="F3915">
        <v>141047</v>
      </c>
    </row>
    <row r="3916" spans="1:6">
      <c r="A3916" s="14">
        <v>41505</v>
      </c>
      <c r="B3916">
        <v>9.7426999999999992</v>
      </c>
      <c r="C3916">
        <v>9.7688000000000006</v>
      </c>
      <c r="D3916">
        <v>9.6186000000000007</v>
      </c>
      <c r="E3916" s="35">
        <v>9.6317000000000004</v>
      </c>
      <c r="F3916">
        <v>173632</v>
      </c>
    </row>
    <row r="3917" spans="1:6">
      <c r="A3917" s="14">
        <v>41506</v>
      </c>
      <c r="B3917">
        <v>9.6316000000000006</v>
      </c>
      <c r="C3917">
        <v>9.7752999999999997</v>
      </c>
      <c r="D3917">
        <v>9.5533000000000001</v>
      </c>
      <c r="E3917" s="35">
        <v>9.7752999999999997</v>
      </c>
      <c r="F3917">
        <v>111205</v>
      </c>
    </row>
    <row r="3918" spans="1:6">
      <c r="A3918" s="14">
        <v>41507</v>
      </c>
      <c r="B3918">
        <v>9.7100000000000009</v>
      </c>
      <c r="C3918">
        <v>9.8276000000000003</v>
      </c>
      <c r="D3918">
        <v>9.6513000000000009</v>
      </c>
      <c r="E3918" s="35">
        <v>9.7688000000000006</v>
      </c>
      <c r="F3918">
        <v>208762</v>
      </c>
    </row>
    <row r="3919" spans="1:6">
      <c r="A3919" s="14">
        <v>41508</v>
      </c>
      <c r="B3919">
        <v>9.8015000000000008</v>
      </c>
      <c r="C3919">
        <v>9.8994</v>
      </c>
      <c r="D3919">
        <v>9.7426999999999992</v>
      </c>
      <c r="E3919" s="35">
        <v>9.8733000000000004</v>
      </c>
      <c r="F3919">
        <v>133929</v>
      </c>
    </row>
    <row r="3920" spans="1:6">
      <c r="A3920" s="14">
        <v>41509</v>
      </c>
      <c r="B3920">
        <v>9.8994</v>
      </c>
      <c r="C3920">
        <v>9.9647000000000006</v>
      </c>
      <c r="D3920">
        <v>9.7949000000000002</v>
      </c>
      <c r="E3920" s="35">
        <v>9.8863000000000003</v>
      </c>
      <c r="F3920">
        <v>111858</v>
      </c>
    </row>
    <row r="3921" spans="1:6">
      <c r="A3921" s="14">
        <v>41512</v>
      </c>
      <c r="B3921">
        <v>9.9321000000000002</v>
      </c>
      <c r="C3921">
        <v>10.0169</v>
      </c>
      <c r="D3921">
        <v>9.7949000000000002</v>
      </c>
      <c r="E3921" s="35">
        <v>9.9647000000000006</v>
      </c>
      <c r="F3921">
        <v>220778</v>
      </c>
    </row>
    <row r="3922" spans="1:6">
      <c r="A3922" s="14">
        <v>41513</v>
      </c>
      <c r="B3922">
        <v>9.7883999999999993</v>
      </c>
      <c r="C3922">
        <v>9.9059000000000008</v>
      </c>
      <c r="D3922">
        <v>9.6381999999999994</v>
      </c>
      <c r="E3922" s="35">
        <v>9.6381999999999994</v>
      </c>
      <c r="F3922">
        <v>250881</v>
      </c>
    </row>
    <row r="3923" spans="1:6">
      <c r="A3923" s="14">
        <v>41514</v>
      </c>
      <c r="B3923">
        <v>9.6186000000000007</v>
      </c>
      <c r="C3923">
        <v>9.6577999999999999</v>
      </c>
      <c r="D3923">
        <v>9.5403000000000002</v>
      </c>
      <c r="E3923" s="35">
        <v>9.5467999999999993</v>
      </c>
      <c r="F3923">
        <v>154434</v>
      </c>
    </row>
    <row r="3924" spans="1:6">
      <c r="A3924" s="14">
        <v>41515</v>
      </c>
      <c r="B3924">
        <v>9.5467999999999993</v>
      </c>
      <c r="C3924">
        <v>9.8470999999999993</v>
      </c>
      <c r="D3924">
        <v>9.5467999999999993</v>
      </c>
      <c r="E3924" s="35">
        <v>9.7752999999999997</v>
      </c>
      <c r="F3924">
        <v>207586</v>
      </c>
    </row>
    <row r="3925" spans="1:6">
      <c r="A3925" s="14">
        <v>41516</v>
      </c>
      <c r="B3925">
        <v>9.7949000000000002</v>
      </c>
      <c r="C3925">
        <v>9.8079999999999998</v>
      </c>
      <c r="D3925">
        <v>9.4422999999999995</v>
      </c>
      <c r="E3925" s="35">
        <v>9.4815000000000005</v>
      </c>
      <c r="F3925">
        <v>227830</v>
      </c>
    </row>
    <row r="3926" spans="1:6">
      <c r="A3926" s="14">
        <v>41520</v>
      </c>
      <c r="B3926">
        <v>9.6513000000000009</v>
      </c>
      <c r="C3926">
        <v>9.7883999999999993</v>
      </c>
      <c r="D3926">
        <v>9.2726000000000006</v>
      </c>
      <c r="E3926" s="35">
        <v>9.3901000000000003</v>
      </c>
      <c r="F3926">
        <v>258522</v>
      </c>
    </row>
    <row r="3927" spans="1:6">
      <c r="A3927" s="14">
        <v>41521</v>
      </c>
      <c r="B3927">
        <v>9.3901000000000003</v>
      </c>
      <c r="C3927">
        <v>9.5793999999999997</v>
      </c>
      <c r="D3927">
        <v>9.3901000000000003</v>
      </c>
      <c r="E3927" s="35">
        <v>9.5729000000000006</v>
      </c>
      <c r="F3927">
        <v>254733</v>
      </c>
    </row>
    <row r="3928" spans="1:6">
      <c r="A3928" s="14">
        <v>41522</v>
      </c>
      <c r="B3928">
        <v>9.5859000000000005</v>
      </c>
      <c r="C3928">
        <v>9.5990000000000002</v>
      </c>
      <c r="D3928">
        <v>9.3704999999999998</v>
      </c>
      <c r="E3928" s="35">
        <v>9.4227000000000007</v>
      </c>
      <c r="F3928">
        <v>205040</v>
      </c>
    </row>
    <row r="3929" spans="1:6">
      <c r="A3929" s="14">
        <v>41523</v>
      </c>
      <c r="B3929">
        <v>9.4748999999999999</v>
      </c>
      <c r="C3929">
        <v>9.5271000000000008</v>
      </c>
      <c r="D3929">
        <v>9.1679999999999993</v>
      </c>
      <c r="E3929" s="35">
        <v>9.3638999999999992</v>
      </c>
      <c r="F3929">
        <v>250749</v>
      </c>
    </row>
    <row r="3930" spans="1:6">
      <c r="A3930" s="14">
        <v>41526</v>
      </c>
      <c r="B3930">
        <v>9.4161999999999999</v>
      </c>
      <c r="C3930">
        <v>9.6120999999999999</v>
      </c>
      <c r="D3930">
        <v>9.3835999999999995</v>
      </c>
      <c r="E3930" s="35">
        <v>9.6056000000000008</v>
      </c>
      <c r="F3930">
        <v>243438</v>
      </c>
    </row>
    <row r="3931" spans="1:6">
      <c r="A3931" s="14">
        <v>41527</v>
      </c>
      <c r="B3931">
        <v>9.6577999999999999</v>
      </c>
      <c r="C3931">
        <v>9.6708999999999996</v>
      </c>
      <c r="D3931">
        <v>9.5730000000000004</v>
      </c>
      <c r="E3931" s="35">
        <v>9.6708999999999996</v>
      </c>
      <c r="F3931">
        <v>139219</v>
      </c>
    </row>
    <row r="3932" spans="1:6">
      <c r="A3932" s="14">
        <v>41528</v>
      </c>
      <c r="B3932">
        <v>9.6774000000000004</v>
      </c>
      <c r="C3932">
        <v>9.8013999999999992</v>
      </c>
      <c r="D3932">
        <v>9.6250999999999998</v>
      </c>
      <c r="E3932" s="35">
        <v>9.7295999999999996</v>
      </c>
      <c r="F3932">
        <v>137716</v>
      </c>
    </row>
    <row r="3933" spans="1:6">
      <c r="A3933" s="14">
        <v>41529</v>
      </c>
      <c r="B3933">
        <v>9.7035</v>
      </c>
      <c r="C3933">
        <v>9.7883999999999993</v>
      </c>
      <c r="D3933">
        <v>9.5533000000000001</v>
      </c>
      <c r="E3933" s="35">
        <v>9.5729000000000006</v>
      </c>
      <c r="F3933">
        <v>118061</v>
      </c>
    </row>
    <row r="3934" spans="1:6">
      <c r="A3934" s="14">
        <v>41530</v>
      </c>
      <c r="B3934">
        <v>9.5859000000000005</v>
      </c>
      <c r="C3934">
        <v>9.6511999999999993</v>
      </c>
      <c r="D3934">
        <v>9.4879999999999995</v>
      </c>
      <c r="E3934" s="35">
        <v>9.5793999999999997</v>
      </c>
      <c r="F3934">
        <v>197530</v>
      </c>
    </row>
    <row r="3935" spans="1:6">
      <c r="A3935" s="14">
        <v>41533</v>
      </c>
      <c r="B3935">
        <v>9.7035</v>
      </c>
      <c r="C3935">
        <v>9.8015000000000008</v>
      </c>
      <c r="D3935">
        <v>9.5860000000000003</v>
      </c>
      <c r="E3935" s="35">
        <v>9.6513000000000009</v>
      </c>
      <c r="F3935">
        <v>167624</v>
      </c>
    </row>
    <row r="3936" spans="1:6">
      <c r="A3936" s="14">
        <v>41534</v>
      </c>
      <c r="B3936">
        <v>9.6447000000000003</v>
      </c>
      <c r="C3936">
        <v>10.088699999999999</v>
      </c>
      <c r="D3936">
        <v>9.6250999999999998</v>
      </c>
      <c r="E3936" s="35">
        <v>10.0822</v>
      </c>
      <c r="F3936">
        <v>366916</v>
      </c>
    </row>
    <row r="3937" spans="1:6">
      <c r="A3937" s="14">
        <v>41535</v>
      </c>
      <c r="B3937">
        <v>10.0627</v>
      </c>
      <c r="C3937">
        <v>10.284700000000001</v>
      </c>
      <c r="D3937">
        <v>9.8994</v>
      </c>
      <c r="E3937" s="35">
        <v>10.2194</v>
      </c>
      <c r="F3937">
        <v>356667</v>
      </c>
    </row>
    <row r="3938" spans="1:6">
      <c r="A3938" s="14">
        <v>41536</v>
      </c>
      <c r="B3938">
        <v>8.9852000000000007</v>
      </c>
      <c r="C3938">
        <v>10.4152</v>
      </c>
      <c r="D3938">
        <v>8.9852000000000007</v>
      </c>
      <c r="E3938" s="35">
        <v>10.2781</v>
      </c>
      <c r="F3938">
        <v>796390</v>
      </c>
    </row>
    <row r="3939" spans="1:6">
      <c r="A3939" s="14">
        <v>41537</v>
      </c>
      <c r="B3939">
        <v>10.3565</v>
      </c>
      <c r="C3939">
        <v>10.585100000000001</v>
      </c>
      <c r="D3939">
        <v>10.1868</v>
      </c>
      <c r="E3939" s="35">
        <v>10.5459</v>
      </c>
      <c r="F3939">
        <v>787188</v>
      </c>
    </row>
    <row r="3940" spans="1:6">
      <c r="A3940" s="14">
        <v>41540</v>
      </c>
      <c r="B3940">
        <v>10.513199999999999</v>
      </c>
      <c r="C3940">
        <v>10.696</v>
      </c>
      <c r="D3940">
        <v>10.3956</v>
      </c>
      <c r="E3940" s="35">
        <v>10.6503</v>
      </c>
      <c r="F3940">
        <v>790447</v>
      </c>
    </row>
    <row r="3941" spans="1:6">
      <c r="A3941" s="14">
        <v>41541</v>
      </c>
      <c r="B3941">
        <v>10.643800000000001</v>
      </c>
      <c r="C3941">
        <v>10.7417</v>
      </c>
      <c r="D3941">
        <v>10.5785</v>
      </c>
      <c r="E3941" s="35">
        <v>10.5785</v>
      </c>
      <c r="F3941">
        <v>311478</v>
      </c>
    </row>
    <row r="3942" spans="1:6">
      <c r="A3942" s="14">
        <v>41542</v>
      </c>
      <c r="B3942">
        <v>10.598100000000001</v>
      </c>
      <c r="C3942">
        <v>10.839700000000001</v>
      </c>
      <c r="D3942">
        <v>10.5197</v>
      </c>
      <c r="E3942" s="35">
        <v>10.709099999999999</v>
      </c>
      <c r="F3942">
        <v>259957</v>
      </c>
    </row>
    <row r="3943" spans="1:6">
      <c r="A3943" s="14">
        <v>41543</v>
      </c>
      <c r="B3943">
        <v>10.761699999999999</v>
      </c>
      <c r="C3943">
        <v>10.827400000000001</v>
      </c>
      <c r="D3943">
        <v>10.5449</v>
      </c>
      <c r="E3943" s="35">
        <v>10.722300000000001</v>
      </c>
      <c r="F3943">
        <v>212869</v>
      </c>
    </row>
    <row r="3944" spans="1:6">
      <c r="A3944" s="14">
        <v>41544</v>
      </c>
      <c r="B3944">
        <v>10.623699999999999</v>
      </c>
      <c r="C3944">
        <v>10.7682</v>
      </c>
      <c r="D3944">
        <v>10.531700000000001</v>
      </c>
      <c r="E3944" s="35">
        <v>10.7485</v>
      </c>
      <c r="F3944">
        <v>213262</v>
      </c>
    </row>
    <row r="3945" spans="1:6">
      <c r="A3945" s="14">
        <v>41547</v>
      </c>
      <c r="B3945">
        <v>10.603999999999999</v>
      </c>
      <c r="C3945">
        <v>10.9457</v>
      </c>
      <c r="D3945">
        <v>10.5646</v>
      </c>
      <c r="E3945" s="35">
        <v>10.9194</v>
      </c>
      <c r="F3945">
        <v>484343</v>
      </c>
    </row>
    <row r="3946" spans="1:6">
      <c r="A3946" s="14">
        <v>41548</v>
      </c>
      <c r="B3946">
        <v>10.932499999999999</v>
      </c>
      <c r="C3946">
        <v>11.070499999999999</v>
      </c>
      <c r="D3946">
        <v>10.912800000000001</v>
      </c>
      <c r="E3946" s="35">
        <v>11.037599999999999</v>
      </c>
      <c r="F3946">
        <v>342428</v>
      </c>
    </row>
    <row r="3947" spans="1:6">
      <c r="A3947" s="14">
        <v>41549</v>
      </c>
      <c r="B3947">
        <v>10.945600000000001</v>
      </c>
      <c r="C3947">
        <v>11.090199999999999</v>
      </c>
      <c r="D3947">
        <v>10.9062</v>
      </c>
      <c r="E3947" s="35">
        <v>11.0442</v>
      </c>
      <c r="F3947">
        <v>416736</v>
      </c>
    </row>
    <row r="3948" spans="1:6">
      <c r="A3948" s="14">
        <v>41550</v>
      </c>
      <c r="B3948">
        <v>10.985099999999999</v>
      </c>
      <c r="C3948">
        <v>10.9917</v>
      </c>
      <c r="D3948">
        <v>10.5383</v>
      </c>
      <c r="E3948" s="35">
        <v>10.5449</v>
      </c>
      <c r="F3948">
        <v>437038</v>
      </c>
    </row>
    <row r="3949" spans="1:6">
      <c r="A3949" s="14">
        <v>41551</v>
      </c>
      <c r="B3949">
        <v>10.518599999999999</v>
      </c>
      <c r="C3949">
        <v>10.5383</v>
      </c>
      <c r="D3949">
        <v>10.328099999999999</v>
      </c>
      <c r="E3949" s="35">
        <v>10.413500000000001</v>
      </c>
      <c r="F3949">
        <v>369893</v>
      </c>
    </row>
    <row r="3950" spans="1:6">
      <c r="A3950" s="14">
        <v>41554</v>
      </c>
      <c r="B3950">
        <v>10.288600000000001</v>
      </c>
      <c r="C3950">
        <v>10.380599999999999</v>
      </c>
      <c r="D3950">
        <v>10.1309</v>
      </c>
      <c r="E3950" s="35">
        <v>10.137499999999999</v>
      </c>
      <c r="F3950">
        <v>205181</v>
      </c>
    </row>
    <row r="3951" spans="1:6">
      <c r="A3951" s="14">
        <v>41555</v>
      </c>
      <c r="B3951">
        <v>10.0784</v>
      </c>
      <c r="C3951">
        <v>10.150700000000001</v>
      </c>
      <c r="D3951">
        <v>9.8747000000000007</v>
      </c>
      <c r="E3951" s="35">
        <v>9.8812999999999995</v>
      </c>
      <c r="F3951">
        <v>271407</v>
      </c>
    </row>
    <row r="3952" spans="1:6">
      <c r="A3952" s="14">
        <v>41556</v>
      </c>
      <c r="B3952">
        <v>9.9009999999999998</v>
      </c>
      <c r="C3952">
        <v>9.9535999999999998</v>
      </c>
      <c r="D3952">
        <v>9.7893000000000008</v>
      </c>
      <c r="E3952" s="35">
        <v>9.8550000000000004</v>
      </c>
      <c r="F3952">
        <v>376527</v>
      </c>
    </row>
    <row r="3953" spans="1:6">
      <c r="A3953" s="14">
        <v>41557</v>
      </c>
      <c r="B3953">
        <v>10.039</v>
      </c>
      <c r="C3953">
        <v>10.150700000000001</v>
      </c>
      <c r="D3953">
        <v>9.9733000000000001</v>
      </c>
      <c r="E3953" s="35">
        <v>10.150700000000001</v>
      </c>
      <c r="F3953">
        <v>173120</v>
      </c>
    </row>
    <row r="3954" spans="1:6">
      <c r="A3954" s="14">
        <v>41558</v>
      </c>
      <c r="B3954">
        <v>10.104699999999999</v>
      </c>
      <c r="C3954">
        <v>10.479200000000001</v>
      </c>
      <c r="D3954">
        <v>10.065300000000001</v>
      </c>
      <c r="E3954" s="35">
        <v>10.4726</v>
      </c>
      <c r="F3954">
        <v>215694</v>
      </c>
    </row>
    <row r="3955" spans="1:6">
      <c r="A3955" s="14">
        <v>41561</v>
      </c>
      <c r="B3955">
        <v>10.374000000000001</v>
      </c>
      <c r="C3955">
        <v>10.512</v>
      </c>
      <c r="D3955">
        <v>10.374000000000001</v>
      </c>
      <c r="E3955" s="35">
        <v>10.5054</v>
      </c>
      <c r="F3955">
        <v>162279</v>
      </c>
    </row>
    <row r="3956" spans="1:6">
      <c r="A3956" s="14">
        <v>41562</v>
      </c>
      <c r="B3956">
        <v>10.42</v>
      </c>
      <c r="C3956">
        <v>10.5054</v>
      </c>
      <c r="D3956">
        <v>10.2821</v>
      </c>
      <c r="E3956" s="35">
        <v>10.360900000000001</v>
      </c>
      <c r="F3956">
        <v>257150</v>
      </c>
    </row>
    <row r="3957" spans="1:6">
      <c r="A3957" s="14">
        <v>41563</v>
      </c>
      <c r="B3957">
        <v>10.479200000000001</v>
      </c>
      <c r="C3957">
        <v>10.5055</v>
      </c>
      <c r="D3957">
        <v>10.308400000000001</v>
      </c>
      <c r="E3957" s="35">
        <v>10.498900000000001</v>
      </c>
      <c r="F3957">
        <v>177259</v>
      </c>
    </row>
    <row r="3958" spans="1:6">
      <c r="A3958" s="14">
        <v>41564</v>
      </c>
      <c r="B3958">
        <v>10.465999999999999</v>
      </c>
      <c r="C3958">
        <v>10.5974</v>
      </c>
      <c r="D3958">
        <v>10.4397</v>
      </c>
      <c r="E3958" s="35">
        <v>10.571099999999999</v>
      </c>
      <c r="F3958">
        <v>199793</v>
      </c>
    </row>
    <row r="3959" spans="1:6">
      <c r="A3959" s="14">
        <v>41565</v>
      </c>
      <c r="B3959">
        <v>10.676299999999999</v>
      </c>
      <c r="C3959">
        <v>10.6828</v>
      </c>
      <c r="D3959">
        <v>10.4857</v>
      </c>
      <c r="E3959" s="35">
        <v>10.669700000000001</v>
      </c>
      <c r="F3959">
        <v>367067</v>
      </c>
    </row>
    <row r="3960" spans="1:6">
      <c r="A3960" s="14">
        <v>41568</v>
      </c>
      <c r="B3960">
        <v>10.689399999999999</v>
      </c>
      <c r="C3960">
        <v>10.689399999999999</v>
      </c>
      <c r="D3960">
        <v>10.571099999999999</v>
      </c>
      <c r="E3960" s="35">
        <v>10.636799999999999</v>
      </c>
      <c r="F3960">
        <v>168586</v>
      </c>
    </row>
    <row r="3961" spans="1:6">
      <c r="A3961" s="14">
        <v>41569</v>
      </c>
      <c r="B3961">
        <v>10.6829</v>
      </c>
      <c r="C3961">
        <v>10.696</v>
      </c>
      <c r="D3961">
        <v>10.5777</v>
      </c>
      <c r="E3961" s="35">
        <v>10.6106</v>
      </c>
      <c r="F3961">
        <v>178573</v>
      </c>
    </row>
    <row r="3962" spans="1:6">
      <c r="A3962" s="14">
        <v>41570</v>
      </c>
      <c r="B3962">
        <v>10.512</v>
      </c>
      <c r="C3962">
        <v>10.689399999999999</v>
      </c>
      <c r="D3962">
        <v>10.465999999999999</v>
      </c>
      <c r="E3962" s="35">
        <v>10.623699999999999</v>
      </c>
      <c r="F3962">
        <v>248806</v>
      </c>
    </row>
    <row r="3963" spans="1:6">
      <c r="A3963" s="14">
        <v>41571</v>
      </c>
      <c r="B3963">
        <v>10.6434</v>
      </c>
      <c r="C3963">
        <v>10.7879</v>
      </c>
      <c r="D3963">
        <v>10.571099999999999</v>
      </c>
      <c r="E3963" s="35">
        <v>10.7288</v>
      </c>
      <c r="F3963">
        <v>313257</v>
      </c>
    </row>
    <row r="3964" spans="1:6">
      <c r="A3964" s="14">
        <v>41572</v>
      </c>
      <c r="B3964">
        <v>10.774800000000001</v>
      </c>
      <c r="C3964">
        <v>10.827400000000001</v>
      </c>
      <c r="D3964">
        <v>10.603999999999999</v>
      </c>
      <c r="E3964" s="35">
        <v>10.6434</v>
      </c>
      <c r="F3964">
        <v>153081</v>
      </c>
    </row>
    <row r="3965" spans="1:6">
      <c r="A3965" s="14">
        <v>41575</v>
      </c>
      <c r="B3965">
        <v>10.623699999999999</v>
      </c>
      <c r="C3965">
        <v>10.6632</v>
      </c>
      <c r="D3965">
        <v>10.512</v>
      </c>
      <c r="E3965" s="35">
        <v>10.6106</v>
      </c>
      <c r="F3965">
        <v>173646</v>
      </c>
    </row>
    <row r="3966" spans="1:6">
      <c r="A3966" s="14">
        <v>41576</v>
      </c>
      <c r="B3966">
        <v>10.669700000000001</v>
      </c>
      <c r="C3966">
        <v>11.070499999999999</v>
      </c>
      <c r="D3966">
        <v>10.6303</v>
      </c>
      <c r="E3966" s="35">
        <v>11.070499999999999</v>
      </c>
      <c r="F3966">
        <v>322654</v>
      </c>
    </row>
    <row r="3967" spans="1:6">
      <c r="A3967" s="14">
        <v>41577</v>
      </c>
      <c r="B3967">
        <v>11.103300000000001</v>
      </c>
      <c r="C3967">
        <v>11.136200000000001</v>
      </c>
      <c r="D3967">
        <v>10.669700000000001</v>
      </c>
      <c r="E3967" s="35">
        <v>10.8208</v>
      </c>
      <c r="F3967">
        <v>246704</v>
      </c>
    </row>
    <row r="3968" spans="1:6">
      <c r="A3968" s="14">
        <v>41578</v>
      </c>
      <c r="B3968">
        <v>10.8208</v>
      </c>
      <c r="C3968">
        <v>10.9062</v>
      </c>
      <c r="D3968">
        <v>10.7682</v>
      </c>
      <c r="E3968" s="35">
        <v>10.7682</v>
      </c>
      <c r="F3968">
        <v>286451</v>
      </c>
    </row>
    <row r="3969" spans="1:6">
      <c r="A3969" s="14">
        <v>41579</v>
      </c>
      <c r="B3969">
        <v>10.755100000000001</v>
      </c>
      <c r="C3969">
        <v>10.8208</v>
      </c>
      <c r="D3969">
        <v>10.360900000000001</v>
      </c>
      <c r="E3969" s="35">
        <v>10.512</v>
      </c>
      <c r="F3969">
        <v>429284</v>
      </c>
    </row>
    <row r="3970" spans="1:6">
      <c r="A3970" s="14">
        <v>41582</v>
      </c>
      <c r="B3970">
        <v>10.5777</v>
      </c>
      <c r="C3970">
        <v>10.649900000000001</v>
      </c>
      <c r="D3970">
        <v>10.498799999999999</v>
      </c>
      <c r="E3970" s="35">
        <v>10.551399999999999</v>
      </c>
      <c r="F3970">
        <v>243812</v>
      </c>
    </row>
    <row r="3971" spans="1:6">
      <c r="A3971" s="14">
        <v>41583</v>
      </c>
      <c r="B3971">
        <v>10.479200000000001</v>
      </c>
      <c r="C3971">
        <v>10.5252</v>
      </c>
      <c r="D3971">
        <v>10.3544</v>
      </c>
      <c r="E3971" s="35">
        <v>10.498900000000001</v>
      </c>
      <c r="F3971">
        <v>162280</v>
      </c>
    </row>
    <row r="3972" spans="1:6">
      <c r="A3972" s="14">
        <v>41584</v>
      </c>
      <c r="B3972">
        <v>10.603999999999999</v>
      </c>
      <c r="C3972">
        <v>10.603999999999999</v>
      </c>
      <c r="D3972">
        <v>10.275499999999999</v>
      </c>
      <c r="E3972" s="35">
        <v>10.3872</v>
      </c>
      <c r="F3972">
        <v>277321</v>
      </c>
    </row>
    <row r="3973" spans="1:6">
      <c r="A3973" s="14">
        <v>41585</v>
      </c>
      <c r="B3973">
        <v>10.42</v>
      </c>
      <c r="C3973">
        <v>10.5382</v>
      </c>
      <c r="D3973">
        <v>10.1572</v>
      </c>
      <c r="E3973" s="35">
        <v>10.1769</v>
      </c>
      <c r="F3973">
        <v>165235</v>
      </c>
    </row>
    <row r="3974" spans="1:6">
      <c r="A3974" s="14">
        <v>41586</v>
      </c>
      <c r="B3974">
        <v>10.1769</v>
      </c>
      <c r="C3974">
        <v>10.571099999999999</v>
      </c>
      <c r="D3974">
        <v>10.1638</v>
      </c>
      <c r="E3974" s="35">
        <v>10.512</v>
      </c>
      <c r="F3974">
        <v>247361</v>
      </c>
    </row>
    <row r="3975" spans="1:6">
      <c r="A3975" s="14">
        <v>41589</v>
      </c>
      <c r="B3975">
        <v>10.5054</v>
      </c>
      <c r="C3975">
        <v>10.512</v>
      </c>
      <c r="D3975">
        <v>10.360900000000001</v>
      </c>
      <c r="E3975" s="35">
        <v>10.4857</v>
      </c>
      <c r="F3975">
        <v>75555</v>
      </c>
    </row>
    <row r="3976" spans="1:6">
      <c r="A3976" s="14">
        <v>41590</v>
      </c>
      <c r="B3976">
        <v>10.413500000000001</v>
      </c>
      <c r="C3976">
        <v>10.571199999999999</v>
      </c>
      <c r="D3976">
        <v>10.3741</v>
      </c>
      <c r="E3976" s="35">
        <v>10.5449</v>
      </c>
      <c r="F3976">
        <v>111493</v>
      </c>
    </row>
    <row r="3977" spans="1:6">
      <c r="A3977" s="14">
        <v>41591</v>
      </c>
      <c r="B3977">
        <v>10.433199999999999</v>
      </c>
      <c r="C3977">
        <v>10.512</v>
      </c>
      <c r="D3977">
        <v>10.393700000000001</v>
      </c>
      <c r="E3977" s="35">
        <v>10.512</v>
      </c>
      <c r="F3977">
        <v>132780</v>
      </c>
    </row>
    <row r="3978" spans="1:6">
      <c r="A3978" s="14">
        <v>41592</v>
      </c>
      <c r="B3978">
        <v>10.5121</v>
      </c>
      <c r="C3978">
        <v>10.571199999999999</v>
      </c>
      <c r="D3978">
        <v>10.393800000000001</v>
      </c>
      <c r="E3978" s="35">
        <v>10.479200000000001</v>
      </c>
      <c r="F3978">
        <v>101178</v>
      </c>
    </row>
    <row r="3979" spans="1:6">
      <c r="A3979" s="14">
        <v>41593</v>
      </c>
      <c r="B3979">
        <v>10.465999999999999</v>
      </c>
      <c r="C3979">
        <v>10.5251</v>
      </c>
      <c r="D3979">
        <v>10.341200000000001</v>
      </c>
      <c r="E3979" s="35">
        <v>10.5054</v>
      </c>
      <c r="F3979">
        <v>135407</v>
      </c>
    </row>
    <row r="3980" spans="1:6">
      <c r="A3980" s="14">
        <v>41596</v>
      </c>
      <c r="B3980">
        <v>10.5449</v>
      </c>
      <c r="C3980">
        <v>10.603999999999999</v>
      </c>
      <c r="D3980">
        <v>10.295199999999999</v>
      </c>
      <c r="E3980" s="35">
        <v>10.393800000000001</v>
      </c>
      <c r="F3980">
        <v>194933</v>
      </c>
    </row>
    <row r="3981" spans="1:6">
      <c r="A3981" s="14">
        <v>41597</v>
      </c>
      <c r="B3981">
        <v>10.3741</v>
      </c>
      <c r="C3981">
        <v>10.5055</v>
      </c>
      <c r="D3981">
        <v>10.2821</v>
      </c>
      <c r="E3981" s="35">
        <v>10.341200000000001</v>
      </c>
      <c r="F3981">
        <v>162674</v>
      </c>
    </row>
    <row r="3982" spans="1:6">
      <c r="A3982" s="14">
        <v>41598</v>
      </c>
      <c r="B3982">
        <v>10.3543</v>
      </c>
      <c r="C3982">
        <v>10.498900000000001</v>
      </c>
      <c r="D3982">
        <v>10.255800000000001</v>
      </c>
      <c r="E3982" s="35">
        <v>10.3872</v>
      </c>
      <c r="F3982">
        <v>174960</v>
      </c>
    </row>
    <row r="3983" spans="1:6">
      <c r="A3983" s="14">
        <v>41599</v>
      </c>
      <c r="B3983">
        <v>10.465999999999999</v>
      </c>
      <c r="C3983">
        <v>10.7814</v>
      </c>
      <c r="D3983">
        <v>10.4595</v>
      </c>
      <c r="E3983" s="35">
        <v>10.7814</v>
      </c>
      <c r="F3983">
        <v>292563</v>
      </c>
    </row>
    <row r="3984" spans="1:6">
      <c r="A3984" s="14">
        <v>41600</v>
      </c>
      <c r="B3984">
        <v>10.807700000000001</v>
      </c>
      <c r="C3984">
        <v>10.985099999999999</v>
      </c>
      <c r="D3984">
        <v>10.7683</v>
      </c>
      <c r="E3984" s="35">
        <v>10.9194</v>
      </c>
      <c r="F3984">
        <v>217600</v>
      </c>
    </row>
    <row r="3985" spans="1:6">
      <c r="A3985" s="14">
        <v>41603</v>
      </c>
      <c r="B3985">
        <v>10.945600000000001</v>
      </c>
      <c r="C3985">
        <v>10.965400000000001</v>
      </c>
      <c r="D3985">
        <v>10.702500000000001</v>
      </c>
      <c r="E3985" s="35">
        <v>10.7354</v>
      </c>
      <c r="F3985">
        <v>226994</v>
      </c>
    </row>
    <row r="3986" spans="1:6">
      <c r="A3986" s="14">
        <v>41604</v>
      </c>
      <c r="B3986">
        <v>10.7354</v>
      </c>
      <c r="C3986">
        <v>10.8668</v>
      </c>
      <c r="D3986">
        <v>10.7157</v>
      </c>
      <c r="E3986" s="35">
        <v>10.7354</v>
      </c>
      <c r="F3986">
        <v>231002</v>
      </c>
    </row>
    <row r="3987" spans="1:6">
      <c r="A3987" s="14">
        <v>41605</v>
      </c>
      <c r="B3987">
        <v>10.7682</v>
      </c>
      <c r="C3987">
        <v>10.827400000000001</v>
      </c>
      <c r="D3987">
        <v>10.669700000000001</v>
      </c>
      <c r="E3987" s="35">
        <v>10.709099999999999</v>
      </c>
      <c r="F3987">
        <v>155512</v>
      </c>
    </row>
    <row r="3988" spans="1:6">
      <c r="A3988" s="14">
        <v>41607</v>
      </c>
      <c r="B3988">
        <v>10.7879</v>
      </c>
      <c r="C3988">
        <v>10.8668</v>
      </c>
      <c r="D3988">
        <v>10.709099999999999</v>
      </c>
      <c r="E3988" s="35">
        <v>10.7288</v>
      </c>
      <c r="F3988">
        <v>103149</v>
      </c>
    </row>
    <row r="3989" spans="1:6">
      <c r="A3989" s="14">
        <v>41610</v>
      </c>
      <c r="B3989">
        <v>10.689500000000001</v>
      </c>
      <c r="C3989">
        <v>10.689500000000001</v>
      </c>
      <c r="D3989">
        <v>10.2887</v>
      </c>
      <c r="E3989" s="35">
        <v>10.328099999999999</v>
      </c>
      <c r="F3989">
        <v>197561</v>
      </c>
    </row>
    <row r="3990" spans="1:6">
      <c r="A3990" s="14">
        <v>41611</v>
      </c>
      <c r="B3990">
        <v>10.275499999999999</v>
      </c>
      <c r="C3990">
        <v>10.4397</v>
      </c>
      <c r="D3990">
        <v>10.255800000000001</v>
      </c>
      <c r="E3990" s="35">
        <v>10.42</v>
      </c>
      <c r="F3990">
        <v>207020</v>
      </c>
    </row>
    <row r="3991" spans="1:6">
      <c r="A3991" s="14">
        <v>41612</v>
      </c>
      <c r="B3991">
        <v>10.393700000000001</v>
      </c>
      <c r="C3991">
        <v>10.498799999999999</v>
      </c>
      <c r="D3991">
        <v>10.2163</v>
      </c>
      <c r="E3991" s="35">
        <v>10.374000000000001</v>
      </c>
      <c r="F3991">
        <v>178703</v>
      </c>
    </row>
    <row r="3992" spans="1:6">
      <c r="A3992" s="14">
        <v>41613</v>
      </c>
      <c r="B3992">
        <v>10.341200000000001</v>
      </c>
      <c r="C3992">
        <v>10.341200000000001</v>
      </c>
      <c r="D3992">
        <v>10.2295</v>
      </c>
      <c r="E3992" s="35">
        <v>10.2689</v>
      </c>
      <c r="F3992">
        <v>188493</v>
      </c>
    </row>
    <row r="3993" spans="1:6">
      <c r="A3993" s="14">
        <v>41614</v>
      </c>
      <c r="B3993">
        <v>10.4003</v>
      </c>
      <c r="C3993">
        <v>10.5054</v>
      </c>
      <c r="D3993">
        <v>10.3017</v>
      </c>
      <c r="E3993" s="35">
        <v>10.374000000000001</v>
      </c>
      <c r="F3993">
        <v>399718</v>
      </c>
    </row>
    <row r="3994" spans="1:6">
      <c r="A3994" s="14">
        <v>41617</v>
      </c>
      <c r="B3994">
        <v>10.413500000000001</v>
      </c>
      <c r="C3994">
        <v>10.4726</v>
      </c>
      <c r="D3994">
        <v>10.288600000000001</v>
      </c>
      <c r="E3994" s="35">
        <v>10.380599999999999</v>
      </c>
      <c r="F3994">
        <v>286124</v>
      </c>
    </row>
    <row r="3995" spans="1:6">
      <c r="A3995" s="14">
        <v>41618</v>
      </c>
      <c r="B3995">
        <v>10.341200000000001</v>
      </c>
      <c r="C3995">
        <v>10.4003</v>
      </c>
      <c r="D3995">
        <v>9.9733000000000001</v>
      </c>
      <c r="E3995" s="35">
        <v>9.9930000000000003</v>
      </c>
      <c r="F3995">
        <v>357278</v>
      </c>
    </row>
    <row r="3996" spans="1:6">
      <c r="A3996" s="14">
        <v>41619</v>
      </c>
      <c r="B3996">
        <v>9.9863999999999997</v>
      </c>
      <c r="C3996">
        <v>10.039</v>
      </c>
      <c r="D3996">
        <v>9.8089999999999993</v>
      </c>
      <c r="E3996" s="35">
        <v>9.8419000000000008</v>
      </c>
      <c r="F3996">
        <v>367133</v>
      </c>
    </row>
    <row r="3997" spans="1:6">
      <c r="A3997" s="14">
        <v>41620</v>
      </c>
      <c r="B3997">
        <v>9.8419000000000008</v>
      </c>
      <c r="C3997">
        <v>9.9009999999999998</v>
      </c>
      <c r="D3997">
        <v>9.7499000000000002</v>
      </c>
      <c r="E3997" s="35">
        <v>9.7565000000000008</v>
      </c>
      <c r="F3997">
        <v>263261</v>
      </c>
    </row>
    <row r="3998" spans="1:6">
      <c r="A3998" s="14">
        <v>41621</v>
      </c>
      <c r="B3998">
        <v>9.7499000000000002</v>
      </c>
      <c r="C3998">
        <v>9.7893000000000008</v>
      </c>
      <c r="D3998">
        <v>9.6578999999999997</v>
      </c>
      <c r="E3998" s="35">
        <v>9.7235999999999994</v>
      </c>
      <c r="F3998">
        <v>786363</v>
      </c>
    </row>
    <row r="3999" spans="1:6">
      <c r="A3999" s="14">
        <v>41624</v>
      </c>
      <c r="B3999">
        <v>9.7302</v>
      </c>
      <c r="C3999">
        <v>10.0915</v>
      </c>
      <c r="D3999">
        <v>9.6578999999999997</v>
      </c>
      <c r="E3999" s="35">
        <v>10.0061</v>
      </c>
      <c r="F3999">
        <v>985499</v>
      </c>
    </row>
    <row r="4000" spans="1:6">
      <c r="A4000" s="14">
        <v>41625</v>
      </c>
      <c r="B4000">
        <v>10.019299999999999</v>
      </c>
      <c r="C4000">
        <v>10.019299999999999</v>
      </c>
      <c r="D4000">
        <v>9.8155999999999999</v>
      </c>
      <c r="E4000" s="35">
        <v>9.9995999999999992</v>
      </c>
      <c r="F4000">
        <v>263787</v>
      </c>
    </row>
    <row r="4001" spans="1:6">
      <c r="A4001" s="14">
        <v>41626</v>
      </c>
      <c r="B4001">
        <v>10.0061</v>
      </c>
      <c r="C4001">
        <v>10.2624</v>
      </c>
      <c r="D4001">
        <v>9.8812999999999995</v>
      </c>
      <c r="E4001" s="35">
        <v>10.255800000000001</v>
      </c>
      <c r="F4001">
        <v>465749</v>
      </c>
    </row>
    <row r="4002" spans="1:6">
      <c r="A4002" s="14">
        <v>41627</v>
      </c>
      <c r="B4002">
        <v>10.222899999999999</v>
      </c>
      <c r="C4002">
        <v>11.017899999999999</v>
      </c>
      <c r="D4002">
        <v>10.222899999999999</v>
      </c>
      <c r="E4002" s="35">
        <v>10.558</v>
      </c>
      <c r="F4002">
        <v>880644</v>
      </c>
    </row>
    <row r="4003" spans="1:6">
      <c r="A4003" s="14">
        <v>41628</v>
      </c>
      <c r="B4003">
        <v>10.512</v>
      </c>
      <c r="C4003">
        <v>10.6434</v>
      </c>
      <c r="D4003">
        <v>10.4594</v>
      </c>
      <c r="E4003" s="35">
        <v>10.5054</v>
      </c>
      <c r="F4003">
        <v>554375</v>
      </c>
    </row>
    <row r="4004" spans="1:6">
      <c r="A4004" s="14">
        <v>41631</v>
      </c>
      <c r="B4004">
        <v>10.558</v>
      </c>
      <c r="C4004">
        <v>10.571099999999999</v>
      </c>
      <c r="D4004">
        <v>10.308299999999999</v>
      </c>
      <c r="E4004" s="35">
        <v>10.5054</v>
      </c>
      <c r="F4004">
        <v>378037</v>
      </c>
    </row>
    <row r="4005" spans="1:6">
      <c r="A4005" s="14">
        <v>41632</v>
      </c>
      <c r="B4005">
        <v>10.5383</v>
      </c>
      <c r="C4005">
        <v>10.617100000000001</v>
      </c>
      <c r="D4005">
        <v>10.465999999999999</v>
      </c>
      <c r="E4005" s="35">
        <v>10.531700000000001</v>
      </c>
      <c r="F4005">
        <v>179886</v>
      </c>
    </row>
    <row r="4006" spans="1:6">
      <c r="A4006" s="14">
        <v>41634</v>
      </c>
      <c r="B4006">
        <v>10.5846</v>
      </c>
      <c r="C4006">
        <v>10.650700000000001</v>
      </c>
      <c r="D4006">
        <v>10.4854</v>
      </c>
      <c r="E4006" s="35">
        <v>10.577999999999999</v>
      </c>
      <c r="F4006">
        <v>162703</v>
      </c>
    </row>
    <row r="4007" spans="1:6">
      <c r="A4007" s="14">
        <v>41635</v>
      </c>
      <c r="B4007">
        <v>10.597899999999999</v>
      </c>
      <c r="C4007">
        <v>10.7102</v>
      </c>
      <c r="D4007">
        <v>10.5053</v>
      </c>
      <c r="E4007" s="35">
        <v>10.5648</v>
      </c>
      <c r="F4007">
        <v>197082</v>
      </c>
    </row>
    <row r="4008" spans="1:6">
      <c r="A4008" s="14">
        <v>41638</v>
      </c>
      <c r="B4008">
        <v>10.5318</v>
      </c>
      <c r="C4008">
        <v>10.5846</v>
      </c>
      <c r="D4008">
        <v>10.492100000000001</v>
      </c>
      <c r="E4008" s="35">
        <v>10.498699999999999</v>
      </c>
      <c r="F4008">
        <v>180884</v>
      </c>
    </row>
    <row r="4009" spans="1:6">
      <c r="A4009" s="14">
        <v>41639</v>
      </c>
      <c r="B4009">
        <v>10.4986</v>
      </c>
      <c r="C4009">
        <v>10.571300000000001</v>
      </c>
      <c r="D4009">
        <v>10.432499999999999</v>
      </c>
      <c r="E4009" s="35">
        <v>10.4854</v>
      </c>
      <c r="F4009">
        <v>404739</v>
      </c>
    </row>
    <row r="4010" spans="1:6">
      <c r="A4010" s="14">
        <v>41641</v>
      </c>
      <c r="B4010">
        <v>10.426</v>
      </c>
      <c r="C4010">
        <v>10.472300000000001</v>
      </c>
      <c r="D4010">
        <v>10.128500000000001</v>
      </c>
      <c r="E4010" s="35">
        <v>10.148300000000001</v>
      </c>
      <c r="F4010">
        <v>337175</v>
      </c>
    </row>
    <row r="4011" spans="1:6">
      <c r="A4011" s="14">
        <v>41642</v>
      </c>
      <c r="B4011">
        <v>10.174799999999999</v>
      </c>
      <c r="C4011">
        <v>10.4194</v>
      </c>
      <c r="D4011">
        <v>10.174799999999999</v>
      </c>
      <c r="E4011" s="35">
        <v>10.373100000000001</v>
      </c>
      <c r="F4011">
        <v>282764</v>
      </c>
    </row>
    <row r="4012" spans="1:6">
      <c r="A4012" s="14">
        <v>41645</v>
      </c>
      <c r="B4012">
        <v>10.4193</v>
      </c>
      <c r="C4012">
        <v>10.432600000000001</v>
      </c>
      <c r="D4012">
        <v>10.194599999999999</v>
      </c>
      <c r="E4012" s="35">
        <v>10.221</v>
      </c>
      <c r="F4012">
        <v>280978</v>
      </c>
    </row>
    <row r="4013" spans="1:6">
      <c r="A4013" s="14">
        <v>41646</v>
      </c>
      <c r="B4013">
        <v>10.2805</v>
      </c>
      <c r="C4013">
        <v>10.34</v>
      </c>
      <c r="D4013">
        <v>10.227600000000001</v>
      </c>
      <c r="E4013" s="35">
        <v>10.293699999999999</v>
      </c>
      <c r="F4013">
        <v>255987</v>
      </c>
    </row>
    <row r="4014" spans="1:6">
      <c r="A4014" s="14">
        <v>41647</v>
      </c>
      <c r="B4014">
        <v>10.2607</v>
      </c>
      <c r="C4014">
        <v>10.2607</v>
      </c>
      <c r="D4014">
        <v>9.9367000000000001</v>
      </c>
      <c r="E4014" s="35">
        <v>10.207800000000001</v>
      </c>
      <c r="F4014">
        <v>405667</v>
      </c>
    </row>
    <row r="4015" spans="1:6">
      <c r="A4015" s="14">
        <v>41648</v>
      </c>
      <c r="B4015">
        <v>10.221</v>
      </c>
      <c r="C4015">
        <v>10.3003</v>
      </c>
      <c r="D4015">
        <v>10.068899999999999</v>
      </c>
      <c r="E4015" s="35">
        <v>10.1152</v>
      </c>
      <c r="F4015">
        <v>318662</v>
      </c>
    </row>
    <row r="4016" spans="1:6">
      <c r="A4016" s="14">
        <v>41649</v>
      </c>
      <c r="B4016">
        <v>10.108599999999999</v>
      </c>
      <c r="C4016">
        <v>10.1945</v>
      </c>
      <c r="D4016">
        <v>10.002800000000001</v>
      </c>
      <c r="E4016" s="35">
        <v>10.168100000000001</v>
      </c>
      <c r="F4016">
        <v>565130</v>
      </c>
    </row>
    <row r="4017" spans="1:6">
      <c r="A4017" s="14">
        <v>41652</v>
      </c>
      <c r="B4017">
        <v>10.135</v>
      </c>
      <c r="C4017">
        <v>10.1614</v>
      </c>
      <c r="D4017">
        <v>9.9101999999999997</v>
      </c>
      <c r="E4017" s="35">
        <v>10.016</v>
      </c>
      <c r="F4017">
        <v>295984</v>
      </c>
    </row>
    <row r="4018" spans="1:6">
      <c r="A4018" s="14">
        <v>41653</v>
      </c>
      <c r="B4018">
        <v>10.068899999999999</v>
      </c>
      <c r="C4018">
        <v>10.2011</v>
      </c>
      <c r="D4018">
        <v>10.016</v>
      </c>
      <c r="E4018" s="35">
        <v>10.1218</v>
      </c>
      <c r="F4018">
        <v>286795</v>
      </c>
    </row>
    <row r="4019" spans="1:6">
      <c r="A4019" s="14">
        <v>41654</v>
      </c>
      <c r="B4019">
        <v>10.1747</v>
      </c>
      <c r="C4019">
        <v>10.267300000000001</v>
      </c>
      <c r="D4019">
        <v>10.1219</v>
      </c>
      <c r="E4019" s="35">
        <v>10.148300000000001</v>
      </c>
      <c r="F4019">
        <v>214932</v>
      </c>
    </row>
    <row r="4020" spans="1:6">
      <c r="A4020" s="14">
        <v>41655</v>
      </c>
      <c r="B4020">
        <v>10.128399999999999</v>
      </c>
      <c r="C4020">
        <v>10.1416</v>
      </c>
      <c r="D4020">
        <v>10.016</v>
      </c>
      <c r="E4020" s="35">
        <v>10.0557</v>
      </c>
      <c r="F4020">
        <v>143795</v>
      </c>
    </row>
    <row r="4021" spans="1:6">
      <c r="A4021" s="14">
        <v>41656</v>
      </c>
      <c r="B4021">
        <v>10.0161</v>
      </c>
      <c r="C4021">
        <v>10.0756</v>
      </c>
      <c r="D4021">
        <v>9.8574000000000002</v>
      </c>
      <c r="E4021" s="35">
        <v>9.9102999999999994</v>
      </c>
      <c r="F4021">
        <v>225775</v>
      </c>
    </row>
    <row r="4022" spans="1:6">
      <c r="A4022" s="14">
        <v>41660</v>
      </c>
      <c r="B4022">
        <v>9.9763999999999999</v>
      </c>
      <c r="C4022">
        <v>10.009399999999999</v>
      </c>
      <c r="D4022">
        <v>9.8838000000000008</v>
      </c>
      <c r="E4022" s="35">
        <v>9.9830000000000005</v>
      </c>
      <c r="F4022">
        <v>185314</v>
      </c>
    </row>
    <row r="4023" spans="1:6">
      <c r="A4023" s="14">
        <v>41661</v>
      </c>
      <c r="B4023">
        <v>10.009399999999999</v>
      </c>
      <c r="C4023">
        <v>10.049099999999999</v>
      </c>
      <c r="D4023">
        <v>9.9235000000000007</v>
      </c>
      <c r="E4023" s="35">
        <v>9.9367000000000001</v>
      </c>
      <c r="F4023">
        <v>160257</v>
      </c>
    </row>
    <row r="4024" spans="1:6">
      <c r="A4024" s="14">
        <v>41662</v>
      </c>
      <c r="B4024">
        <v>9.8838000000000008</v>
      </c>
      <c r="C4024">
        <v>9.9962</v>
      </c>
      <c r="D4024">
        <v>9.8838000000000008</v>
      </c>
      <c r="E4024" s="35">
        <v>9.8970000000000002</v>
      </c>
      <c r="F4024">
        <v>335123</v>
      </c>
    </row>
    <row r="4025" spans="1:6">
      <c r="A4025" s="14">
        <v>41663</v>
      </c>
      <c r="B4025">
        <v>9.8045000000000009</v>
      </c>
      <c r="C4025">
        <v>9.8375000000000004</v>
      </c>
      <c r="D4025">
        <v>9.4011999999999993</v>
      </c>
      <c r="E4025" s="35">
        <v>9.6392000000000007</v>
      </c>
      <c r="F4025">
        <v>617094</v>
      </c>
    </row>
    <row r="4026" spans="1:6">
      <c r="A4026" s="14">
        <v>41666</v>
      </c>
      <c r="B4026">
        <v>9.6457999999999995</v>
      </c>
      <c r="C4026">
        <v>9.7582000000000004</v>
      </c>
      <c r="D4026">
        <v>9.4739000000000004</v>
      </c>
      <c r="E4026" s="35">
        <v>9.6457999999999995</v>
      </c>
      <c r="F4026">
        <v>506752</v>
      </c>
    </row>
    <row r="4027" spans="1:6">
      <c r="A4027" s="14">
        <v>41667</v>
      </c>
      <c r="B4027">
        <v>9.6259999999999994</v>
      </c>
      <c r="C4027">
        <v>9.6722999999999999</v>
      </c>
      <c r="D4027">
        <v>9.5203000000000007</v>
      </c>
      <c r="E4027" s="35">
        <v>9.6061999999999994</v>
      </c>
      <c r="F4027">
        <v>303921</v>
      </c>
    </row>
    <row r="4028" spans="1:6">
      <c r="A4028" s="14">
        <v>41668</v>
      </c>
      <c r="B4028">
        <v>9.4804999999999993</v>
      </c>
      <c r="C4028">
        <v>9.7515999999999998</v>
      </c>
      <c r="D4028">
        <v>9.4804999999999993</v>
      </c>
      <c r="E4028" s="35">
        <v>9.6326000000000001</v>
      </c>
      <c r="F4028">
        <v>460606</v>
      </c>
    </row>
    <row r="4029" spans="1:6">
      <c r="A4029" s="14">
        <v>41669</v>
      </c>
      <c r="B4029">
        <v>9.7119</v>
      </c>
      <c r="C4029">
        <v>9.8440999999999992</v>
      </c>
      <c r="D4029">
        <v>9.5731000000000002</v>
      </c>
      <c r="E4029" s="35">
        <v>9.7647999999999993</v>
      </c>
      <c r="F4029">
        <v>274433</v>
      </c>
    </row>
    <row r="4030" spans="1:6">
      <c r="A4030" s="14">
        <v>41670</v>
      </c>
      <c r="B4030">
        <v>9.5731000000000002</v>
      </c>
      <c r="C4030">
        <v>9.8838000000000008</v>
      </c>
      <c r="D4030">
        <v>9.5399999999999991</v>
      </c>
      <c r="E4030" s="35">
        <v>9.7647999999999993</v>
      </c>
      <c r="F4030">
        <v>452738</v>
      </c>
    </row>
    <row r="4031" spans="1:6">
      <c r="A4031" s="14">
        <v>41673</v>
      </c>
      <c r="B4031">
        <v>9.7515999999999998</v>
      </c>
      <c r="C4031">
        <v>9.8308999999999997</v>
      </c>
      <c r="D4031">
        <v>9.1565999999999992</v>
      </c>
      <c r="E4031" s="35">
        <v>9.1763999999999992</v>
      </c>
      <c r="F4031">
        <v>495843</v>
      </c>
    </row>
    <row r="4032" spans="1:6">
      <c r="A4032" s="14">
        <v>41674</v>
      </c>
      <c r="B4032">
        <v>9.2161000000000008</v>
      </c>
      <c r="C4032">
        <v>9.3086000000000002</v>
      </c>
      <c r="D4032">
        <v>8.9913000000000007</v>
      </c>
      <c r="E4032" s="35">
        <v>9.2359000000000009</v>
      </c>
      <c r="F4032">
        <v>482951</v>
      </c>
    </row>
    <row r="4033" spans="1:6">
      <c r="A4033" s="14">
        <v>41675</v>
      </c>
      <c r="B4033">
        <v>9.1698000000000004</v>
      </c>
      <c r="C4033">
        <v>9.2821999999999996</v>
      </c>
      <c r="D4033">
        <v>9.1168999999999993</v>
      </c>
      <c r="E4033" s="35">
        <v>9.1698000000000004</v>
      </c>
      <c r="F4033">
        <v>350066</v>
      </c>
    </row>
    <row r="4034" spans="1:6">
      <c r="A4034" s="14">
        <v>41676</v>
      </c>
      <c r="B4034">
        <v>9.1897000000000002</v>
      </c>
      <c r="C4034">
        <v>9.4606999999999992</v>
      </c>
      <c r="D4034">
        <v>9.1897000000000002</v>
      </c>
      <c r="E4034" s="35">
        <v>9.3748000000000005</v>
      </c>
      <c r="F4034">
        <v>326994</v>
      </c>
    </row>
    <row r="4035" spans="1:6">
      <c r="A4035" s="14">
        <v>41677</v>
      </c>
      <c r="B4035">
        <v>9.4408999999999992</v>
      </c>
      <c r="C4035">
        <v>9.5202000000000009</v>
      </c>
      <c r="D4035">
        <v>9.3285</v>
      </c>
      <c r="E4035" s="35">
        <v>9.4606999999999992</v>
      </c>
      <c r="F4035">
        <v>275491</v>
      </c>
    </row>
    <row r="4036" spans="1:6">
      <c r="A4036" s="14">
        <v>41680</v>
      </c>
      <c r="B4036">
        <v>9.4474999999999998</v>
      </c>
      <c r="C4036">
        <v>9.4871999999999996</v>
      </c>
      <c r="D4036">
        <v>9.3550000000000004</v>
      </c>
      <c r="E4036" s="35">
        <v>9.4343000000000004</v>
      </c>
      <c r="F4036">
        <v>387686</v>
      </c>
    </row>
    <row r="4037" spans="1:6">
      <c r="A4037" s="14">
        <v>41681</v>
      </c>
      <c r="B4037">
        <v>9.4209999999999994</v>
      </c>
      <c r="C4037">
        <v>9.5004000000000008</v>
      </c>
      <c r="D4037">
        <v>9.3946000000000005</v>
      </c>
      <c r="E4037" s="35">
        <v>9.4011999999999993</v>
      </c>
      <c r="F4037">
        <v>449168</v>
      </c>
    </row>
    <row r="4038" spans="1:6">
      <c r="A4038" s="14">
        <v>41682</v>
      </c>
      <c r="B4038">
        <v>9.4144000000000005</v>
      </c>
      <c r="C4038">
        <v>9.5862999999999996</v>
      </c>
      <c r="D4038">
        <v>9.4144000000000005</v>
      </c>
      <c r="E4038" s="35">
        <v>9.5664999999999996</v>
      </c>
      <c r="F4038">
        <v>407915</v>
      </c>
    </row>
    <row r="4039" spans="1:6">
      <c r="A4039" s="14">
        <v>41683</v>
      </c>
      <c r="B4039">
        <v>9.4871999999999996</v>
      </c>
      <c r="C4039">
        <v>9.8640000000000008</v>
      </c>
      <c r="D4039">
        <v>9.4871999999999996</v>
      </c>
      <c r="E4039" s="35">
        <v>9.8045000000000009</v>
      </c>
      <c r="F4039">
        <v>478854</v>
      </c>
    </row>
    <row r="4040" spans="1:6">
      <c r="A4040" s="14">
        <v>41684</v>
      </c>
      <c r="B4040">
        <v>9.8110999999999997</v>
      </c>
      <c r="C4040">
        <v>9.8838000000000008</v>
      </c>
      <c r="D4040">
        <v>9.6722999999999999</v>
      </c>
      <c r="E4040" s="35">
        <v>9.6854999999999993</v>
      </c>
      <c r="F4040">
        <v>290896</v>
      </c>
    </row>
    <row r="4041" spans="1:6">
      <c r="A4041" s="14">
        <v>41688</v>
      </c>
      <c r="B4041">
        <v>9.6987000000000005</v>
      </c>
      <c r="C4041">
        <v>9.8308999999999997</v>
      </c>
      <c r="D4041">
        <v>9.6590000000000007</v>
      </c>
      <c r="E4041" s="35">
        <v>9.6987000000000005</v>
      </c>
      <c r="F4041">
        <v>232319</v>
      </c>
    </row>
    <row r="4042" spans="1:6">
      <c r="A4042" s="14">
        <v>41689</v>
      </c>
      <c r="B4042">
        <v>9.6193000000000008</v>
      </c>
      <c r="C4042">
        <v>9.8375000000000004</v>
      </c>
      <c r="D4042">
        <v>9.5797000000000008</v>
      </c>
      <c r="E4042" s="35">
        <v>9.5929000000000002</v>
      </c>
      <c r="F4042">
        <v>216782</v>
      </c>
    </row>
    <row r="4043" spans="1:6">
      <c r="A4043" s="14">
        <v>41690</v>
      </c>
      <c r="B4043">
        <v>9.6060999999999996</v>
      </c>
      <c r="C4043">
        <v>9.7185000000000006</v>
      </c>
      <c r="D4043">
        <v>9.5399999999999991</v>
      </c>
      <c r="E4043" s="35">
        <v>9.7052999999999994</v>
      </c>
      <c r="F4043">
        <v>230534</v>
      </c>
    </row>
    <row r="4044" spans="1:6">
      <c r="A4044" s="14">
        <v>41691</v>
      </c>
      <c r="B4044">
        <v>9.7384000000000004</v>
      </c>
      <c r="C4044">
        <v>9.8838000000000008</v>
      </c>
      <c r="D4044">
        <v>9.6326000000000001</v>
      </c>
      <c r="E4044" s="35">
        <v>9.7052999999999994</v>
      </c>
      <c r="F4044">
        <v>304051</v>
      </c>
    </row>
    <row r="4045" spans="1:6">
      <c r="A4045" s="14">
        <v>41694</v>
      </c>
      <c r="B4045">
        <v>9.7052999999999994</v>
      </c>
      <c r="C4045">
        <v>9.8772000000000002</v>
      </c>
      <c r="D4045">
        <v>9.6590000000000007</v>
      </c>
      <c r="E4045" s="35">
        <v>9.7515999999999998</v>
      </c>
      <c r="F4045">
        <v>257971</v>
      </c>
    </row>
    <row r="4046" spans="1:6">
      <c r="A4046" s="14">
        <v>41695</v>
      </c>
      <c r="B4046">
        <v>9.7384000000000004</v>
      </c>
      <c r="C4046">
        <v>9.8045000000000009</v>
      </c>
      <c r="D4046">
        <v>9.6524000000000001</v>
      </c>
      <c r="E4046" s="35">
        <v>9.7647999999999993</v>
      </c>
      <c r="F4046">
        <v>242434</v>
      </c>
    </row>
    <row r="4047" spans="1:6">
      <c r="A4047" s="14">
        <v>41696</v>
      </c>
      <c r="B4047">
        <v>9.7847000000000008</v>
      </c>
      <c r="C4047">
        <v>9.9632000000000005</v>
      </c>
      <c r="D4047">
        <v>9.7847000000000008</v>
      </c>
      <c r="E4047" s="35">
        <v>9.8705999999999996</v>
      </c>
      <c r="F4047">
        <v>259954</v>
      </c>
    </row>
    <row r="4048" spans="1:6">
      <c r="A4048" s="14">
        <v>41697</v>
      </c>
      <c r="B4048">
        <v>9.8574000000000002</v>
      </c>
      <c r="C4048">
        <v>9.8971</v>
      </c>
      <c r="D4048">
        <v>9.7912999999999997</v>
      </c>
      <c r="E4048" s="35">
        <v>9.8574000000000002</v>
      </c>
      <c r="F4048">
        <v>440244</v>
      </c>
    </row>
    <row r="4049" spans="1:6">
      <c r="A4049" s="14">
        <v>41698</v>
      </c>
      <c r="B4049">
        <v>9.8772000000000002</v>
      </c>
      <c r="C4049">
        <v>9.9763000000000002</v>
      </c>
      <c r="D4049">
        <v>9.7911999999999999</v>
      </c>
      <c r="E4049" s="35">
        <v>9.8308999999999997</v>
      </c>
      <c r="F4049">
        <v>326925</v>
      </c>
    </row>
    <row r="4050" spans="1:6">
      <c r="A4050" s="14">
        <v>41701</v>
      </c>
      <c r="B4050">
        <v>9.7384000000000004</v>
      </c>
      <c r="C4050">
        <v>9.7912999999999997</v>
      </c>
      <c r="D4050">
        <v>9.5862999999999996</v>
      </c>
      <c r="E4050" s="35">
        <v>9.6789000000000005</v>
      </c>
      <c r="F4050">
        <v>199859</v>
      </c>
    </row>
    <row r="4051" spans="1:6">
      <c r="A4051" s="14">
        <v>41702</v>
      </c>
      <c r="B4051">
        <v>9.8242999999999991</v>
      </c>
      <c r="C4051">
        <v>10.0953</v>
      </c>
      <c r="D4051">
        <v>9.8110999999999997</v>
      </c>
      <c r="E4051" s="35">
        <v>10.0755</v>
      </c>
      <c r="F4051">
        <v>446588</v>
      </c>
    </row>
    <row r="4052" spans="1:6">
      <c r="A4052" s="14">
        <v>41703</v>
      </c>
      <c r="B4052">
        <v>10.068899999999999</v>
      </c>
      <c r="C4052">
        <v>10.108599999999999</v>
      </c>
      <c r="D4052">
        <v>10.016</v>
      </c>
      <c r="E4052" s="35">
        <v>10.068899999999999</v>
      </c>
      <c r="F4052">
        <v>194172</v>
      </c>
    </row>
    <row r="4053" spans="1:6">
      <c r="A4053" s="14">
        <v>41704</v>
      </c>
      <c r="B4053">
        <v>10.0953</v>
      </c>
      <c r="C4053">
        <v>10.1416</v>
      </c>
      <c r="D4053">
        <v>10.009399999999999</v>
      </c>
      <c r="E4053" s="35">
        <v>10.0755</v>
      </c>
      <c r="F4053">
        <v>222468</v>
      </c>
    </row>
    <row r="4054" spans="1:6">
      <c r="A4054" s="14">
        <v>41705</v>
      </c>
      <c r="B4054">
        <v>10.1614</v>
      </c>
      <c r="C4054">
        <v>10.207700000000001</v>
      </c>
      <c r="D4054">
        <v>10.029199999999999</v>
      </c>
      <c r="E4054" s="35">
        <v>10.0755</v>
      </c>
      <c r="F4054">
        <v>296117</v>
      </c>
    </row>
    <row r="4055" spans="1:6">
      <c r="A4055" s="14">
        <v>41708</v>
      </c>
      <c r="B4055">
        <v>10.029299999999999</v>
      </c>
      <c r="C4055">
        <v>10.1549</v>
      </c>
      <c r="D4055">
        <v>10.009399999999999</v>
      </c>
      <c r="E4055" s="35">
        <v>10.108599999999999</v>
      </c>
      <c r="F4055">
        <v>211626</v>
      </c>
    </row>
    <row r="4056" spans="1:6">
      <c r="A4056" s="14">
        <v>41709</v>
      </c>
      <c r="B4056">
        <v>10.1152</v>
      </c>
      <c r="C4056">
        <v>10.148300000000001</v>
      </c>
      <c r="D4056">
        <v>9.7912999999999997</v>
      </c>
      <c r="E4056" s="35">
        <v>9.8110999999999997</v>
      </c>
      <c r="F4056">
        <v>279987</v>
      </c>
    </row>
    <row r="4057" spans="1:6">
      <c r="A4057" s="14">
        <v>41710</v>
      </c>
      <c r="B4057">
        <v>9.7250999999999994</v>
      </c>
      <c r="C4057">
        <v>9.7979000000000003</v>
      </c>
      <c r="D4057">
        <v>9.6457999999999995</v>
      </c>
      <c r="E4057" s="35">
        <v>9.7647999999999993</v>
      </c>
      <c r="F4057">
        <v>331488</v>
      </c>
    </row>
    <row r="4058" spans="1:6">
      <c r="A4058" s="14">
        <v>41711</v>
      </c>
      <c r="B4058">
        <v>9.4342000000000006</v>
      </c>
      <c r="C4058">
        <v>9.5399999999999991</v>
      </c>
      <c r="D4058">
        <v>9.2424999999999997</v>
      </c>
      <c r="E4058" s="35">
        <v>9.2954000000000008</v>
      </c>
      <c r="F4058">
        <v>602416</v>
      </c>
    </row>
    <row r="4059" spans="1:6">
      <c r="A4059" s="14">
        <v>41712</v>
      </c>
      <c r="B4059">
        <v>9.2888000000000002</v>
      </c>
      <c r="C4059">
        <v>9.5004000000000008</v>
      </c>
      <c r="D4059">
        <v>9.2888000000000002</v>
      </c>
      <c r="E4059" s="35">
        <v>9.4541000000000004</v>
      </c>
      <c r="F4059">
        <v>518984</v>
      </c>
    </row>
    <row r="4060" spans="1:6">
      <c r="A4060" s="14">
        <v>41715</v>
      </c>
      <c r="B4060">
        <v>9.5599000000000007</v>
      </c>
      <c r="C4060">
        <v>9.593</v>
      </c>
      <c r="D4060">
        <v>9.2756000000000007</v>
      </c>
      <c r="E4060" s="35">
        <v>9.3285</v>
      </c>
      <c r="F4060">
        <v>372876</v>
      </c>
    </row>
    <row r="4061" spans="1:6">
      <c r="A4061" s="14">
        <v>41716</v>
      </c>
      <c r="B4061">
        <v>9.3217999999999996</v>
      </c>
      <c r="C4061">
        <v>9.4407999999999994</v>
      </c>
      <c r="D4061">
        <v>9.2754999999999992</v>
      </c>
      <c r="E4061" s="35">
        <v>9.3681000000000001</v>
      </c>
      <c r="F4061">
        <v>539806</v>
      </c>
    </row>
    <row r="4062" spans="1:6">
      <c r="A4062" s="14">
        <v>41717</v>
      </c>
      <c r="B4062">
        <v>9.3812999999999995</v>
      </c>
      <c r="C4062">
        <v>9.5597999999999992</v>
      </c>
      <c r="D4062">
        <v>9.3086000000000002</v>
      </c>
      <c r="E4062" s="35">
        <v>9.4276</v>
      </c>
      <c r="F4062">
        <v>434952</v>
      </c>
    </row>
    <row r="4063" spans="1:6">
      <c r="A4063" s="14">
        <v>41718</v>
      </c>
      <c r="B4063">
        <v>9.4276999999999997</v>
      </c>
      <c r="C4063">
        <v>9.6326000000000001</v>
      </c>
      <c r="D4063">
        <v>9.3218999999999994</v>
      </c>
      <c r="E4063" s="35">
        <v>9.6061999999999994</v>
      </c>
      <c r="F4063">
        <v>270005</v>
      </c>
    </row>
    <row r="4064" spans="1:6">
      <c r="A4064" s="14">
        <v>41719</v>
      </c>
      <c r="B4064">
        <v>9.6789000000000005</v>
      </c>
      <c r="C4064">
        <v>9.9102999999999994</v>
      </c>
      <c r="D4064">
        <v>9.6458999999999993</v>
      </c>
      <c r="E4064" s="35">
        <v>9.7847000000000008</v>
      </c>
      <c r="F4064">
        <v>393570</v>
      </c>
    </row>
    <row r="4065" spans="1:6">
      <c r="A4065" s="14">
        <v>41722</v>
      </c>
      <c r="B4065">
        <v>9.8242999999999991</v>
      </c>
      <c r="C4065">
        <v>9.8640000000000008</v>
      </c>
      <c r="D4065">
        <v>9.5797000000000008</v>
      </c>
      <c r="E4065" s="35">
        <v>9.6920999999999999</v>
      </c>
      <c r="F4065">
        <v>253013</v>
      </c>
    </row>
    <row r="4066" spans="1:6">
      <c r="A4066" s="14">
        <v>41723</v>
      </c>
      <c r="B4066">
        <v>9.7185000000000006</v>
      </c>
      <c r="C4066">
        <v>9.8903999999999996</v>
      </c>
      <c r="D4066">
        <v>9.5465999999999998</v>
      </c>
      <c r="E4066" s="35">
        <v>9.6392000000000007</v>
      </c>
      <c r="F4066">
        <v>385965</v>
      </c>
    </row>
    <row r="4067" spans="1:6">
      <c r="A4067" s="14">
        <v>41724</v>
      </c>
      <c r="B4067">
        <v>10.6838</v>
      </c>
      <c r="C4067">
        <v>11.179600000000001</v>
      </c>
      <c r="D4067">
        <v>10.4854</v>
      </c>
      <c r="E4067" s="35">
        <v>10.7631</v>
      </c>
      <c r="F4067">
        <v>2133117</v>
      </c>
    </row>
    <row r="4068" spans="1:6">
      <c r="A4068" s="14">
        <v>41725</v>
      </c>
      <c r="B4068">
        <v>10.7895</v>
      </c>
      <c r="C4068">
        <v>11.120100000000001</v>
      </c>
      <c r="D4068">
        <v>10.7499</v>
      </c>
      <c r="E4068" s="35">
        <v>10.7631</v>
      </c>
      <c r="F4068">
        <v>619539</v>
      </c>
    </row>
    <row r="4069" spans="1:6">
      <c r="A4069" s="14">
        <v>41726</v>
      </c>
      <c r="B4069">
        <v>10.7697</v>
      </c>
      <c r="C4069">
        <v>11.0077</v>
      </c>
      <c r="D4069">
        <v>10.7234</v>
      </c>
      <c r="E4069" s="35">
        <v>10.776300000000001</v>
      </c>
      <c r="F4069">
        <v>368642</v>
      </c>
    </row>
    <row r="4070" spans="1:6">
      <c r="A4070" s="14">
        <v>41729</v>
      </c>
      <c r="B4070">
        <v>10.835900000000001</v>
      </c>
      <c r="C4070">
        <v>11.001099999999999</v>
      </c>
      <c r="D4070">
        <v>10.7235</v>
      </c>
      <c r="E4070" s="35">
        <v>10.981299999999999</v>
      </c>
      <c r="F4070">
        <v>432244</v>
      </c>
    </row>
    <row r="4071" spans="1:6">
      <c r="A4071" s="14">
        <v>41730</v>
      </c>
      <c r="B4071">
        <v>10.981299999999999</v>
      </c>
      <c r="C4071">
        <v>11.040800000000001</v>
      </c>
      <c r="D4071">
        <v>10.901999999999999</v>
      </c>
      <c r="E4071" s="35">
        <v>11.0276</v>
      </c>
      <c r="F4071">
        <v>425171</v>
      </c>
    </row>
    <row r="4072" spans="1:6">
      <c r="A4072" s="14">
        <v>41731</v>
      </c>
      <c r="B4072">
        <v>11.0242</v>
      </c>
      <c r="C4072">
        <v>11.130699999999999</v>
      </c>
      <c r="D4072">
        <v>10.9444</v>
      </c>
      <c r="E4072" s="35">
        <v>11.057499999999999</v>
      </c>
      <c r="F4072">
        <v>473703</v>
      </c>
    </row>
    <row r="4073" spans="1:6">
      <c r="A4073" s="14">
        <v>41732</v>
      </c>
      <c r="B4073">
        <v>11.084099999999999</v>
      </c>
      <c r="C4073">
        <v>11.1174</v>
      </c>
      <c r="D4073">
        <v>10.7448</v>
      </c>
      <c r="E4073" s="35">
        <v>10.831300000000001</v>
      </c>
      <c r="F4073">
        <v>488872</v>
      </c>
    </row>
    <row r="4074" spans="1:6">
      <c r="A4074" s="14">
        <v>41733</v>
      </c>
      <c r="B4074">
        <v>10.9444</v>
      </c>
      <c r="C4074">
        <v>11.004300000000001</v>
      </c>
      <c r="D4074">
        <v>10.664999999999999</v>
      </c>
      <c r="E4074" s="35">
        <v>10.7182</v>
      </c>
      <c r="F4074">
        <v>489737</v>
      </c>
    </row>
    <row r="4075" spans="1:6">
      <c r="A4075" s="14">
        <v>41736</v>
      </c>
      <c r="B4075">
        <v>10.6983</v>
      </c>
      <c r="C4075">
        <v>10.738200000000001</v>
      </c>
      <c r="D4075">
        <v>10.4787</v>
      </c>
      <c r="E4075" s="35">
        <v>10.591799999999999</v>
      </c>
      <c r="F4075">
        <v>470444</v>
      </c>
    </row>
    <row r="4076" spans="1:6">
      <c r="A4076" s="14">
        <v>41737</v>
      </c>
      <c r="B4076">
        <v>10.6051</v>
      </c>
      <c r="C4076">
        <v>10.7781</v>
      </c>
      <c r="D4076">
        <v>10.465400000000001</v>
      </c>
      <c r="E4076" s="35">
        <v>10.6317</v>
      </c>
      <c r="F4076">
        <v>328864</v>
      </c>
    </row>
    <row r="4077" spans="1:6">
      <c r="A4077" s="14">
        <v>41738</v>
      </c>
      <c r="B4077">
        <v>10.691599999999999</v>
      </c>
      <c r="C4077">
        <v>10.8247</v>
      </c>
      <c r="D4077">
        <v>10.611800000000001</v>
      </c>
      <c r="E4077" s="35">
        <v>10.818</v>
      </c>
      <c r="F4077">
        <v>347294</v>
      </c>
    </row>
    <row r="4078" spans="1:6">
      <c r="A4078" s="14">
        <v>41739</v>
      </c>
      <c r="B4078">
        <v>10.818</v>
      </c>
      <c r="C4078">
        <v>10.904500000000001</v>
      </c>
      <c r="D4078">
        <v>10.7049</v>
      </c>
      <c r="E4078" s="35">
        <v>10.8047</v>
      </c>
      <c r="F4078">
        <v>646353</v>
      </c>
    </row>
    <row r="4079" spans="1:6">
      <c r="A4079" s="14">
        <v>41740</v>
      </c>
      <c r="B4079">
        <v>10.7049</v>
      </c>
      <c r="C4079">
        <v>11.0375</v>
      </c>
      <c r="D4079">
        <v>10.6517</v>
      </c>
      <c r="E4079" s="35">
        <v>10.957700000000001</v>
      </c>
      <c r="F4079">
        <v>616146</v>
      </c>
    </row>
    <row r="4080" spans="1:6">
      <c r="A4080" s="14">
        <v>41743</v>
      </c>
      <c r="B4080">
        <v>11.0442</v>
      </c>
      <c r="C4080">
        <v>11.0442</v>
      </c>
      <c r="D4080">
        <v>10.8247</v>
      </c>
      <c r="E4080" s="35">
        <v>10.9178</v>
      </c>
      <c r="F4080">
        <v>687801</v>
      </c>
    </row>
    <row r="4081" spans="1:6">
      <c r="A4081" s="14">
        <v>41744</v>
      </c>
      <c r="B4081">
        <v>10.951000000000001</v>
      </c>
      <c r="C4081">
        <v>11.104100000000001</v>
      </c>
      <c r="D4081">
        <v>10.758100000000001</v>
      </c>
      <c r="E4081" s="35">
        <v>11.057499999999999</v>
      </c>
      <c r="F4081">
        <v>418415</v>
      </c>
    </row>
    <row r="4082" spans="1:6">
      <c r="A4082" s="14">
        <v>41745</v>
      </c>
      <c r="B4082">
        <v>11.1639</v>
      </c>
      <c r="C4082">
        <v>11.47</v>
      </c>
      <c r="D4082">
        <v>11.104100000000001</v>
      </c>
      <c r="E4082" s="35">
        <v>11.4101</v>
      </c>
      <c r="F4082">
        <v>508964</v>
      </c>
    </row>
    <row r="4083" spans="1:6">
      <c r="A4083" s="14">
        <v>41746</v>
      </c>
      <c r="B4083">
        <v>11.403499999999999</v>
      </c>
      <c r="C4083">
        <v>11.4168</v>
      </c>
      <c r="D4083">
        <v>11.1639</v>
      </c>
      <c r="E4083" s="35">
        <v>11.1706</v>
      </c>
      <c r="F4083">
        <v>353680</v>
      </c>
    </row>
    <row r="4084" spans="1:6">
      <c r="A4084" s="14">
        <v>41750</v>
      </c>
      <c r="B4084">
        <v>11.2172</v>
      </c>
      <c r="C4084">
        <v>11.4899</v>
      </c>
      <c r="D4084">
        <v>11.2172</v>
      </c>
      <c r="E4084" s="35">
        <v>11.3103</v>
      </c>
      <c r="F4084">
        <v>579287</v>
      </c>
    </row>
    <row r="4085" spans="1:6">
      <c r="A4085" s="14">
        <v>41751</v>
      </c>
      <c r="B4085">
        <v>11.317</v>
      </c>
      <c r="C4085">
        <v>11.3902</v>
      </c>
      <c r="D4085">
        <v>11.1972</v>
      </c>
      <c r="E4085" s="35">
        <v>11.317</v>
      </c>
      <c r="F4085">
        <v>613220</v>
      </c>
    </row>
    <row r="4086" spans="1:6">
      <c r="A4086" s="14">
        <v>41752</v>
      </c>
      <c r="B4086">
        <v>11.323600000000001</v>
      </c>
      <c r="C4086">
        <v>11.4833</v>
      </c>
      <c r="D4086">
        <v>11.2438</v>
      </c>
      <c r="E4086" s="35">
        <v>11.2704</v>
      </c>
      <c r="F4086">
        <v>974683</v>
      </c>
    </row>
    <row r="4087" spans="1:6">
      <c r="A4087" s="14">
        <v>41753</v>
      </c>
      <c r="B4087">
        <v>11.3902</v>
      </c>
      <c r="C4087">
        <v>11.4168</v>
      </c>
      <c r="D4087">
        <v>11.0975</v>
      </c>
      <c r="E4087" s="35">
        <v>11.164</v>
      </c>
      <c r="F4087">
        <v>368718</v>
      </c>
    </row>
    <row r="4088" spans="1:6">
      <c r="A4088" s="14">
        <v>41754</v>
      </c>
      <c r="B4088">
        <v>11.164</v>
      </c>
      <c r="C4088">
        <v>11.203900000000001</v>
      </c>
      <c r="D4088">
        <v>10.9178</v>
      </c>
      <c r="E4088" s="35">
        <v>10.964399999999999</v>
      </c>
      <c r="F4088">
        <v>422342</v>
      </c>
    </row>
    <row r="4089" spans="1:6">
      <c r="A4089" s="14">
        <v>41757</v>
      </c>
      <c r="B4089">
        <v>11.0375</v>
      </c>
      <c r="C4089">
        <v>11.0708</v>
      </c>
      <c r="D4089">
        <v>10.7448</v>
      </c>
      <c r="E4089" s="35">
        <v>10.984299999999999</v>
      </c>
      <c r="F4089">
        <v>335783</v>
      </c>
    </row>
    <row r="4090" spans="1:6">
      <c r="A4090" s="14">
        <v>41758</v>
      </c>
      <c r="B4090">
        <v>11.030900000000001</v>
      </c>
      <c r="C4090">
        <v>11.1373</v>
      </c>
      <c r="D4090">
        <v>10.9643</v>
      </c>
      <c r="E4090" s="35">
        <v>10.971</v>
      </c>
      <c r="F4090">
        <v>535443</v>
      </c>
    </row>
    <row r="4091" spans="1:6">
      <c r="A4091" s="14">
        <v>41759</v>
      </c>
      <c r="B4091">
        <v>10.964399999999999</v>
      </c>
      <c r="C4091">
        <v>11.030900000000001</v>
      </c>
      <c r="D4091">
        <v>10.831300000000001</v>
      </c>
      <c r="E4091" s="35">
        <v>10.964399999999999</v>
      </c>
      <c r="F4091">
        <v>516218</v>
      </c>
    </row>
    <row r="4092" spans="1:6">
      <c r="A4092" s="14">
        <v>41760</v>
      </c>
      <c r="B4092">
        <v>10.9643</v>
      </c>
      <c r="C4092">
        <v>11.0242</v>
      </c>
      <c r="D4092">
        <v>10.7714</v>
      </c>
      <c r="E4092" s="35">
        <v>10.9244</v>
      </c>
      <c r="F4092">
        <v>388475</v>
      </c>
    </row>
    <row r="4093" spans="1:6">
      <c r="A4093" s="14">
        <v>41761</v>
      </c>
      <c r="B4093">
        <v>10.9511</v>
      </c>
      <c r="C4093">
        <v>11.1374</v>
      </c>
      <c r="D4093">
        <v>10.8779</v>
      </c>
      <c r="E4093" s="35">
        <v>10.964399999999999</v>
      </c>
      <c r="F4093">
        <v>297596</v>
      </c>
    </row>
    <row r="4094" spans="1:6">
      <c r="A4094" s="14">
        <v>41764</v>
      </c>
      <c r="B4094">
        <v>10.8779</v>
      </c>
      <c r="C4094">
        <v>11.010899999999999</v>
      </c>
      <c r="D4094">
        <v>10.7781</v>
      </c>
      <c r="E4094" s="35">
        <v>10.9444</v>
      </c>
      <c r="F4094">
        <v>329064</v>
      </c>
    </row>
    <row r="4095" spans="1:6">
      <c r="A4095" s="14">
        <v>41765</v>
      </c>
      <c r="B4095">
        <v>10.931100000000001</v>
      </c>
      <c r="C4095">
        <v>11.0442</v>
      </c>
      <c r="D4095">
        <v>10.738099999999999</v>
      </c>
      <c r="E4095" s="35">
        <v>10.758100000000001</v>
      </c>
      <c r="F4095">
        <v>268720</v>
      </c>
    </row>
    <row r="4096" spans="1:6">
      <c r="A4096" s="14">
        <v>41766</v>
      </c>
      <c r="B4096">
        <v>10.784700000000001</v>
      </c>
      <c r="C4096">
        <v>10.904500000000001</v>
      </c>
      <c r="D4096">
        <v>10.6317</v>
      </c>
      <c r="E4096" s="35">
        <v>10.8712</v>
      </c>
      <c r="F4096">
        <v>335650</v>
      </c>
    </row>
    <row r="4097" spans="1:6">
      <c r="A4097" s="14">
        <v>41767</v>
      </c>
      <c r="B4097">
        <v>10.911099999999999</v>
      </c>
      <c r="C4097">
        <v>11.0907</v>
      </c>
      <c r="D4097">
        <v>10.764699999999999</v>
      </c>
      <c r="E4097" s="35">
        <v>10.784700000000001</v>
      </c>
      <c r="F4097">
        <v>317021</v>
      </c>
    </row>
    <row r="4098" spans="1:6">
      <c r="A4098" s="14">
        <v>41768</v>
      </c>
      <c r="B4098">
        <v>10.744899999999999</v>
      </c>
      <c r="C4098">
        <v>10.837999999999999</v>
      </c>
      <c r="D4098">
        <v>10.638400000000001</v>
      </c>
      <c r="E4098" s="35">
        <v>10.837999999999999</v>
      </c>
      <c r="F4098">
        <v>266126</v>
      </c>
    </row>
    <row r="4099" spans="1:6">
      <c r="A4099" s="14">
        <v>41771</v>
      </c>
      <c r="B4099">
        <v>10.9245</v>
      </c>
      <c r="C4099">
        <v>11.230499999999999</v>
      </c>
      <c r="D4099">
        <v>10.831300000000001</v>
      </c>
      <c r="E4099" s="35">
        <v>11.104100000000001</v>
      </c>
      <c r="F4099">
        <v>388078</v>
      </c>
    </row>
    <row r="4100" spans="1:6">
      <c r="A4100" s="14">
        <v>41772</v>
      </c>
      <c r="B4100">
        <v>11.1174</v>
      </c>
      <c r="C4100">
        <v>11.1374</v>
      </c>
      <c r="D4100">
        <v>10.837999999999999</v>
      </c>
      <c r="E4100" s="35">
        <v>10.8912</v>
      </c>
      <c r="F4100">
        <v>292539</v>
      </c>
    </row>
    <row r="4101" spans="1:6">
      <c r="A4101" s="14">
        <v>41773</v>
      </c>
      <c r="B4101">
        <v>10.8979</v>
      </c>
      <c r="C4101">
        <v>10.8979</v>
      </c>
      <c r="D4101">
        <v>10.6317</v>
      </c>
      <c r="E4101" s="35">
        <v>10.638400000000001</v>
      </c>
      <c r="F4101">
        <v>222349</v>
      </c>
    </row>
    <row r="4102" spans="1:6">
      <c r="A4102" s="14">
        <v>41774</v>
      </c>
      <c r="B4102">
        <v>10.5585</v>
      </c>
      <c r="C4102">
        <v>10.638400000000001</v>
      </c>
      <c r="D4102">
        <v>10.3589</v>
      </c>
      <c r="E4102" s="35">
        <v>10.618399999999999</v>
      </c>
      <c r="F4102">
        <v>376434</v>
      </c>
    </row>
    <row r="4103" spans="1:6">
      <c r="A4103" s="14">
        <v>41775</v>
      </c>
      <c r="B4103">
        <v>10.591799999999999</v>
      </c>
      <c r="C4103">
        <v>10.7714</v>
      </c>
      <c r="D4103">
        <v>10.538500000000001</v>
      </c>
      <c r="E4103" s="35">
        <v>10.758100000000001</v>
      </c>
      <c r="F4103">
        <v>220418</v>
      </c>
    </row>
    <row r="4104" spans="1:6">
      <c r="A4104" s="14">
        <v>41778</v>
      </c>
      <c r="B4104">
        <v>10.6983</v>
      </c>
      <c r="C4104">
        <v>10.8446</v>
      </c>
      <c r="D4104">
        <v>10.6517</v>
      </c>
      <c r="E4104" s="35">
        <v>10.7515</v>
      </c>
      <c r="F4104">
        <v>181432</v>
      </c>
    </row>
    <row r="4105" spans="1:6">
      <c r="A4105" s="14">
        <v>41779</v>
      </c>
      <c r="B4105">
        <v>10.818</v>
      </c>
      <c r="C4105">
        <v>10.818</v>
      </c>
      <c r="D4105">
        <v>10.5053</v>
      </c>
      <c r="E4105" s="35">
        <v>10.5984</v>
      </c>
      <c r="F4105">
        <v>314426</v>
      </c>
    </row>
    <row r="4106" spans="1:6">
      <c r="A4106" s="14">
        <v>41780</v>
      </c>
      <c r="B4106">
        <v>10.6717</v>
      </c>
      <c r="C4106">
        <v>10.7515</v>
      </c>
      <c r="D4106">
        <v>10.5985</v>
      </c>
      <c r="E4106" s="35">
        <v>10.7249</v>
      </c>
      <c r="F4106">
        <v>253486</v>
      </c>
    </row>
    <row r="4107" spans="1:6">
      <c r="A4107" s="14">
        <v>41781</v>
      </c>
      <c r="B4107">
        <v>10.7049</v>
      </c>
      <c r="C4107">
        <v>10.8446</v>
      </c>
      <c r="D4107">
        <v>10.638400000000001</v>
      </c>
      <c r="E4107" s="35">
        <v>10.7781</v>
      </c>
      <c r="F4107">
        <v>191078</v>
      </c>
    </row>
    <row r="4108" spans="1:6">
      <c r="A4108" s="14">
        <v>41782</v>
      </c>
      <c r="B4108">
        <v>10.818</v>
      </c>
      <c r="C4108">
        <v>10.9976</v>
      </c>
      <c r="D4108">
        <v>10.6716</v>
      </c>
      <c r="E4108" s="35">
        <v>10.971</v>
      </c>
      <c r="F4108">
        <v>294534</v>
      </c>
    </row>
    <row r="4109" spans="1:6">
      <c r="A4109" s="14">
        <v>41786</v>
      </c>
      <c r="B4109">
        <v>11.077500000000001</v>
      </c>
      <c r="C4109">
        <v>11.1107</v>
      </c>
      <c r="D4109">
        <v>10.9511</v>
      </c>
      <c r="E4109" s="35">
        <v>11.030900000000001</v>
      </c>
      <c r="F4109">
        <v>221283</v>
      </c>
    </row>
    <row r="4110" spans="1:6">
      <c r="A4110" s="14">
        <v>41787</v>
      </c>
      <c r="B4110">
        <v>10.984400000000001</v>
      </c>
      <c r="C4110">
        <v>11.0442</v>
      </c>
      <c r="D4110">
        <v>10.8247</v>
      </c>
      <c r="E4110" s="35">
        <v>10.8779</v>
      </c>
      <c r="F4110">
        <v>247431</v>
      </c>
    </row>
    <row r="4111" spans="1:6">
      <c r="A4111" s="14">
        <v>41788</v>
      </c>
      <c r="B4111">
        <v>10.931100000000001</v>
      </c>
      <c r="C4111">
        <v>10.9643</v>
      </c>
      <c r="D4111">
        <v>10.818</v>
      </c>
      <c r="E4111" s="35">
        <v>10.911099999999999</v>
      </c>
      <c r="F4111">
        <v>185289</v>
      </c>
    </row>
    <row r="4112" spans="1:6">
      <c r="A4112" s="14">
        <v>41789</v>
      </c>
      <c r="B4112">
        <v>10.964399999999999</v>
      </c>
      <c r="C4112">
        <v>10.984299999999999</v>
      </c>
      <c r="D4112">
        <v>10.811400000000001</v>
      </c>
      <c r="E4112" s="35">
        <v>10.904500000000001</v>
      </c>
      <c r="F4112">
        <v>260071</v>
      </c>
    </row>
    <row r="4113" spans="1:6">
      <c r="A4113" s="14">
        <v>41792</v>
      </c>
      <c r="B4113">
        <v>10.904500000000001</v>
      </c>
      <c r="C4113">
        <v>10.9444</v>
      </c>
      <c r="D4113">
        <v>10.6517</v>
      </c>
      <c r="E4113" s="35">
        <v>10.791399999999999</v>
      </c>
      <c r="F4113">
        <v>204252</v>
      </c>
    </row>
    <row r="4114" spans="1:6">
      <c r="A4114" s="14">
        <v>41793</v>
      </c>
      <c r="B4114">
        <v>10.7714</v>
      </c>
      <c r="C4114">
        <v>10.798</v>
      </c>
      <c r="D4114">
        <v>10.618399999999999</v>
      </c>
      <c r="E4114" s="35">
        <v>10.645</v>
      </c>
      <c r="F4114">
        <v>285951</v>
      </c>
    </row>
    <row r="4115" spans="1:6">
      <c r="A4115" s="14">
        <v>41794</v>
      </c>
      <c r="B4115">
        <v>10.5984</v>
      </c>
      <c r="C4115">
        <v>10.658300000000001</v>
      </c>
      <c r="D4115">
        <v>10.518599999999999</v>
      </c>
      <c r="E4115" s="35">
        <v>10.6317</v>
      </c>
      <c r="F4115">
        <v>202721</v>
      </c>
    </row>
    <row r="4116" spans="1:6">
      <c r="A4116" s="14">
        <v>41795</v>
      </c>
      <c r="B4116">
        <v>10.645</v>
      </c>
      <c r="C4116">
        <v>10.904500000000001</v>
      </c>
      <c r="D4116">
        <v>10.5984</v>
      </c>
      <c r="E4116" s="35">
        <v>10.8712</v>
      </c>
      <c r="F4116">
        <v>261401</v>
      </c>
    </row>
    <row r="4117" spans="1:6">
      <c r="A4117" s="14">
        <v>41796</v>
      </c>
      <c r="B4117">
        <v>10.964399999999999</v>
      </c>
      <c r="C4117">
        <v>11.1373</v>
      </c>
      <c r="D4117">
        <v>10.857900000000001</v>
      </c>
      <c r="E4117" s="35">
        <v>11.0442</v>
      </c>
      <c r="F4117">
        <v>258474</v>
      </c>
    </row>
    <row r="4118" spans="1:6">
      <c r="A4118" s="14">
        <v>41799</v>
      </c>
      <c r="B4118">
        <v>11.0442</v>
      </c>
      <c r="C4118">
        <v>11.1174</v>
      </c>
      <c r="D4118">
        <v>10.9976</v>
      </c>
      <c r="E4118" s="35">
        <v>11.1107</v>
      </c>
      <c r="F4118">
        <v>161538</v>
      </c>
    </row>
    <row r="4119" spans="1:6">
      <c r="A4119" s="14">
        <v>41800</v>
      </c>
      <c r="B4119">
        <v>11.104100000000001</v>
      </c>
      <c r="C4119">
        <v>11.124000000000001</v>
      </c>
      <c r="D4119">
        <v>11.0242</v>
      </c>
      <c r="E4119" s="35">
        <v>11.057499999999999</v>
      </c>
      <c r="F4119">
        <v>279232</v>
      </c>
    </row>
    <row r="4120" spans="1:6">
      <c r="A4120" s="14">
        <v>41801</v>
      </c>
      <c r="B4120">
        <v>10.991</v>
      </c>
      <c r="C4120">
        <v>11.0375</v>
      </c>
      <c r="D4120">
        <v>10.8779</v>
      </c>
      <c r="E4120" s="35">
        <v>10.971</v>
      </c>
      <c r="F4120">
        <v>254682</v>
      </c>
    </row>
    <row r="4121" spans="1:6">
      <c r="A4121" s="14">
        <v>41802</v>
      </c>
      <c r="B4121">
        <v>10.9711</v>
      </c>
      <c r="C4121">
        <v>11.010999999999999</v>
      </c>
      <c r="D4121">
        <v>10.811400000000001</v>
      </c>
      <c r="E4121" s="35">
        <v>10.937799999999999</v>
      </c>
      <c r="F4121">
        <v>197998</v>
      </c>
    </row>
    <row r="4122" spans="1:6">
      <c r="A4122" s="14">
        <v>41803</v>
      </c>
      <c r="B4122">
        <v>10.9909</v>
      </c>
      <c r="C4122">
        <v>10.9976</v>
      </c>
      <c r="D4122">
        <v>10.784700000000001</v>
      </c>
      <c r="E4122" s="35">
        <v>10.911099999999999</v>
      </c>
      <c r="F4122">
        <v>437908</v>
      </c>
    </row>
    <row r="4123" spans="1:6">
      <c r="A4123" s="14">
        <v>41806</v>
      </c>
      <c r="B4123">
        <v>10.931100000000001</v>
      </c>
      <c r="C4123">
        <v>10.964399999999999</v>
      </c>
      <c r="D4123">
        <v>10.8712</v>
      </c>
      <c r="E4123" s="35">
        <v>10.931100000000001</v>
      </c>
      <c r="F4123">
        <v>271980</v>
      </c>
    </row>
    <row r="4124" spans="1:6">
      <c r="A4124" s="14">
        <v>41807</v>
      </c>
      <c r="B4124">
        <v>10.911199999999999</v>
      </c>
      <c r="C4124">
        <v>11.084199999999999</v>
      </c>
      <c r="D4124">
        <v>10.858000000000001</v>
      </c>
      <c r="E4124" s="35">
        <v>11.0509</v>
      </c>
      <c r="F4124">
        <v>240844</v>
      </c>
    </row>
    <row r="4125" spans="1:6">
      <c r="A4125" s="14">
        <v>41808</v>
      </c>
      <c r="B4125">
        <v>11.0509</v>
      </c>
      <c r="C4125">
        <v>11.1973</v>
      </c>
      <c r="D4125">
        <v>11.004300000000001</v>
      </c>
      <c r="E4125" s="35">
        <v>11.177300000000001</v>
      </c>
      <c r="F4125">
        <v>280364</v>
      </c>
    </row>
    <row r="4126" spans="1:6">
      <c r="A4126" s="14">
        <v>41809</v>
      </c>
      <c r="B4126">
        <v>11.223800000000001</v>
      </c>
      <c r="C4126">
        <v>11.7294</v>
      </c>
      <c r="D4126">
        <v>11.203900000000001</v>
      </c>
      <c r="E4126" s="35">
        <v>11.622999999999999</v>
      </c>
      <c r="F4126">
        <v>705364</v>
      </c>
    </row>
    <row r="4127" spans="1:6">
      <c r="A4127" s="14">
        <v>41810</v>
      </c>
      <c r="B4127">
        <v>11.6829</v>
      </c>
      <c r="C4127">
        <v>11.882400000000001</v>
      </c>
      <c r="D4127">
        <v>11.6097</v>
      </c>
      <c r="E4127" s="35">
        <v>11.776</v>
      </c>
      <c r="F4127">
        <v>756059</v>
      </c>
    </row>
    <row r="4128" spans="1:6">
      <c r="A4128" s="14">
        <v>41813</v>
      </c>
      <c r="B4128">
        <v>11.769399999999999</v>
      </c>
      <c r="C4128">
        <v>11.8559</v>
      </c>
      <c r="D4128">
        <v>11.6297</v>
      </c>
      <c r="E4128" s="35">
        <v>11.789400000000001</v>
      </c>
      <c r="F4128">
        <v>570309</v>
      </c>
    </row>
    <row r="4129" spans="1:6">
      <c r="A4129" s="14">
        <v>41814</v>
      </c>
      <c r="B4129">
        <v>11.7628</v>
      </c>
      <c r="C4129">
        <v>11.9358</v>
      </c>
      <c r="D4129">
        <v>11.7095</v>
      </c>
      <c r="E4129" s="35">
        <v>11.716200000000001</v>
      </c>
      <c r="F4129">
        <v>534115</v>
      </c>
    </row>
    <row r="4130" spans="1:6">
      <c r="A4130" s="14">
        <v>41815</v>
      </c>
      <c r="B4130">
        <v>11.6762</v>
      </c>
      <c r="C4130">
        <v>11.7494</v>
      </c>
      <c r="D4130">
        <v>11.616300000000001</v>
      </c>
      <c r="E4130" s="35">
        <v>11.7494</v>
      </c>
      <c r="F4130">
        <v>337313</v>
      </c>
    </row>
    <row r="4131" spans="1:6">
      <c r="A4131" s="14">
        <v>41816</v>
      </c>
      <c r="B4131">
        <v>10.4255</v>
      </c>
      <c r="C4131">
        <v>10.691599999999999</v>
      </c>
      <c r="D4131">
        <v>9.5139999999999993</v>
      </c>
      <c r="E4131" s="35">
        <v>10.492000000000001</v>
      </c>
      <c r="F4131">
        <v>3279066</v>
      </c>
    </row>
    <row r="4132" spans="1:6">
      <c r="A4132" s="14">
        <v>41817</v>
      </c>
      <c r="B4132">
        <v>10.5053</v>
      </c>
      <c r="C4132">
        <v>10.545299999999999</v>
      </c>
      <c r="D4132">
        <v>10.152699999999999</v>
      </c>
      <c r="E4132" s="35">
        <v>10.325699999999999</v>
      </c>
      <c r="F4132">
        <v>2619481</v>
      </c>
    </row>
    <row r="4133" spans="1:6">
      <c r="A4133" s="14">
        <v>41820</v>
      </c>
      <c r="B4133">
        <v>10.2858</v>
      </c>
      <c r="C4133">
        <v>10.3789</v>
      </c>
      <c r="D4133">
        <v>9.9930000000000003</v>
      </c>
      <c r="E4133" s="35">
        <v>10.0662</v>
      </c>
      <c r="F4133">
        <v>974219</v>
      </c>
    </row>
    <row r="4134" spans="1:6">
      <c r="A4134" s="14">
        <v>41821</v>
      </c>
      <c r="B4134">
        <v>10.0662</v>
      </c>
      <c r="C4134">
        <v>10.3855</v>
      </c>
      <c r="D4134">
        <v>10.0662</v>
      </c>
      <c r="E4134" s="35">
        <v>10.192600000000001</v>
      </c>
      <c r="F4134">
        <v>933701</v>
      </c>
    </row>
    <row r="4135" spans="1:6">
      <c r="A4135" s="14">
        <v>41822</v>
      </c>
      <c r="B4135">
        <v>10.1424</v>
      </c>
      <c r="C4135">
        <v>10.222799999999999</v>
      </c>
      <c r="D4135">
        <v>10.082100000000001</v>
      </c>
      <c r="E4135" s="35">
        <v>10.1692</v>
      </c>
      <c r="F4135">
        <v>552607</v>
      </c>
    </row>
    <row r="4136" spans="1:6">
      <c r="A4136" s="14">
        <v>41823</v>
      </c>
      <c r="B4136">
        <v>10.182499999999999</v>
      </c>
      <c r="C4136">
        <v>10.430400000000001</v>
      </c>
      <c r="D4136">
        <v>10.175800000000001</v>
      </c>
      <c r="E4136" s="35">
        <v>10.410299999999999</v>
      </c>
      <c r="F4136">
        <v>296030</v>
      </c>
    </row>
    <row r="4137" spans="1:6">
      <c r="A4137" s="14">
        <v>41827</v>
      </c>
      <c r="B4137">
        <v>10.3299</v>
      </c>
      <c r="C4137">
        <v>10.430400000000001</v>
      </c>
      <c r="D4137">
        <v>10.309799999999999</v>
      </c>
      <c r="E4137" s="35">
        <v>10.3902</v>
      </c>
      <c r="F4137">
        <v>714050</v>
      </c>
    </row>
    <row r="4138" spans="1:6">
      <c r="A4138" s="14">
        <v>41828</v>
      </c>
      <c r="B4138">
        <v>10.3835</v>
      </c>
      <c r="C4138">
        <v>10.4237</v>
      </c>
      <c r="D4138">
        <v>10.2227</v>
      </c>
      <c r="E4138" s="35">
        <v>10.309799999999999</v>
      </c>
      <c r="F4138">
        <v>599362</v>
      </c>
    </row>
    <row r="4139" spans="1:6">
      <c r="A4139" s="14">
        <v>41829</v>
      </c>
      <c r="B4139">
        <v>10.3232</v>
      </c>
      <c r="C4139">
        <v>10.3969</v>
      </c>
      <c r="D4139">
        <v>10.209300000000001</v>
      </c>
      <c r="E4139" s="35">
        <v>10.2361</v>
      </c>
      <c r="F4139">
        <v>403482</v>
      </c>
    </row>
    <row r="4140" spans="1:6">
      <c r="A4140" s="14">
        <v>41830</v>
      </c>
      <c r="B4140">
        <v>10.0486</v>
      </c>
      <c r="C4140">
        <v>10.2027</v>
      </c>
      <c r="D4140">
        <v>10.028499999999999</v>
      </c>
      <c r="E4140" s="35">
        <v>10.196</v>
      </c>
      <c r="F4140">
        <v>500823</v>
      </c>
    </row>
    <row r="4141" spans="1:6">
      <c r="A4141" s="14">
        <v>41831</v>
      </c>
      <c r="B4141">
        <v>10.149100000000001</v>
      </c>
      <c r="C4141">
        <v>10.249599999999999</v>
      </c>
      <c r="D4141">
        <v>10.088800000000001</v>
      </c>
      <c r="E4141" s="35">
        <v>10.155799999999999</v>
      </c>
      <c r="F4141">
        <v>430148</v>
      </c>
    </row>
    <row r="4142" spans="1:6">
      <c r="A4142" s="14">
        <v>41834</v>
      </c>
      <c r="B4142">
        <v>10.249499999999999</v>
      </c>
      <c r="C4142">
        <v>10.4438</v>
      </c>
      <c r="D4142">
        <v>10.2361</v>
      </c>
      <c r="E4142" s="35">
        <v>10.2897</v>
      </c>
      <c r="F4142">
        <v>543827</v>
      </c>
    </row>
    <row r="4143" spans="1:6">
      <c r="A4143" s="14">
        <v>41835</v>
      </c>
      <c r="B4143">
        <v>10.242800000000001</v>
      </c>
      <c r="C4143">
        <v>10.410299999999999</v>
      </c>
      <c r="D4143">
        <v>10.2026</v>
      </c>
      <c r="E4143" s="35">
        <v>10.376799999999999</v>
      </c>
      <c r="F4143">
        <v>674459</v>
      </c>
    </row>
    <row r="4144" spans="1:6">
      <c r="A4144" s="14">
        <v>41836</v>
      </c>
      <c r="B4144">
        <v>10.4237</v>
      </c>
      <c r="C4144">
        <v>10.4505</v>
      </c>
      <c r="D4144">
        <v>10.3634</v>
      </c>
      <c r="E4144" s="35">
        <v>10.403600000000001</v>
      </c>
      <c r="F4144">
        <v>600099</v>
      </c>
    </row>
    <row r="4145" spans="1:6">
      <c r="A4145" s="14">
        <v>41837</v>
      </c>
      <c r="B4145">
        <v>10.3835</v>
      </c>
      <c r="C4145">
        <v>10.410299999999999</v>
      </c>
      <c r="D4145">
        <v>10.336600000000001</v>
      </c>
      <c r="E4145" s="35">
        <v>10.3969</v>
      </c>
      <c r="F4145">
        <v>644715</v>
      </c>
    </row>
    <row r="4146" spans="1:6">
      <c r="A4146" s="14">
        <v>41838</v>
      </c>
      <c r="B4146">
        <v>10.3835</v>
      </c>
      <c r="C4146">
        <v>10.5443</v>
      </c>
      <c r="D4146">
        <v>10.370100000000001</v>
      </c>
      <c r="E4146" s="35">
        <v>10.4773</v>
      </c>
      <c r="F4146">
        <v>357930</v>
      </c>
    </row>
    <row r="4147" spans="1:6">
      <c r="A4147" s="14">
        <v>41841</v>
      </c>
      <c r="B4147">
        <v>10.437099999999999</v>
      </c>
      <c r="C4147">
        <v>10.437099999999999</v>
      </c>
      <c r="D4147">
        <v>10.3567</v>
      </c>
      <c r="E4147" s="35">
        <v>10.3835</v>
      </c>
      <c r="F4147">
        <v>290202</v>
      </c>
    </row>
    <row r="4148" spans="1:6">
      <c r="A4148" s="14">
        <v>41842</v>
      </c>
      <c r="B4148">
        <v>10.430400000000001</v>
      </c>
      <c r="C4148">
        <v>10.551</v>
      </c>
      <c r="D4148">
        <v>10.3835</v>
      </c>
      <c r="E4148" s="35">
        <v>10.530900000000001</v>
      </c>
      <c r="F4148">
        <v>214905</v>
      </c>
    </row>
    <row r="4149" spans="1:6">
      <c r="A4149" s="14">
        <v>41843</v>
      </c>
      <c r="B4149">
        <v>10.336600000000001</v>
      </c>
      <c r="C4149">
        <v>10.551</v>
      </c>
      <c r="D4149">
        <v>9.6935000000000002</v>
      </c>
      <c r="E4149" s="35">
        <v>10.437099999999999</v>
      </c>
      <c r="F4149">
        <v>218791</v>
      </c>
    </row>
    <row r="4150" spans="1:6">
      <c r="A4150" s="14">
        <v>41844</v>
      </c>
      <c r="B4150">
        <v>10.4438</v>
      </c>
      <c r="C4150">
        <v>10.484</v>
      </c>
      <c r="D4150">
        <v>10.3835</v>
      </c>
      <c r="E4150" s="35">
        <v>10.403600000000001</v>
      </c>
      <c r="F4150">
        <v>268162</v>
      </c>
    </row>
    <row r="4151" spans="1:6">
      <c r="A4151" s="14">
        <v>41845</v>
      </c>
      <c r="B4151">
        <v>10.3835</v>
      </c>
      <c r="C4151">
        <v>10.430400000000001</v>
      </c>
      <c r="D4151">
        <v>10.3232</v>
      </c>
      <c r="E4151" s="35">
        <v>10.3299</v>
      </c>
      <c r="F4151">
        <v>390754</v>
      </c>
    </row>
    <row r="4152" spans="1:6">
      <c r="A4152" s="14">
        <v>41848</v>
      </c>
      <c r="B4152">
        <v>10.3165</v>
      </c>
      <c r="C4152">
        <v>10.403600000000001</v>
      </c>
      <c r="D4152">
        <v>10.2897</v>
      </c>
      <c r="E4152" s="35">
        <v>10.3232</v>
      </c>
      <c r="F4152">
        <v>541482</v>
      </c>
    </row>
    <row r="4153" spans="1:6">
      <c r="A4153" s="14">
        <v>41849</v>
      </c>
      <c r="B4153">
        <v>10.3299</v>
      </c>
      <c r="C4153">
        <v>10.417</v>
      </c>
      <c r="D4153">
        <v>10.276300000000001</v>
      </c>
      <c r="E4153" s="35">
        <v>10.2964</v>
      </c>
      <c r="F4153">
        <v>274928</v>
      </c>
    </row>
    <row r="4154" spans="1:6">
      <c r="A4154" s="14">
        <v>41850</v>
      </c>
      <c r="B4154">
        <v>10.343299999999999</v>
      </c>
      <c r="C4154">
        <v>10.4438</v>
      </c>
      <c r="D4154">
        <v>10.2964</v>
      </c>
      <c r="E4154" s="35">
        <v>10.3299</v>
      </c>
      <c r="F4154">
        <v>306347</v>
      </c>
    </row>
    <row r="4155" spans="1:6">
      <c r="A4155" s="14">
        <v>41851</v>
      </c>
      <c r="B4155">
        <v>10.2563</v>
      </c>
      <c r="C4155">
        <v>10.33</v>
      </c>
      <c r="D4155">
        <v>10.115600000000001</v>
      </c>
      <c r="E4155" s="35">
        <v>10.115600000000001</v>
      </c>
      <c r="F4155">
        <v>450379</v>
      </c>
    </row>
    <row r="4156" spans="1:6">
      <c r="A4156" s="14">
        <v>41852</v>
      </c>
      <c r="B4156">
        <v>10.122299999999999</v>
      </c>
      <c r="C4156">
        <v>10.216100000000001</v>
      </c>
      <c r="D4156">
        <v>10.0419</v>
      </c>
      <c r="E4156" s="35">
        <v>10.055300000000001</v>
      </c>
      <c r="F4156">
        <v>375751</v>
      </c>
    </row>
    <row r="4157" spans="1:6">
      <c r="A4157" s="14">
        <v>41855</v>
      </c>
      <c r="B4157">
        <v>10.0754</v>
      </c>
      <c r="C4157">
        <v>10.222799999999999</v>
      </c>
      <c r="D4157">
        <v>9.9949999999999992</v>
      </c>
      <c r="E4157" s="35">
        <v>10.155799999999999</v>
      </c>
      <c r="F4157">
        <v>537065</v>
      </c>
    </row>
    <row r="4158" spans="1:6">
      <c r="A4158" s="14">
        <v>41856</v>
      </c>
      <c r="B4158">
        <v>10.142300000000001</v>
      </c>
      <c r="C4158">
        <v>10.3299</v>
      </c>
      <c r="D4158">
        <v>10.142300000000001</v>
      </c>
      <c r="E4158" s="35">
        <v>10.249499999999999</v>
      </c>
      <c r="F4158">
        <v>402075</v>
      </c>
    </row>
    <row r="4159" spans="1:6">
      <c r="A4159" s="14">
        <v>41857</v>
      </c>
      <c r="B4159">
        <v>10.2227</v>
      </c>
      <c r="C4159">
        <v>10.336600000000001</v>
      </c>
      <c r="D4159">
        <v>10.209300000000001</v>
      </c>
      <c r="E4159" s="35">
        <v>10.303100000000001</v>
      </c>
      <c r="F4159">
        <v>294623</v>
      </c>
    </row>
    <row r="4160" spans="1:6">
      <c r="A4160" s="14">
        <v>41858</v>
      </c>
      <c r="B4160">
        <v>10.3232</v>
      </c>
      <c r="C4160">
        <v>10.376799999999999</v>
      </c>
      <c r="D4160">
        <v>10.182499999999999</v>
      </c>
      <c r="E4160" s="35">
        <v>10.269600000000001</v>
      </c>
      <c r="F4160">
        <v>177591</v>
      </c>
    </row>
    <row r="4161" spans="1:6">
      <c r="A4161" s="14">
        <v>41859</v>
      </c>
      <c r="B4161">
        <v>10.276300000000001</v>
      </c>
      <c r="C4161">
        <v>10.597899999999999</v>
      </c>
      <c r="D4161">
        <v>10.249499999999999</v>
      </c>
      <c r="E4161" s="35">
        <v>10.5845</v>
      </c>
      <c r="F4161">
        <v>259454</v>
      </c>
    </row>
    <row r="4162" spans="1:6">
      <c r="A4162" s="14">
        <v>41862</v>
      </c>
      <c r="B4162">
        <v>10.6046</v>
      </c>
      <c r="C4162">
        <v>10.7453</v>
      </c>
      <c r="D4162">
        <v>10.5845</v>
      </c>
      <c r="E4162" s="35">
        <v>10.6716</v>
      </c>
      <c r="F4162">
        <v>308090</v>
      </c>
    </row>
    <row r="4163" spans="1:6">
      <c r="A4163" s="14">
        <v>41863</v>
      </c>
      <c r="B4163">
        <v>10.6448</v>
      </c>
      <c r="C4163">
        <v>10.6716</v>
      </c>
      <c r="D4163">
        <v>10.4773</v>
      </c>
      <c r="E4163" s="35">
        <v>10.4773</v>
      </c>
      <c r="F4163">
        <v>269703</v>
      </c>
    </row>
    <row r="4164" spans="1:6">
      <c r="A4164" s="14">
        <v>41864</v>
      </c>
      <c r="B4164">
        <v>10.4907</v>
      </c>
      <c r="C4164">
        <v>10.5443</v>
      </c>
      <c r="D4164">
        <v>10.4438</v>
      </c>
      <c r="E4164" s="35">
        <v>10.4773</v>
      </c>
      <c r="F4164">
        <v>307620</v>
      </c>
    </row>
    <row r="4165" spans="1:6">
      <c r="A4165" s="14">
        <v>41865</v>
      </c>
      <c r="B4165">
        <v>10.5175</v>
      </c>
      <c r="C4165">
        <v>10.564399999999999</v>
      </c>
      <c r="D4165">
        <v>10.410299999999999</v>
      </c>
      <c r="E4165" s="35">
        <v>10.5108</v>
      </c>
      <c r="F4165">
        <v>404287</v>
      </c>
    </row>
    <row r="4166" spans="1:6">
      <c r="A4166" s="14">
        <v>41866</v>
      </c>
      <c r="B4166">
        <v>10.6113</v>
      </c>
      <c r="C4166">
        <v>10.618</v>
      </c>
      <c r="D4166">
        <v>10.3567</v>
      </c>
      <c r="E4166" s="35">
        <v>10.437099999999999</v>
      </c>
      <c r="F4166">
        <v>266287</v>
      </c>
    </row>
    <row r="4167" spans="1:6">
      <c r="A4167" s="14">
        <v>41869</v>
      </c>
      <c r="B4167">
        <v>10.5778</v>
      </c>
      <c r="C4167">
        <v>10.758699999999999</v>
      </c>
      <c r="D4167">
        <v>10.504099999999999</v>
      </c>
      <c r="E4167" s="35">
        <v>10.557700000000001</v>
      </c>
      <c r="F4167">
        <v>396785</v>
      </c>
    </row>
    <row r="4168" spans="1:6">
      <c r="A4168" s="14">
        <v>41870</v>
      </c>
      <c r="B4168">
        <v>10.571099999999999</v>
      </c>
      <c r="C4168">
        <v>10.7386</v>
      </c>
      <c r="D4168">
        <v>10.571099999999999</v>
      </c>
      <c r="E4168" s="35">
        <v>10.7118</v>
      </c>
      <c r="F4168">
        <v>184157</v>
      </c>
    </row>
    <row r="4169" spans="1:6">
      <c r="A4169" s="14">
        <v>41871</v>
      </c>
      <c r="B4169">
        <v>10.691700000000001</v>
      </c>
      <c r="C4169">
        <v>10.718500000000001</v>
      </c>
      <c r="D4169">
        <v>10.504099999999999</v>
      </c>
      <c r="E4169" s="35">
        <v>10.6046</v>
      </c>
      <c r="F4169">
        <v>164998</v>
      </c>
    </row>
    <row r="4170" spans="1:6">
      <c r="A4170" s="14">
        <v>41872</v>
      </c>
      <c r="B4170">
        <v>10.6046</v>
      </c>
      <c r="C4170">
        <v>10.658200000000001</v>
      </c>
      <c r="D4170">
        <v>10.3902</v>
      </c>
      <c r="E4170" s="35">
        <v>10.6381</v>
      </c>
      <c r="F4170">
        <v>189985</v>
      </c>
    </row>
    <row r="4171" spans="1:6">
      <c r="A4171" s="14">
        <v>41873</v>
      </c>
      <c r="B4171">
        <v>10.624700000000001</v>
      </c>
      <c r="C4171">
        <v>10.7386</v>
      </c>
      <c r="D4171">
        <v>10.564399999999999</v>
      </c>
      <c r="E4171" s="35">
        <v>10.6783</v>
      </c>
      <c r="F4171">
        <v>178798</v>
      </c>
    </row>
    <row r="4172" spans="1:6">
      <c r="A4172" s="14">
        <v>41876</v>
      </c>
      <c r="B4172">
        <v>10.7319</v>
      </c>
      <c r="C4172">
        <v>10.7319</v>
      </c>
      <c r="D4172">
        <v>10.5443</v>
      </c>
      <c r="E4172" s="35">
        <v>10.5778</v>
      </c>
      <c r="F4172">
        <v>175113</v>
      </c>
    </row>
    <row r="4173" spans="1:6">
      <c r="A4173" s="14">
        <v>41877</v>
      </c>
      <c r="B4173">
        <v>10.6113</v>
      </c>
      <c r="C4173">
        <v>10.658200000000001</v>
      </c>
      <c r="D4173">
        <v>10.571099999999999</v>
      </c>
      <c r="E4173" s="35">
        <v>10.5778</v>
      </c>
      <c r="F4173">
        <v>186636</v>
      </c>
    </row>
    <row r="4174" spans="1:6">
      <c r="A4174" s="14">
        <v>41878</v>
      </c>
      <c r="B4174">
        <v>10.6046</v>
      </c>
      <c r="C4174">
        <v>10.6716</v>
      </c>
      <c r="D4174">
        <v>10.5242</v>
      </c>
      <c r="E4174" s="35">
        <v>10.551</v>
      </c>
      <c r="F4174">
        <v>134115</v>
      </c>
    </row>
    <row r="4175" spans="1:6">
      <c r="A4175" s="14">
        <v>41879</v>
      </c>
      <c r="B4175">
        <v>10.504099999999999</v>
      </c>
      <c r="C4175">
        <v>10.5242</v>
      </c>
      <c r="D4175">
        <v>10.4438</v>
      </c>
      <c r="E4175" s="35">
        <v>10.470599999999999</v>
      </c>
      <c r="F4175">
        <v>148250</v>
      </c>
    </row>
    <row r="4176" spans="1:6">
      <c r="A4176" s="14">
        <v>41880</v>
      </c>
      <c r="B4176">
        <v>10.5108</v>
      </c>
      <c r="C4176">
        <v>10.5175</v>
      </c>
      <c r="D4176">
        <v>10.410299999999999</v>
      </c>
      <c r="E4176" s="35">
        <v>10.5175</v>
      </c>
      <c r="F4176">
        <v>133981</v>
      </c>
    </row>
    <row r="4177" spans="1:6">
      <c r="A4177" s="14">
        <v>41884</v>
      </c>
      <c r="B4177">
        <v>10.5778</v>
      </c>
      <c r="C4177">
        <v>10.7319</v>
      </c>
      <c r="D4177">
        <v>10.497400000000001</v>
      </c>
      <c r="E4177" s="35">
        <v>10.725199999999999</v>
      </c>
      <c r="F4177">
        <v>209212</v>
      </c>
    </row>
    <row r="4178" spans="1:6">
      <c r="A4178" s="14">
        <v>41885</v>
      </c>
      <c r="B4178">
        <v>10.752000000000001</v>
      </c>
      <c r="C4178">
        <v>10.852499999999999</v>
      </c>
      <c r="D4178">
        <v>10.591200000000001</v>
      </c>
      <c r="E4178" s="35">
        <v>10.631399999999999</v>
      </c>
      <c r="F4178">
        <v>359203</v>
      </c>
    </row>
    <row r="4179" spans="1:6">
      <c r="A4179" s="14">
        <v>41886</v>
      </c>
      <c r="B4179">
        <v>10.6515</v>
      </c>
      <c r="C4179">
        <v>10.7386</v>
      </c>
      <c r="D4179">
        <v>10.537599999999999</v>
      </c>
      <c r="E4179" s="35">
        <v>10.5778</v>
      </c>
      <c r="F4179">
        <v>259119</v>
      </c>
    </row>
    <row r="4180" spans="1:6">
      <c r="A4180" s="14">
        <v>41887</v>
      </c>
      <c r="B4180">
        <v>10.564399999999999</v>
      </c>
      <c r="C4180">
        <v>10.691700000000001</v>
      </c>
      <c r="D4180">
        <v>10.5108</v>
      </c>
      <c r="E4180" s="35">
        <v>10.6716</v>
      </c>
      <c r="F4180">
        <v>126612</v>
      </c>
    </row>
    <row r="4181" spans="1:6">
      <c r="A4181" s="14">
        <v>41890</v>
      </c>
      <c r="B4181">
        <v>10.685</v>
      </c>
      <c r="C4181">
        <v>10.7653</v>
      </c>
      <c r="D4181">
        <v>10.3567</v>
      </c>
      <c r="E4181" s="35">
        <v>10.370100000000001</v>
      </c>
      <c r="F4181">
        <v>438117</v>
      </c>
    </row>
    <row r="4182" spans="1:6">
      <c r="A4182" s="14">
        <v>41891</v>
      </c>
      <c r="B4182">
        <v>10.3835</v>
      </c>
      <c r="C4182">
        <v>10.497400000000001</v>
      </c>
      <c r="D4182">
        <v>10.2562</v>
      </c>
      <c r="E4182" s="35">
        <v>10.403600000000001</v>
      </c>
      <c r="F4182">
        <v>438385</v>
      </c>
    </row>
    <row r="4183" spans="1:6">
      <c r="A4183" s="14">
        <v>41892</v>
      </c>
      <c r="B4183">
        <v>10.4237</v>
      </c>
      <c r="C4183">
        <v>10.537599999999999</v>
      </c>
      <c r="D4183">
        <v>10.3634</v>
      </c>
      <c r="E4183" s="35">
        <v>10.5242</v>
      </c>
      <c r="F4183">
        <v>211355</v>
      </c>
    </row>
    <row r="4184" spans="1:6">
      <c r="A4184" s="14">
        <v>41893</v>
      </c>
      <c r="B4184">
        <v>10.4572</v>
      </c>
      <c r="C4184">
        <v>10.6113</v>
      </c>
      <c r="D4184">
        <v>10.4505</v>
      </c>
      <c r="E4184" s="35">
        <v>10.5108</v>
      </c>
      <c r="F4184">
        <v>196215</v>
      </c>
    </row>
    <row r="4185" spans="1:6">
      <c r="A4185" s="14">
        <v>41894</v>
      </c>
      <c r="B4185">
        <v>10.537599999999999</v>
      </c>
      <c r="C4185">
        <v>10.5778</v>
      </c>
      <c r="D4185">
        <v>10.3299</v>
      </c>
      <c r="E4185" s="35">
        <v>10.437099999999999</v>
      </c>
      <c r="F4185">
        <v>256975</v>
      </c>
    </row>
    <row r="4186" spans="1:6">
      <c r="A4186" s="14">
        <v>41897</v>
      </c>
      <c r="B4186">
        <v>10.430400000000001</v>
      </c>
      <c r="C4186">
        <v>10.564399999999999</v>
      </c>
      <c r="D4186">
        <v>10.430400000000001</v>
      </c>
      <c r="E4186" s="35">
        <v>10.504099999999999</v>
      </c>
      <c r="F4186">
        <v>237280</v>
      </c>
    </row>
    <row r="4187" spans="1:6">
      <c r="A4187" s="14">
        <v>41898</v>
      </c>
      <c r="B4187">
        <v>10.504099999999999</v>
      </c>
      <c r="C4187">
        <v>10.6448</v>
      </c>
      <c r="D4187">
        <v>10.417</v>
      </c>
      <c r="E4187" s="35">
        <v>10.537599999999999</v>
      </c>
      <c r="F4187">
        <v>194607</v>
      </c>
    </row>
    <row r="4188" spans="1:6">
      <c r="A4188" s="14">
        <v>41899</v>
      </c>
      <c r="B4188">
        <v>10.5242</v>
      </c>
      <c r="C4188">
        <v>10.6448</v>
      </c>
      <c r="D4188">
        <v>10.504099999999999</v>
      </c>
      <c r="E4188" s="35">
        <v>10.551</v>
      </c>
      <c r="F4188">
        <v>180204</v>
      </c>
    </row>
    <row r="4189" spans="1:6">
      <c r="A4189" s="14">
        <v>41900</v>
      </c>
      <c r="B4189">
        <v>10.631399999999999</v>
      </c>
      <c r="C4189">
        <v>10.8056</v>
      </c>
      <c r="D4189">
        <v>10.564399999999999</v>
      </c>
      <c r="E4189" s="35">
        <v>10.792199999999999</v>
      </c>
      <c r="F4189">
        <v>287658</v>
      </c>
    </row>
    <row r="4190" spans="1:6">
      <c r="A4190" s="14">
        <v>41901</v>
      </c>
      <c r="B4190">
        <v>10.819000000000001</v>
      </c>
      <c r="C4190">
        <v>10.8726</v>
      </c>
      <c r="D4190">
        <v>10.6515</v>
      </c>
      <c r="E4190" s="35">
        <v>10.752000000000001</v>
      </c>
      <c r="F4190">
        <v>652422</v>
      </c>
    </row>
    <row r="4191" spans="1:6">
      <c r="A4191" s="14">
        <v>41904</v>
      </c>
      <c r="B4191">
        <v>10.664899999999999</v>
      </c>
      <c r="C4191">
        <v>10.698399999999999</v>
      </c>
      <c r="D4191">
        <v>10.437099999999999</v>
      </c>
      <c r="E4191" s="35">
        <v>10.4505</v>
      </c>
      <c r="F4191">
        <v>260593</v>
      </c>
    </row>
    <row r="4192" spans="1:6">
      <c r="A4192" s="14">
        <v>41905</v>
      </c>
      <c r="B4192">
        <v>10.403600000000001</v>
      </c>
      <c r="C4192">
        <v>10.557700000000001</v>
      </c>
      <c r="D4192">
        <v>10.2897</v>
      </c>
      <c r="E4192" s="35">
        <v>10.470599999999999</v>
      </c>
      <c r="F4192">
        <v>559504</v>
      </c>
    </row>
    <row r="4193" spans="1:6">
      <c r="A4193" s="14">
        <v>41906</v>
      </c>
      <c r="B4193">
        <v>10.9529</v>
      </c>
      <c r="C4193">
        <v>11.596</v>
      </c>
      <c r="D4193">
        <v>10.819000000000001</v>
      </c>
      <c r="E4193" s="35">
        <v>11.2209</v>
      </c>
      <c r="F4193">
        <v>1288092</v>
      </c>
    </row>
    <row r="4194" spans="1:6">
      <c r="A4194" s="14">
        <v>41907</v>
      </c>
      <c r="B4194">
        <v>11.2209</v>
      </c>
      <c r="C4194">
        <v>11.2209</v>
      </c>
      <c r="D4194">
        <v>10.9596</v>
      </c>
      <c r="E4194" s="35">
        <v>11.0266</v>
      </c>
      <c r="F4194">
        <v>343124</v>
      </c>
    </row>
    <row r="4195" spans="1:6">
      <c r="A4195" s="14">
        <v>41908</v>
      </c>
      <c r="B4195">
        <v>11.0534</v>
      </c>
      <c r="C4195">
        <v>11.2075</v>
      </c>
      <c r="D4195">
        <v>11.033300000000001</v>
      </c>
      <c r="E4195" s="35">
        <v>11.200799999999999</v>
      </c>
      <c r="F4195">
        <v>202311</v>
      </c>
    </row>
    <row r="4196" spans="1:6">
      <c r="A4196" s="14">
        <v>41911</v>
      </c>
      <c r="B4196">
        <v>11.0534</v>
      </c>
      <c r="C4196">
        <v>11.1271</v>
      </c>
      <c r="D4196">
        <v>11.013199999999999</v>
      </c>
      <c r="E4196" s="35">
        <v>11.0534</v>
      </c>
      <c r="F4196">
        <v>197889</v>
      </c>
    </row>
    <row r="4197" spans="1:6">
      <c r="A4197" s="14">
        <v>41912</v>
      </c>
      <c r="B4197">
        <v>11.0334</v>
      </c>
      <c r="C4197">
        <v>11.0669</v>
      </c>
      <c r="D4197">
        <v>10.845800000000001</v>
      </c>
      <c r="E4197" s="35">
        <v>10.845800000000001</v>
      </c>
      <c r="F4197">
        <v>372535</v>
      </c>
    </row>
    <row r="4198" spans="1:6">
      <c r="A4198" s="14">
        <v>41913</v>
      </c>
      <c r="B4198">
        <v>10.852499999999999</v>
      </c>
      <c r="C4198">
        <v>10.8725</v>
      </c>
      <c r="D4198">
        <v>10.470599999999999</v>
      </c>
      <c r="E4198" s="35">
        <v>10.5108</v>
      </c>
      <c r="F4198">
        <v>401072</v>
      </c>
    </row>
    <row r="4199" spans="1:6">
      <c r="A4199" s="14">
        <v>41914</v>
      </c>
      <c r="B4199">
        <v>10.527699999999999</v>
      </c>
      <c r="C4199">
        <v>10.6896</v>
      </c>
      <c r="D4199">
        <v>10.3996</v>
      </c>
      <c r="E4199" s="35">
        <v>10.662599999999999</v>
      </c>
      <c r="F4199">
        <v>232406</v>
      </c>
    </row>
    <row r="4200" spans="1:6">
      <c r="A4200" s="14">
        <v>41915</v>
      </c>
      <c r="B4200">
        <v>10.7974</v>
      </c>
      <c r="C4200">
        <v>10.972799999999999</v>
      </c>
      <c r="D4200">
        <v>10.7569</v>
      </c>
      <c r="E4200" s="35">
        <v>10.8581</v>
      </c>
      <c r="F4200">
        <v>266732</v>
      </c>
    </row>
    <row r="4201" spans="1:6">
      <c r="A4201" s="14">
        <v>41918</v>
      </c>
      <c r="B4201">
        <v>10.878399999999999</v>
      </c>
      <c r="C4201">
        <v>10.878399999999999</v>
      </c>
      <c r="D4201">
        <v>10.696300000000001</v>
      </c>
      <c r="E4201" s="35">
        <v>10.743499999999999</v>
      </c>
      <c r="F4201">
        <v>154037</v>
      </c>
    </row>
    <row r="4202" spans="1:6">
      <c r="A4202" s="14">
        <v>41919</v>
      </c>
      <c r="B4202">
        <v>10.6356</v>
      </c>
      <c r="C4202">
        <v>10.6828</v>
      </c>
      <c r="D4202">
        <v>10.467000000000001</v>
      </c>
      <c r="E4202" s="35">
        <v>10.467000000000001</v>
      </c>
      <c r="F4202">
        <v>200775</v>
      </c>
    </row>
    <row r="4203" spans="1:6">
      <c r="A4203" s="14">
        <v>41920</v>
      </c>
      <c r="B4203">
        <v>10.433199999999999</v>
      </c>
      <c r="C4203">
        <v>10.5816</v>
      </c>
      <c r="D4203">
        <v>10.2714</v>
      </c>
      <c r="E4203" s="35">
        <v>10.5816</v>
      </c>
      <c r="F4203">
        <v>219658</v>
      </c>
    </row>
    <row r="4204" spans="1:6">
      <c r="A4204" s="14">
        <v>41921</v>
      </c>
      <c r="B4204">
        <v>10.5479</v>
      </c>
      <c r="C4204">
        <v>10.6288</v>
      </c>
      <c r="D4204">
        <v>10.2377</v>
      </c>
      <c r="E4204" s="35">
        <v>10.244400000000001</v>
      </c>
      <c r="F4204">
        <v>212509</v>
      </c>
    </row>
    <row r="4205" spans="1:6">
      <c r="A4205" s="14">
        <v>41922</v>
      </c>
      <c r="B4205">
        <v>10.203900000000001</v>
      </c>
      <c r="C4205">
        <v>10.4602</v>
      </c>
      <c r="D4205">
        <v>10.203900000000001</v>
      </c>
      <c r="E4205" s="35">
        <v>10.2781</v>
      </c>
      <c r="F4205">
        <v>264169</v>
      </c>
    </row>
    <row r="4206" spans="1:6">
      <c r="A4206" s="14">
        <v>41925</v>
      </c>
      <c r="B4206">
        <v>10.3725</v>
      </c>
      <c r="C4206">
        <v>10.4939</v>
      </c>
      <c r="D4206">
        <v>10.2646</v>
      </c>
      <c r="E4206" s="35">
        <v>10.291600000000001</v>
      </c>
      <c r="F4206">
        <v>303622</v>
      </c>
    </row>
    <row r="4207" spans="1:6">
      <c r="A4207" s="14">
        <v>41926</v>
      </c>
      <c r="B4207">
        <v>10.3995</v>
      </c>
      <c r="C4207">
        <v>10.5883</v>
      </c>
      <c r="D4207">
        <v>10.379200000000001</v>
      </c>
      <c r="E4207" s="35">
        <v>10.4939</v>
      </c>
      <c r="F4207">
        <v>280017</v>
      </c>
    </row>
    <row r="4208" spans="1:6">
      <c r="A4208" s="14">
        <v>41927</v>
      </c>
      <c r="B4208">
        <v>10.298299999999999</v>
      </c>
      <c r="C4208">
        <v>10.7097</v>
      </c>
      <c r="D4208">
        <v>10.257899999999999</v>
      </c>
      <c r="E4208" s="35">
        <v>10.676</v>
      </c>
      <c r="F4208">
        <v>319403</v>
      </c>
    </row>
    <row r="4209" spans="1:6">
      <c r="A4209" s="14">
        <v>41928</v>
      </c>
      <c r="B4209">
        <v>10.507400000000001</v>
      </c>
      <c r="C4209">
        <v>10.7233</v>
      </c>
      <c r="D4209">
        <v>10.467000000000001</v>
      </c>
      <c r="E4209" s="35">
        <v>10.608599999999999</v>
      </c>
      <c r="F4209">
        <v>436079</v>
      </c>
    </row>
    <row r="4210" spans="1:6">
      <c r="A4210" s="14">
        <v>41929</v>
      </c>
      <c r="B4210">
        <v>10.7502</v>
      </c>
      <c r="C4210">
        <v>10.7502</v>
      </c>
      <c r="D4210">
        <v>10.5479</v>
      </c>
      <c r="E4210" s="35">
        <v>10.554600000000001</v>
      </c>
      <c r="F4210">
        <v>382393</v>
      </c>
    </row>
    <row r="4211" spans="1:6">
      <c r="A4211" s="14">
        <v>41932</v>
      </c>
      <c r="B4211">
        <v>10.5479</v>
      </c>
      <c r="C4211">
        <v>10.790699999999999</v>
      </c>
      <c r="D4211">
        <v>10.44</v>
      </c>
      <c r="E4211" s="35">
        <v>10.790699999999999</v>
      </c>
      <c r="F4211">
        <v>218647</v>
      </c>
    </row>
    <row r="4212" spans="1:6">
      <c r="A4212" s="14">
        <v>41933</v>
      </c>
      <c r="B4212">
        <v>10.837899999999999</v>
      </c>
      <c r="C4212">
        <v>11.0672</v>
      </c>
      <c r="D4212">
        <v>10.777200000000001</v>
      </c>
      <c r="E4212" s="35">
        <v>11.060499999999999</v>
      </c>
      <c r="F4212">
        <v>193491</v>
      </c>
    </row>
    <row r="4213" spans="1:6">
      <c r="A4213" s="14">
        <v>41934</v>
      </c>
      <c r="B4213">
        <v>11.053699999999999</v>
      </c>
      <c r="C4213">
        <v>11.2156</v>
      </c>
      <c r="D4213">
        <v>11.0268</v>
      </c>
      <c r="E4213" s="35">
        <v>11.0335</v>
      </c>
      <c r="F4213">
        <v>303286</v>
      </c>
    </row>
    <row r="4214" spans="1:6">
      <c r="A4214" s="14">
        <v>41935</v>
      </c>
      <c r="B4214">
        <v>11.1751</v>
      </c>
      <c r="C4214">
        <v>11.4314</v>
      </c>
      <c r="D4214">
        <v>11.148099999999999</v>
      </c>
      <c r="E4214" s="35">
        <v>11.3302</v>
      </c>
      <c r="F4214">
        <v>295597</v>
      </c>
    </row>
    <row r="4215" spans="1:6">
      <c r="A4215" s="14">
        <v>41936</v>
      </c>
      <c r="B4215">
        <v>11.357200000000001</v>
      </c>
      <c r="C4215">
        <v>11.411099999999999</v>
      </c>
      <c r="D4215">
        <v>11.276300000000001</v>
      </c>
      <c r="E4215" s="35">
        <v>11.404400000000001</v>
      </c>
      <c r="F4215">
        <v>206507</v>
      </c>
    </row>
    <row r="4216" spans="1:6">
      <c r="A4216" s="14">
        <v>41939</v>
      </c>
      <c r="B4216">
        <v>11.370699999999999</v>
      </c>
      <c r="C4216">
        <v>11.417899999999999</v>
      </c>
      <c r="D4216">
        <v>11.2493</v>
      </c>
      <c r="E4216" s="35">
        <v>11.3977</v>
      </c>
      <c r="F4216">
        <v>212442</v>
      </c>
    </row>
    <row r="4217" spans="1:6">
      <c r="A4217" s="14">
        <v>41940</v>
      </c>
      <c r="B4217">
        <v>11.4651</v>
      </c>
      <c r="C4217">
        <v>11.680899999999999</v>
      </c>
      <c r="D4217">
        <v>11.3505</v>
      </c>
      <c r="E4217" s="35">
        <v>11.674200000000001</v>
      </c>
      <c r="F4217">
        <v>234765</v>
      </c>
    </row>
    <row r="4218" spans="1:6">
      <c r="A4218" s="14">
        <v>41941</v>
      </c>
      <c r="B4218">
        <v>11.6607</v>
      </c>
      <c r="C4218">
        <v>11.7821</v>
      </c>
      <c r="D4218">
        <v>11.5595</v>
      </c>
      <c r="E4218" s="35">
        <v>11.6607</v>
      </c>
      <c r="F4218">
        <v>166716</v>
      </c>
    </row>
    <row r="4219" spans="1:6">
      <c r="A4219" s="14">
        <v>41942</v>
      </c>
      <c r="B4219">
        <v>11.6134</v>
      </c>
      <c r="C4219">
        <v>11.9237</v>
      </c>
      <c r="D4219">
        <v>11.6067</v>
      </c>
      <c r="E4219" s="35">
        <v>11.8832</v>
      </c>
      <c r="F4219">
        <v>242857</v>
      </c>
    </row>
    <row r="4220" spans="1:6">
      <c r="A4220" s="14">
        <v>41943</v>
      </c>
      <c r="B4220">
        <v>12.0923</v>
      </c>
      <c r="C4220">
        <v>12.0991</v>
      </c>
      <c r="D4220">
        <v>11.917</v>
      </c>
      <c r="E4220" s="35">
        <v>11.950699999999999</v>
      </c>
      <c r="F4220">
        <v>377472</v>
      </c>
    </row>
    <row r="4221" spans="1:6">
      <c r="A4221" s="14">
        <v>41946</v>
      </c>
      <c r="B4221">
        <v>12.0451</v>
      </c>
      <c r="C4221">
        <v>12.0923</v>
      </c>
      <c r="D4221">
        <v>11.9237</v>
      </c>
      <c r="E4221" s="35">
        <v>12.0181</v>
      </c>
      <c r="F4221">
        <v>218781</v>
      </c>
    </row>
    <row r="4222" spans="1:6">
      <c r="A4222" s="14">
        <v>41947</v>
      </c>
      <c r="B4222">
        <v>11.9641</v>
      </c>
      <c r="C4222">
        <v>12.112500000000001</v>
      </c>
      <c r="D4222">
        <v>11.937200000000001</v>
      </c>
      <c r="E4222" s="35">
        <v>12.065300000000001</v>
      </c>
      <c r="F4222">
        <v>180743</v>
      </c>
    </row>
    <row r="4223" spans="1:6">
      <c r="A4223" s="14">
        <v>41948</v>
      </c>
      <c r="B4223">
        <v>12.119300000000001</v>
      </c>
      <c r="C4223">
        <v>12.125999999999999</v>
      </c>
      <c r="D4223">
        <v>11.937200000000001</v>
      </c>
      <c r="E4223" s="35">
        <v>12.0451</v>
      </c>
      <c r="F4223">
        <v>205360</v>
      </c>
    </row>
    <row r="4224" spans="1:6">
      <c r="A4224" s="14">
        <v>41949</v>
      </c>
      <c r="B4224">
        <v>12.0654</v>
      </c>
      <c r="C4224">
        <v>12.234</v>
      </c>
      <c r="D4224">
        <v>12.0114</v>
      </c>
      <c r="E4224" s="35">
        <v>12.1463</v>
      </c>
      <c r="F4224">
        <v>306187</v>
      </c>
    </row>
    <row r="4225" spans="1:6">
      <c r="A4225" s="14">
        <v>41950</v>
      </c>
      <c r="B4225">
        <v>12.1058</v>
      </c>
      <c r="C4225">
        <v>12.166499999999999</v>
      </c>
      <c r="D4225">
        <v>11.9575</v>
      </c>
      <c r="E4225" s="35">
        <v>12.0991</v>
      </c>
      <c r="F4225">
        <v>155589</v>
      </c>
    </row>
    <row r="4226" spans="1:6">
      <c r="A4226" s="14">
        <v>41953</v>
      </c>
      <c r="B4226">
        <v>12.0855</v>
      </c>
      <c r="C4226">
        <v>12.1935</v>
      </c>
      <c r="D4226">
        <v>11.768599999999999</v>
      </c>
      <c r="E4226" s="35">
        <v>12.078799999999999</v>
      </c>
      <c r="F4226">
        <v>302880</v>
      </c>
    </row>
    <row r="4227" spans="1:6">
      <c r="A4227" s="14">
        <v>41954</v>
      </c>
      <c r="B4227">
        <v>12.045199999999999</v>
      </c>
      <c r="C4227">
        <v>12.126099999999999</v>
      </c>
      <c r="D4227">
        <v>11.971</v>
      </c>
      <c r="E4227" s="35">
        <v>12.0519</v>
      </c>
      <c r="F4227">
        <v>259517</v>
      </c>
    </row>
    <row r="4228" spans="1:6">
      <c r="A4228" s="14">
        <v>41955</v>
      </c>
      <c r="B4228">
        <v>12.0181</v>
      </c>
      <c r="C4228">
        <v>12.2879</v>
      </c>
      <c r="D4228">
        <v>11.9979</v>
      </c>
      <c r="E4228" s="35">
        <v>12.2407</v>
      </c>
      <c r="F4228">
        <v>158691</v>
      </c>
    </row>
    <row r="4229" spans="1:6">
      <c r="A4229" s="14">
        <v>41956</v>
      </c>
      <c r="B4229">
        <v>12.2744</v>
      </c>
      <c r="C4229">
        <v>12.2744</v>
      </c>
      <c r="D4229">
        <v>12.0586</v>
      </c>
      <c r="E4229" s="35">
        <v>12.078799999999999</v>
      </c>
      <c r="F4229">
        <v>215611</v>
      </c>
    </row>
    <row r="4230" spans="1:6">
      <c r="A4230" s="14">
        <v>41957</v>
      </c>
      <c r="B4230">
        <v>12.072100000000001</v>
      </c>
      <c r="C4230">
        <v>12.220499999999999</v>
      </c>
      <c r="D4230">
        <v>12.0046</v>
      </c>
      <c r="E4230" s="35">
        <v>12.1058</v>
      </c>
      <c r="F4230">
        <v>177709</v>
      </c>
    </row>
    <row r="4231" spans="1:6">
      <c r="A4231" s="14">
        <v>41960</v>
      </c>
      <c r="B4231">
        <v>12.0586</v>
      </c>
      <c r="C4231">
        <v>12.126099999999999</v>
      </c>
      <c r="D4231">
        <v>11.8765</v>
      </c>
      <c r="E4231" s="35">
        <v>11.9305</v>
      </c>
      <c r="F4231">
        <v>155724</v>
      </c>
    </row>
    <row r="4232" spans="1:6">
      <c r="A4232" s="14">
        <v>41961</v>
      </c>
      <c r="B4232">
        <v>11.984400000000001</v>
      </c>
      <c r="C4232">
        <v>12.1058</v>
      </c>
      <c r="D4232">
        <v>11.937200000000001</v>
      </c>
      <c r="E4232" s="35">
        <v>11.950699999999999</v>
      </c>
      <c r="F4232">
        <v>157409</v>
      </c>
    </row>
    <row r="4233" spans="1:6">
      <c r="A4233" s="14">
        <v>41962</v>
      </c>
      <c r="B4233">
        <v>11.944000000000001</v>
      </c>
      <c r="C4233">
        <v>11.950699999999999</v>
      </c>
      <c r="D4233">
        <v>11.6675</v>
      </c>
      <c r="E4233" s="35">
        <v>11.7484</v>
      </c>
      <c r="F4233">
        <v>163007</v>
      </c>
    </row>
    <row r="4234" spans="1:6">
      <c r="A4234" s="14">
        <v>41963</v>
      </c>
      <c r="B4234">
        <v>11.680899999999999</v>
      </c>
      <c r="C4234">
        <v>11.9237</v>
      </c>
      <c r="D4234">
        <v>11.680899999999999</v>
      </c>
      <c r="E4234" s="35">
        <v>11.802300000000001</v>
      </c>
      <c r="F4234">
        <v>216218</v>
      </c>
    </row>
    <row r="4235" spans="1:6">
      <c r="A4235" s="14">
        <v>41964</v>
      </c>
      <c r="B4235">
        <v>12.0047</v>
      </c>
      <c r="C4235">
        <v>12.0047</v>
      </c>
      <c r="D4235">
        <v>11.7012</v>
      </c>
      <c r="E4235" s="35">
        <v>11.7012</v>
      </c>
      <c r="F4235">
        <v>218782</v>
      </c>
    </row>
    <row r="4236" spans="1:6">
      <c r="A4236" s="14">
        <v>41967</v>
      </c>
      <c r="B4236">
        <v>11.714600000000001</v>
      </c>
      <c r="C4236">
        <v>11.937200000000001</v>
      </c>
      <c r="D4236">
        <v>11.714600000000001</v>
      </c>
      <c r="E4236" s="35">
        <v>11.937200000000001</v>
      </c>
      <c r="F4236">
        <v>223367</v>
      </c>
    </row>
    <row r="4237" spans="1:6">
      <c r="A4237" s="14">
        <v>41968</v>
      </c>
      <c r="B4237">
        <v>11.991199999999999</v>
      </c>
      <c r="C4237">
        <v>12.0451</v>
      </c>
      <c r="D4237">
        <v>11.8833</v>
      </c>
      <c r="E4237" s="35">
        <v>11.950699999999999</v>
      </c>
      <c r="F4237">
        <v>200640</v>
      </c>
    </row>
    <row r="4238" spans="1:6">
      <c r="A4238" s="14">
        <v>41969</v>
      </c>
      <c r="B4238">
        <v>11.9709</v>
      </c>
      <c r="C4238">
        <v>12.065300000000001</v>
      </c>
      <c r="D4238">
        <v>11.9169</v>
      </c>
      <c r="E4238" s="35">
        <v>11.9709</v>
      </c>
      <c r="F4238">
        <v>100083</v>
      </c>
    </row>
    <row r="4239" spans="1:6">
      <c r="A4239" s="14">
        <v>41971</v>
      </c>
      <c r="B4239">
        <v>11.991099999999999</v>
      </c>
      <c r="C4239">
        <v>12.1058</v>
      </c>
      <c r="D4239">
        <v>11.815799999999999</v>
      </c>
      <c r="E4239" s="35">
        <v>11.815799999999999</v>
      </c>
      <c r="F4239">
        <v>87202</v>
      </c>
    </row>
    <row r="4240" spans="1:6">
      <c r="A4240" s="14">
        <v>41974</v>
      </c>
      <c r="B4240">
        <v>11.815799999999999</v>
      </c>
      <c r="C4240">
        <v>11.9169</v>
      </c>
      <c r="D4240">
        <v>11.7753</v>
      </c>
      <c r="E4240" s="35">
        <v>11.7753</v>
      </c>
      <c r="F4240">
        <v>272329</v>
      </c>
    </row>
    <row r="4241" spans="1:6">
      <c r="A4241" s="14">
        <v>41975</v>
      </c>
      <c r="B4241">
        <v>11.808999999999999</v>
      </c>
      <c r="C4241">
        <v>11.991099999999999</v>
      </c>
      <c r="D4241">
        <v>11.7416</v>
      </c>
      <c r="E4241" s="35">
        <v>11.943899999999999</v>
      </c>
      <c r="F4241">
        <v>229166</v>
      </c>
    </row>
    <row r="4242" spans="1:6">
      <c r="A4242" s="14">
        <v>41976</v>
      </c>
      <c r="B4242">
        <v>11.9237</v>
      </c>
      <c r="C4242">
        <v>12.173299999999999</v>
      </c>
      <c r="D4242">
        <v>11.849500000000001</v>
      </c>
      <c r="E4242" s="35">
        <v>12.0586</v>
      </c>
      <c r="F4242">
        <v>289325</v>
      </c>
    </row>
    <row r="4243" spans="1:6">
      <c r="A4243" s="14">
        <v>41977</v>
      </c>
      <c r="B4243">
        <v>12.0586</v>
      </c>
      <c r="C4243">
        <v>12.1058</v>
      </c>
      <c r="D4243">
        <v>11.809100000000001</v>
      </c>
      <c r="E4243" s="35">
        <v>11.903499999999999</v>
      </c>
      <c r="F4243">
        <v>239554</v>
      </c>
    </row>
    <row r="4244" spans="1:6">
      <c r="A4244" s="14">
        <v>41978</v>
      </c>
      <c r="B4244">
        <v>11.917</v>
      </c>
      <c r="C4244">
        <v>12.1395</v>
      </c>
      <c r="D4244">
        <v>11.917</v>
      </c>
      <c r="E4244" s="35">
        <v>12.072100000000001</v>
      </c>
      <c r="F4244">
        <v>240228</v>
      </c>
    </row>
    <row r="4245" spans="1:6">
      <c r="A4245" s="14">
        <v>41981</v>
      </c>
      <c r="B4245">
        <v>12.0181</v>
      </c>
      <c r="C4245">
        <v>12.1395</v>
      </c>
      <c r="D4245">
        <v>11.7888</v>
      </c>
      <c r="E4245" s="35">
        <v>11.8428</v>
      </c>
      <c r="F4245">
        <v>117484</v>
      </c>
    </row>
    <row r="4246" spans="1:6">
      <c r="A4246" s="14">
        <v>41982</v>
      </c>
      <c r="B4246">
        <v>11.680899999999999</v>
      </c>
      <c r="C4246">
        <v>12.071999999999999</v>
      </c>
      <c r="D4246">
        <v>11.6</v>
      </c>
      <c r="E4246" s="35">
        <v>12.065300000000001</v>
      </c>
      <c r="F4246">
        <v>319268</v>
      </c>
    </row>
    <row r="4247" spans="1:6">
      <c r="A4247" s="14">
        <v>41983</v>
      </c>
      <c r="B4247">
        <v>12.0182</v>
      </c>
      <c r="C4247">
        <v>12.126099999999999</v>
      </c>
      <c r="D4247">
        <v>11.7349</v>
      </c>
      <c r="E4247" s="35">
        <v>11.761900000000001</v>
      </c>
      <c r="F4247">
        <v>240364</v>
      </c>
    </row>
    <row r="4248" spans="1:6">
      <c r="A4248" s="14">
        <v>41984</v>
      </c>
      <c r="B4248">
        <v>11.856199999999999</v>
      </c>
      <c r="C4248">
        <v>12.0383</v>
      </c>
      <c r="D4248">
        <v>11.7888</v>
      </c>
      <c r="E4248" s="35">
        <v>11.8225</v>
      </c>
      <c r="F4248">
        <v>204280</v>
      </c>
    </row>
    <row r="4249" spans="1:6">
      <c r="A4249" s="14">
        <v>41985</v>
      </c>
      <c r="B4249">
        <v>11.654</v>
      </c>
      <c r="C4249">
        <v>11.8293</v>
      </c>
      <c r="D4249">
        <v>11.593299999999999</v>
      </c>
      <c r="E4249" s="35">
        <v>11.6135</v>
      </c>
      <c r="F4249">
        <v>331005</v>
      </c>
    </row>
    <row r="4250" spans="1:6">
      <c r="A4250" s="14">
        <v>41988</v>
      </c>
      <c r="B4250">
        <v>11.714700000000001</v>
      </c>
      <c r="C4250">
        <v>11.7484</v>
      </c>
      <c r="D4250">
        <v>11.357200000000001</v>
      </c>
      <c r="E4250" s="35">
        <v>11.3977</v>
      </c>
      <c r="F4250">
        <v>484436</v>
      </c>
    </row>
    <row r="4251" spans="1:6">
      <c r="A4251" s="14">
        <v>41989</v>
      </c>
      <c r="B4251">
        <v>11.397600000000001</v>
      </c>
      <c r="C4251">
        <v>11.8697</v>
      </c>
      <c r="D4251">
        <v>11.397600000000001</v>
      </c>
      <c r="E4251" s="35">
        <v>11.6539</v>
      </c>
      <c r="F4251">
        <v>296810</v>
      </c>
    </row>
    <row r="4252" spans="1:6">
      <c r="A4252" s="14">
        <v>41990</v>
      </c>
      <c r="B4252">
        <v>11.674099999999999</v>
      </c>
      <c r="C4252">
        <v>11.9169</v>
      </c>
      <c r="D4252">
        <v>11.519</v>
      </c>
      <c r="E4252" s="35">
        <v>11.8832</v>
      </c>
      <c r="F4252">
        <v>393589</v>
      </c>
    </row>
    <row r="4253" spans="1:6">
      <c r="A4253" s="14">
        <v>41991</v>
      </c>
      <c r="B4253">
        <v>11.9979</v>
      </c>
      <c r="C4253">
        <v>12.024800000000001</v>
      </c>
      <c r="D4253">
        <v>11.7483</v>
      </c>
      <c r="E4253" s="35">
        <v>11.9574</v>
      </c>
      <c r="F4253">
        <v>484029</v>
      </c>
    </row>
    <row r="4254" spans="1:6">
      <c r="A4254" s="14">
        <v>41992</v>
      </c>
      <c r="B4254">
        <v>11.8832</v>
      </c>
      <c r="C4254">
        <v>12.0586</v>
      </c>
      <c r="D4254">
        <v>11.8832</v>
      </c>
      <c r="E4254" s="35">
        <v>12.0046</v>
      </c>
      <c r="F4254">
        <v>636716</v>
      </c>
    </row>
    <row r="4255" spans="1:6">
      <c r="A4255" s="14">
        <v>41995</v>
      </c>
      <c r="B4255">
        <v>11.984400000000001</v>
      </c>
      <c r="C4255">
        <v>12.0991</v>
      </c>
      <c r="D4255">
        <v>11.8293</v>
      </c>
      <c r="E4255" s="35">
        <v>12.085599999999999</v>
      </c>
      <c r="F4255">
        <v>436956</v>
      </c>
    </row>
    <row r="4256" spans="1:6">
      <c r="A4256" s="14">
        <v>41996</v>
      </c>
      <c r="B4256">
        <v>12.0451</v>
      </c>
      <c r="C4256">
        <v>12.3688</v>
      </c>
      <c r="D4256">
        <v>11.4651</v>
      </c>
      <c r="E4256" s="35">
        <v>12.1867</v>
      </c>
      <c r="F4256">
        <v>1329814</v>
      </c>
    </row>
    <row r="4257" spans="1:6">
      <c r="A4257" s="14">
        <v>41997</v>
      </c>
      <c r="B4257">
        <v>12.1934</v>
      </c>
      <c r="C4257">
        <v>12.335100000000001</v>
      </c>
      <c r="D4257">
        <v>12.119300000000001</v>
      </c>
      <c r="E4257" s="35">
        <v>12.294600000000001</v>
      </c>
      <c r="F4257">
        <v>176629</v>
      </c>
    </row>
    <row r="4258" spans="1:6">
      <c r="A4258" s="14">
        <v>41999</v>
      </c>
      <c r="B4258">
        <v>12.3553</v>
      </c>
      <c r="C4258">
        <v>12.706</v>
      </c>
      <c r="D4258">
        <v>12.335100000000001</v>
      </c>
      <c r="E4258" s="35">
        <v>12.4902</v>
      </c>
      <c r="F4258">
        <v>345504</v>
      </c>
    </row>
    <row r="4259" spans="1:6">
      <c r="A4259" s="14">
        <v>42002</v>
      </c>
      <c r="B4259">
        <v>12.4903</v>
      </c>
      <c r="C4259">
        <v>12.6723</v>
      </c>
      <c r="D4259">
        <v>12.389099999999999</v>
      </c>
      <c r="E4259" s="35">
        <v>12.436299999999999</v>
      </c>
      <c r="F4259">
        <v>246028</v>
      </c>
    </row>
    <row r="4260" spans="1:6">
      <c r="A4260" s="14">
        <v>42003</v>
      </c>
      <c r="B4260">
        <v>12.405799999999999</v>
      </c>
      <c r="C4260">
        <v>12.616099999999999</v>
      </c>
      <c r="D4260">
        <v>12.405799999999999</v>
      </c>
      <c r="E4260" s="35">
        <v>12.521100000000001</v>
      </c>
      <c r="F4260">
        <v>188427</v>
      </c>
    </row>
    <row r="4261" spans="1:6">
      <c r="A4261" s="14">
        <v>42004</v>
      </c>
      <c r="B4261">
        <v>12.527799999999999</v>
      </c>
      <c r="C4261">
        <v>12.595599999999999</v>
      </c>
      <c r="D4261">
        <v>12.1548</v>
      </c>
      <c r="E4261" s="35">
        <v>12.1751</v>
      </c>
      <c r="F4261">
        <v>306243</v>
      </c>
    </row>
    <row r="4262" spans="1:6">
      <c r="A4262" s="14">
        <v>42006</v>
      </c>
      <c r="B4262">
        <v>12.243</v>
      </c>
      <c r="C4262">
        <v>12.385400000000001</v>
      </c>
      <c r="D4262">
        <v>12.005599999999999</v>
      </c>
      <c r="E4262" s="35">
        <v>12.087</v>
      </c>
      <c r="F4262">
        <v>160550</v>
      </c>
    </row>
    <row r="4263" spans="1:6">
      <c r="A4263" s="14">
        <v>42009</v>
      </c>
      <c r="B4263">
        <v>11.998799999999999</v>
      </c>
      <c r="C4263">
        <v>12.1005</v>
      </c>
      <c r="D4263">
        <v>11.781700000000001</v>
      </c>
      <c r="E4263" s="35">
        <v>11.863099999999999</v>
      </c>
      <c r="F4263">
        <v>309906</v>
      </c>
    </row>
    <row r="4264" spans="1:6">
      <c r="A4264" s="14">
        <v>42010</v>
      </c>
      <c r="B4264">
        <v>11.917400000000001</v>
      </c>
      <c r="C4264">
        <v>12.046200000000001</v>
      </c>
      <c r="D4264">
        <v>11.741</v>
      </c>
      <c r="E4264" s="35">
        <v>11.7478</v>
      </c>
      <c r="F4264">
        <v>289218</v>
      </c>
    </row>
    <row r="4265" spans="1:6">
      <c r="A4265" s="14">
        <v>42011</v>
      </c>
      <c r="B4265">
        <v>11.8224</v>
      </c>
      <c r="C4265">
        <v>11.9038</v>
      </c>
      <c r="D4265">
        <v>11.6325</v>
      </c>
      <c r="E4265" s="35">
        <v>11.802099999999999</v>
      </c>
      <c r="F4265">
        <v>328831</v>
      </c>
    </row>
    <row r="4266" spans="1:6">
      <c r="A4266" s="14">
        <v>42012</v>
      </c>
      <c r="B4266">
        <v>11.910600000000001</v>
      </c>
      <c r="C4266">
        <v>12.059799999999999</v>
      </c>
      <c r="D4266">
        <v>11.849500000000001</v>
      </c>
      <c r="E4266" s="35">
        <v>12.053000000000001</v>
      </c>
      <c r="F4266">
        <v>383363</v>
      </c>
    </row>
    <row r="4267" spans="1:6">
      <c r="A4267" s="14">
        <v>42013</v>
      </c>
      <c r="B4267">
        <v>12.0327</v>
      </c>
      <c r="C4267">
        <v>12.0937</v>
      </c>
      <c r="D4267">
        <v>11.856299999999999</v>
      </c>
      <c r="E4267" s="35">
        <v>11.869899999999999</v>
      </c>
      <c r="F4267">
        <v>244995</v>
      </c>
    </row>
    <row r="4268" spans="1:6">
      <c r="A4268" s="14">
        <v>42016</v>
      </c>
      <c r="B4268">
        <v>11.869899999999999</v>
      </c>
      <c r="C4268">
        <v>11.992000000000001</v>
      </c>
      <c r="D4268">
        <v>11.727399999999999</v>
      </c>
      <c r="E4268" s="35">
        <v>11.781700000000001</v>
      </c>
      <c r="F4268">
        <v>394487</v>
      </c>
    </row>
    <row r="4269" spans="1:6">
      <c r="A4269" s="14">
        <v>42017</v>
      </c>
      <c r="B4269">
        <v>11.8834</v>
      </c>
      <c r="C4269">
        <v>12.120799999999999</v>
      </c>
      <c r="D4269">
        <v>11.713900000000001</v>
      </c>
      <c r="E4269" s="35">
        <v>11.781700000000001</v>
      </c>
      <c r="F4269">
        <v>317638</v>
      </c>
    </row>
    <row r="4270" spans="1:6">
      <c r="A4270" s="14">
        <v>42018</v>
      </c>
      <c r="B4270">
        <v>11.639200000000001</v>
      </c>
      <c r="C4270">
        <v>11.8156</v>
      </c>
      <c r="D4270">
        <v>11.5307</v>
      </c>
      <c r="E4270" s="35">
        <v>11.774900000000001</v>
      </c>
      <c r="F4270">
        <v>296611</v>
      </c>
    </row>
    <row r="4271" spans="1:6">
      <c r="A4271" s="14">
        <v>42019</v>
      </c>
      <c r="B4271">
        <v>11.8292</v>
      </c>
      <c r="C4271">
        <v>11.863099999999999</v>
      </c>
      <c r="D4271">
        <v>11.3476</v>
      </c>
      <c r="E4271" s="35">
        <v>11.4358</v>
      </c>
      <c r="F4271">
        <v>355215</v>
      </c>
    </row>
    <row r="4272" spans="1:6">
      <c r="A4272" s="14">
        <v>42020</v>
      </c>
      <c r="B4272">
        <v>11.374700000000001</v>
      </c>
      <c r="C4272">
        <v>11.49</v>
      </c>
      <c r="D4272">
        <v>11.2323</v>
      </c>
      <c r="E4272" s="35">
        <v>11.462899999999999</v>
      </c>
      <c r="F4272">
        <v>315331</v>
      </c>
    </row>
    <row r="4273" spans="1:6">
      <c r="A4273" s="14">
        <v>42024</v>
      </c>
      <c r="B4273">
        <v>11.449400000000001</v>
      </c>
      <c r="C4273">
        <v>11.4833</v>
      </c>
      <c r="D4273">
        <v>11.184799999999999</v>
      </c>
      <c r="E4273" s="35">
        <v>11.2798</v>
      </c>
      <c r="F4273">
        <v>231158</v>
      </c>
    </row>
    <row r="4274" spans="1:6">
      <c r="A4274" s="14">
        <v>42025</v>
      </c>
      <c r="B4274">
        <v>11.2255</v>
      </c>
      <c r="C4274">
        <v>11.3544</v>
      </c>
      <c r="D4274">
        <v>11.0763</v>
      </c>
      <c r="E4274" s="35">
        <v>11.110200000000001</v>
      </c>
      <c r="F4274">
        <v>251980</v>
      </c>
    </row>
    <row r="4275" spans="1:6">
      <c r="A4275" s="14">
        <v>42026</v>
      </c>
      <c r="B4275">
        <v>11.2187</v>
      </c>
      <c r="C4275">
        <v>11.5375</v>
      </c>
      <c r="D4275">
        <v>11.1509</v>
      </c>
      <c r="E4275" s="35">
        <v>11.5036</v>
      </c>
      <c r="F4275">
        <v>279858</v>
      </c>
    </row>
    <row r="4276" spans="1:6">
      <c r="A4276" s="14">
        <v>42027</v>
      </c>
      <c r="B4276">
        <v>11.469799999999999</v>
      </c>
      <c r="C4276">
        <v>11.530799999999999</v>
      </c>
      <c r="D4276">
        <v>11.3409</v>
      </c>
      <c r="E4276" s="35">
        <v>11.456200000000001</v>
      </c>
      <c r="F4276">
        <v>185103</v>
      </c>
    </row>
    <row r="4277" spans="1:6">
      <c r="A4277" s="14">
        <v>42030</v>
      </c>
      <c r="B4277">
        <v>11.4291</v>
      </c>
      <c r="C4277">
        <v>11.5105</v>
      </c>
      <c r="D4277">
        <v>11.313800000000001</v>
      </c>
      <c r="E4277" s="35">
        <v>11.4969</v>
      </c>
      <c r="F4277">
        <v>246081</v>
      </c>
    </row>
    <row r="4278" spans="1:6">
      <c r="A4278" s="14">
        <v>42031</v>
      </c>
      <c r="B4278">
        <v>11.3748</v>
      </c>
      <c r="C4278">
        <v>11.462899999999999</v>
      </c>
      <c r="D4278">
        <v>11.3002</v>
      </c>
      <c r="E4278" s="35">
        <v>11.3612</v>
      </c>
      <c r="F4278">
        <v>280130</v>
      </c>
    </row>
    <row r="4279" spans="1:6">
      <c r="A4279" s="14">
        <v>42032</v>
      </c>
      <c r="B4279">
        <v>11.4358</v>
      </c>
      <c r="C4279">
        <v>11.849600000000001</v>
      </c>
      <c r="D4279">
        <v>11.368</v>
      </c>
      <c r="E4279" s="35">
        <v>11.605399999999999</v>
      </c>
      <c r="F4279">
        <v>850633</v>
      </c>
    </row>
    <row r="4280" spans="1:6">
      <c r="A4280" s="14">
        <v>42033</v>
      </c>
      <c r="B4280">
        <v>11.659599999999999</v>
      </c>
      <c r="C4280">
        <v>11.788500000000001</v>
      </c>
      <c r="D4280">
        <v>11.5511</v>
      </c>
      <c r="E4280" s="35">
        <v>11.781700000000001</v>
      </c>
      <c r="F4280">
        <v>289150</v>
      </c>
    </row>
    <row r="4281" spans="1:6">
      <c r="A4281" s="14">
        <v>42034</v>
      </c>
      <c r="B4281">
        <v>11.68</v>
      </c>
      <c r="C4281">
        <v>11.727499999999999</v>
      </c>
      <c r="D4281">
        <v>11.4291</v>
      </c>
      <c r="E4281" s="35">
        <v>11.449400000000001</v>
      </c>
      <c r="F4281">
        <v>369528</v>
      </c>
    </row>
    <row r="4282" spans="1:6">
      <c r="A4282" s="14">
        <v>42037</v>
      </c>
      <c r="B4282">
        <v>11.517200000000001</v>
      </c>
      <c r="C4282">
        <v>11.6732</v>
      </c>
      <c r="D4282">
        <v>11.273</v>
      </c>
      <c r="E4282" s="35">
        <v>11.646100000000001</v>
      </c>
      <c r="F4282">
        <v>288134</v>
      </c>
    </row>
    <row r="4283" spans="1:6">
      <c r="A4283" s="14">
        <v>42038</v>
      </c>
      <c r="B4283">
        <v>11.741</v>
      </c>
      <c r="C4283">
        <v>12.0937</v>
      </c>
      <c r="D4283">
        <v>11.7003</v>
      </c>
      <c r="E4283" s="35">
        <v>12.073399999999999</v>
      </c>
      <c r="F4283">
        <v>329170</v>
      </c>
    </row>
    <row r="4284" spans="1:6">
      <c r="A4284" s="14">
        <v>42039</v>
      </c>
      <c r="B4284">
        <v>12.053100000000001</v>
      </c>
      <c r="C4284">
        <v>12.1751</v>
      </c>
      <c r="D4284">
        <v>11.9717</v>
      </c>
      <c r="E4284" s="35">
        <v>12.114100000000001</v>
      </c>
      <c r="F4284">
        <v>345109</v>
      </c>
    </row>
    <row r="4285" spans="1:6">
      <c r="A4285" s="14">
        <v>42040</v>
      </c>
      <c r="B4285">
        <v>12.1751</v>
      </c>
      <c r="C4285">
        <v>12.304</v>
      </c>
      <c r="D4285">
        <v>12.0869</v>
      </c>
      <c r="E4285" s="35">
        <v>12.2904</v>
      </c>
      <c r="F4285">
        <v>230140</v>
      </c>
    </row>
    <row r="4286" spans="1:6">
      <c r="A4286" s="14">
        <v>42041</v>
      </c>
      <c r="B4286">
        <v>12.304</v>
      </c>
      <c r="C4286">
        <v>12.473599999999999</v>
      </c>
      <c r="D4286">
        <v>12.195499999999999</v>
      </c>
      <c r="E4286" s="35">
        <v>12.4397</v>
      </c>
      <c r="F4286">
        <v>303464</v>
      </c>
    </row>
    <row r="4287" spans="1:6">
      <c r="A4287" s="14">
        <v>42044</v>
      </c>
      <c r="B4287">
        <v>12.4125</v>
      </c>
      <c r="C4287">
        <v>12.541399999999999</v>
      </c>
      <c r="D4287">
        <v>12.276899999999999</v>
      </c>
      <c r="E4287" s="35">
        <v>12.385400000000001</v>
      </c>
      <c r="F4287">
        <v>472694</v>
      </c>
    </row>
    <row r="4288" spans="1:6">
      <c r="A4288" s="14">
        <v>42045</v>
      </c>
      <c r="B4288">
        <v>12.4871</v>
      </c>
      <c r="C4288">
        <v>12.4871</v>
      </c>
      <c r="D4288">
        <v>12.2294</v>
      </c>
      <c r="E4288" s="35">
        <v>12.4261</v>
      </c>
      <c r="F4288">
        <v>248725</v>
      </c>
    </row>
    <row r="4289" spans="1:6">
      <c r="A4289" s="14">
        <v>42046</v>
      </c>
      <c r="B4289">
        <v>12.4193</v>
      </c>
      <c r="C4289">
        <v>12.466799999999999</v>
      </c>
      <c r="D4289">
        <v>12.304</v>
      </c>
      <c r="E4289" s="35">
        <v>12.3786</v>
      </c>
      <c r="F4289">
        <v>257678</v>
      </c>
    </row>
    <row r="4290" spans="1:6">
      <c r="A4290" s="14">
        <v>42047</v>
      </c>
      <c r="B4290">
        <v>12.453200000000001</v>
      </c>
      <c r="C4290">
        <v>12.534599999999999</v>
      </c>
      <c r="D4290">
        <v>12.317500000000001</v>
      </c>
      <c r="E4290" s="35">
        <v>12.453200000000001</v>
      </c>
      <c r="F4290">
        <v>336969</v>
      </c>
    </row>
    <row r="4291" spans="1:6">
      <c r="A4291" s="14">
        <v>42048</v>
      </c>
      <c r="B4291">
        <v>12.46</v>
      </c>
      <c r="C4291">
        <v>12.5143</v>
      </c>
      <c r="D4291">
        <v>12.3515</v>
      </c>
      <c r="E4291" s="35">
        <v>12.5007</v>
      </c>
      <c r="F4291">
        <v>211420</v>
      </c>
    </row>
    <row r="4292" spans="1:6">
      <c r="A4292" s="14">
        <v>42052</v>
      </c>
      <c r="B4292">
        <v>12.514200000000001</v>
      </c>
      <c r="C4292">
        <v>12.5549</v>
      </c>
      <c r="D4292">
        <v>12.3515</v>
      </c>
      <c r="E4292" s="35">
        <v>12.3718</v>
      </c>
      <c r="F4292">
        <v>325845</v>
      </c>
    </row>
    <row r="4293" spans="1:6">
      <c r="A4293" s="14">
        <v>42053</v>
      </c>
      <c r="B4293">
        <v>12.331200000000001</v>
      </c>
      <c r="C4293">
        <v>12.385400000000001</v>
      </c>
      <c r="D4293">
        <v>12.2226</v>
      </c>
      <c r="E4293" s="35">
        <v>12.317600000000001</v>
      </c>
      <c r="F4293">
        <v>527975</v>
      </c>
    </row>
    <row r="4294" spans="1:6">
      <c r="A4294" s="14">
        <v>42054</v>
      </c>
      <c r="B4294">
        <v>12.310700000000001</v>
      </c>
      <c r="C4294">
        <v>12.5549</v>
      </c>
      <c r="D4294">
        <v>12.270099999999999</v>
      </c>
      <c r="E4294" s="35">
        <v>12.4871</v>
      </c>
      <c r="F4294">
        <v>346939</v>
      </c>
    </row>
    <row r="4295" spans="1:6">
      <c r="A4295" s="14">
        <v>42055</v>
      </c>
      <c r="B4295">
        <v>12.4261</v>
      </c>
      <c r="C4295">
        <v>12.5482</v>
      </c>
      <c r="D4295">
        <v>12.3108</v>
      </c>
      <c r="E4295" s="35">
        <v>12.5007</v>
      </c>
      <c r="F4295">
        <v>193717</v>
      </c>
    </row>
    <row r="4296" spans="1:6">
      <c r="A4296" s="14">
        <v>42058</v>
      </c>
      <c r="B4296">
        <v>12.453200000000001</v>
      </c>
      <c r="C4296">
        <v>12.595700000000001</v>
      </c>
      <c r="D4296">
        <v>12.3786</v>
      </c>
      <c r="E4296" s="35">
        <v>12.541399999999999</v>
      </c>
      <c r="F4296">
        <v>234617</v>
      </c>
    </row>
    <row r="4297" spans="1:6">
      <c r="A4297" s="14">
        <v>42059</v>
      </c>
      <c r="B4297">
        <v>12.5618</v>
      </c>
      <c r="C4297">
        <v>12.6431</v>
      </c>
      <c r="D4297">
        <v>12.473599999999999</v>
      </c>
      <c r="E4297" s="35">
        <v>12.6228</v>
      </c>
      <c r="F4297">
        <v>189986</v>
      </c>
    </row>
    <row r="4298" spans="1:6">
      <c r="A4298" s="14">
        <v>42060</v>
      </c>
      <c r="B4298">
        <v>12.6228</v>
      </c>
      <c r="C4298">
        <v>12.649900000000001</v>
      </c>
      <c r="D4298">
        <v>12.4329</v>
      </c>
      <c r="E4298" s="35">
        <v>12.453200000000001</v>
      </c>
      <c r="F4298">
        <v>280943</v>
      </c>
    </row>
    <row r="4299" spans="1:6">
      <c r="A4299" s="14">
        <v>42061</v>
      </c>
      <c r="B4299">
        <v>12.4329</v>
      </c>
      <c r="C4299">
        <v>12.6432</v>
      </c>
      <c r="D4299">
        <v>12.3583</v>
      </c>
      <c r="E4299" s="35">
        <v>12.555</v>
      </c>
      <c r="F4299">
        <v>387028</v>
      </c>
    </row>
    <row r="4300" spans="1:6">
      <c r="A4300" s="14">
        <v>42062</v>
      </c>
      <c r="B4300">
        <v>12.582100000000001</v>
      </c>
      <c r="C4300">
        <v>12.731299999999999</v>
      </c>
      <c r="D4300">
        <v>12.480399999999999</v>
      </c>
      <c r="E4300" s="35">
        <v>12.6974</v>
      </c>
      <c r="F4300">
        <v>366068</v>
      </c>
    </row>
    <row r="4301" spans="1:6">
      <c r="A4301" s="14">
        <v>42065</v>
      </c>
      <c r="B4301">
        <v>12.717700000000001</v>
      </c>
      <c r="C4301">
        <v>12.805899999999999</v>
      </c>
      <c r="D4301">
        <v>12.4328</v>
      </c>
      <c r="E4301" s="35">
        <v>12.5685</v>
      </c>
      <c r="F4301">
        <v>391435</v>
      </c>
    </row>
    <row r="4302" spans="1:6">
      <c r="A4302" s="14">
        <v>42066</v>
      </c>
      <c r="B4302">
        <v>12.4939</v>
      </c>
      <c r="C4302">
        <v>12.4939</v>
      </c>
      <c r="D4302">
        <v>12.2972</v>
      </c>
      <c r="E4302" s="35">
        <v>12.3786</v>
      </c>
      <c r="F4302">
        <v>325371</v>
      </c>
    </row>
    <row r="4303" spans="1:6">
      <c r="A4303" s="14">
        <v>42067</v>
      </c>
      <c r="B4303">
        <v>12.317500000000001</v>
      </c>
      <c r="C4303">
        <v>12.331099999999999</v>
      </c>
      <c r="D4303">
        <v>12.120799999999999</v>
      </c>
      <c r="E4303" s="35">
        <v>12.2158</v>
      </c>
      <c r="F4303">
        <v>181847</v>
      </c>
    </row>
    <row r="4304" spans="1:6">
      <c r="A4304" s="14">
        <v>42068</v>
      </c>
      <c r="B4304">
        <v>12.2159</v>
      </c>
      <c r="C4304">
        <v>12.270099999999999</v>
      </c>
      <c r="D4304">
        <v>12.120900000000001</v>
      </c>
      <c r="E4304" s="35">
        <v>12.2362</v>
      </c>
      <c r="F4304">
        <v>176692</v>
      </c>
    </row>
    <row r="4305" spans="1:6">
      <c r="A4305" s="14">
        <v>42069</v>
      </c>
      <c r="B4305">
        <v>12.1005</v>
      </c>
      <c r="C4305">
        <v>12.249700000000001</v>
      </c>
      <c r="D4305">
        <v>12.1005</v>
      </c>
      <c r="E4305" s="35">
        <v>12.2226</v>
      </c>
      <c r="F4305">
        <v>321165</v>
      </c>
    </row>
    <row r="4306" spans="1:6">
      <c r="A4306" s="14">
        <v>42072</v>
      </c>
      <c r="B4306">
        <v>12.2362</v>
      </c>
      <c r="C4306">
        <v>12.46</v>
      </c>
      <c r="D4306">
        <v>12.114100000000001</v>
      </c>
      <c r="E4306" s="35">
        <v>12.398999999999999</v>
      </c>
      <c r="F4306">
        <v>285692</v>
      </c>
    </row>
    <row r="4307" spans="1:6">
      <c r="A4307" s="14">
        <v>42073</v>
      </c>
      <c r="B4307">
        <v>12.2836</v>
      </c>
      <c r="C4307">
        <v>12.317500000000001</v>
      </c>
      <c r="D4307">
        <v>12.073399999999999</v>
      </c>
      <c r="E4307" s="35">
        <v>12.134399999999999</v>
      </c>
      <c r="F4307">
        <v>344769</v>
      </c>
    </row>
    <row r="4308" spans="1:6">
      <c r="A4308" s="14">
        <v>42074</v>
      </c>
      <c r="B4308">
        <v>12.127700000000001</v>
      </c>
      <c r="C4308">
        <v>12.1684</v>
      </c>
      <c r="D4308">
        <v>11.9649</v>
      </c>
      <c r="E4308" s="35">
        <v>12.0327</v>
      </c>
      <c r="F4308">
        <v>330187</v>
      </c>
    </row>
    <row r="4309" spans="1:6">
      <c r="A4309" s="14">
        <v>42075</v>
      </c>
      <c r="B4309">
        <v>12.127700000000001</v>
      </c>
      <c r="C4309">
        <v>12.602499999999999</v>
      </c>
      <c r="D4309">
        <v>12.0395</v>
      </c>
      <c r="E4309" s="35">
        <v>12.5618</v>
      </c>
      <c r="F4309">
        <v>298105</v>
      </c>
    </row>
    <row r="4310" spans="1:6">
      <c r="A4310" s="14">
        <v>42076</v>
      </c>
      <c r="B4310">
        <v>12.5685</v>
      </c>
      <c r="C4310">
        <v>12.616</v>
      </c>
      <c r="D4310">
        <v>12.1683</v>
      </c>
      <c r="E4310" s="35">
        <v>12.337899999999999</v>
      </c>
      <c r="F4310">
        <v>164347</v>
      </c>
    </row>
    <row r="4311" spans="1:6">
      <c r="A4311" s="14">
        <v>42079</v>
      </c>
      <c r="B4311">
        <v>12.4261</v>
      </c>
      <c r="C4311">
        <v>12.792299999999999</v>
      </c>
      <c r="D4311">
        <v>12.2972</v>
      </c>
      <c r="E4311" s="35">
        <v>12.731299999999999</v>
      </c>
      <c r="F4311">
        <v>356368</v>
      </c>
    </row>
    <row r="4312" spans="1:6">
      <c r="A4312" s="14">
        <v>42080</v>
      </c>
      <c r="B4312">
        <v>12.656700000000001</v>
      </c>
      <c r="C4312">
        <v>12.921200000000001</v>
      </c>
      <c r="D4312">
        <v>12.588900000000001</v>
      </c>
      <c r="E4312" s="35">
        <v>12.8941</v>
      </c>
      <c r="F4312">
        <v>370205</v>
      </c>
    </row>
    <row r="4313" spans="1:6">
      <c r="A4313" s="14">
        <v>42081</v>
      </c>
      <c r="B4313">
        <v>12.8399</v>
      </c>
      <c r="C4313">
        <v>13.124700000000001</v>
      </c>
      <c r="D4313">
        <v>12.7788</v>
      </c>
      <c r="E4313" s="35">
        <v>13.0976</v>
      </c>
      <c r="F4313">
        <v>302310</v>
      </c>
    </row>
    <row r="4314" spans="1:6">
      <c r="A4314" s="14">
        <v>42082</v>
      </c>
      <c r="B4314">
        <v>13.0434</v>
      </c>
      <c r="C4314">
        <v>13.1044</v>
      </c>
      <c r="D4314">
        <v>12.962</v>
      </c>
      <c r="E4314" s="35">
        <v>13.1044</v>
      </c>
      <c r="F4314">
        <v>285692</v>
      </c>
    </row>
    <row r="4315" spans="1:6">
      <c r="A4315" s="14">
        <v>42083</v>
      </c>
      <c r="B4315">
        <v>13.117900000000001</v>
      </c>
      <c r="C4315">
        <v>13.4299</v>
      </c>
      <c r="D4315">
        <v>12.989100000000001</v>
      </c>
      <c r="E4315" s="35">
        <v>13.328200000000001</v>
      </c>
      <c r="F4315">
        <v>761708</v>
      </c>
    </row>
    <row r="4316" spans="1:6">
      <c r="A4316" s="14">
        <v>42086</v>
      </c>
      <c r="B4316">
        <v>13.4232</v>
      </c>
      <c r="C4316">
        <v>13.816599999999999</v>
      </c>
      <c r="D4316">
        <v>13.335000000000001</v>
      </c>
      <c r="E4316" s="35">
        <v>13.809799999999999</v>
      </c>
      <c r="F4316">
        <v>794335</v>
      </c>
    </row>
    <row r="4317" spans="1:6">
      <c r="A4317" s="14">
        <v>42087</v>
      </c>
      <c r="B4317">
        <v>13.769</v>
      </c>
      <c r="C4317">
        <v>13.870799999999999</v>
      </c>
      <c r="D4317">
        <v>13.4299</v>
      </c>
      <c r="E4317" s="35">
        <v>13.5113</v>
      </c>
      <c r="F4317">
        <v>792568</v>
      </c>
    </row>
    <row r="4318" spans="1:6">
      <c r="A4318" s="14">
        <v>42088</v>
      </c>
      <c r="B4318">
        <v>13.586</v>
      </c>
      <c r="C4318">
        <v>13.735200000000001</v>
      </c>
      <c r="D4318">
        <v>13.2943</v>
      </c>
      <c r="E4318" s="35">
        <v>13.416399999999999</v>
      </c>
      <c r="F4318">
        <v>818007</v>
      </c>
    </row>
    <row r="4319" spans="1:6">
      <c r="A4319" s="14">
        <v>42089</v>
      </c>
      <c r="B4319">
        <v>13.328200000000001</v>
      </c>
      <c r="C4319">
        <v>13.396000000000001</v>
      </c>
      <c r="D4319">
        <v>12.7788</v>
      </c>
      <c r="E4319" s="35">
        <v>12.8466</v>
      </c>
      <c r="F4319">
        <v>731185</v>
      </c>
    </row>
    <row r="4320" spans="1:6">
      <c r="A4320" s="14">
        <v>42090</v>
      </c>
      <c r="B4320">
        <v>12.8466</v>
      </c>
      <c r="C4320">
        <v>12.9008</v>
      </c>
      <c r="D4320">
        <v>12.731299999999999</v>
      </c>
      <c r="E4320" s="35">
        <v>12.799099999999999</v>
      </c>
      <c r="F4320">
        <v>431859</v>
      </c>
    </row>
    <row r="4321" spans="1:6">
      <c r="A4321" s="14">
        <v>42093</v>
      </c>
      <c r="B4321">
        <v>12.9008</v>
      </c>
      <c r="C4321">
        <v>12.989000000000001</v>
      </c>
      <c r="D4321">
        <v>12.8127</v>
      </c>
      <c r="E4321" s="35">
        <v>12.8398</v>
      </c>
      <c r="F4321">
        <v>303868</v>
      </c>
    </row>
    <row r="4322" spans="1:6">
      <c r="A4322" s="14">
        <v>42094</v>
      </c>
      <c r="B4322">
        <v>12.7584</v>
      </c>
      <c r="C4322">
        <v>12.9009</v>
      </c>
      <c r="D4322">
        <v>12.670199999999999</v>
      </c>
      <c r="E4322" s="35">
        <v>12.8466</v>
      </c>
      <c r="F4322">
        <v>337851</v>
      </c>
    </row>
    <row r="4323" spans="1:6">
      <c r="A4323" s="14">
        <v>42095</v>
      </c>
      <c r="B4323">
        <v>12.780099999999999</v>
      </c>
      <c r="C4323">
        <v>12.902900000000001</v>
      </c>
      <c r="D4323">
        <v>12.643700000000001</v>
      </c>
      <c r="E4323" s="35">
        <v>12.8893</v>
      </c>
      <c r="F4323">
        <v>398688</v>
      </c>
    </row>
    <row r="4324" spans="1:6">
      <c r="A4324" s="14">
        <v>42096</v>
      </c>
      <c r="B4324">
        <v>12.909800000000001</v>
      </c>
      <c r="C4324">
        <v>12.9575</v>
      </c>
      <c r="D4324">
        <v>12.8415</v>
      </c>
      <c r="E4324" s="35">
        <v>12.950699999999999</v>
      </c>
      <c r="F4324">
        <v>410697</v>
      </c>
    </row>
    <row r="4325" spans="1:6">
      <c r="A4325" s="14">
        <v>42100</v>
      </c>
      <c r="B4325">
        <v>12.896100000000001</v>
      </c>
      <c r="C4325">
        <v>12.9916</v>
      </c>
      <c r="D4325">
        <v>12.8688</v>
      </c>
      <c r="E4325" s="35">
        <v>12.909700000000001</v>
      </c>
      <c r="F4325">
        <v>410900</v>
      </c>
    </row>
    <row r="4326" spans="1:6">
      <c r="A4326" s="14">
        <v>42101</v>
      </c>
      <c r="B4326">
        <v>12.882400000000001</v>
      </c>
      <c r="C4326">
        <v>12.916499999999999</v>
      </c>
      <c r="D4326">
        <v>12.807399999999999</v>
      </c>
      <c r="E4326" s="35">
        <v>12.8142</v>
      </c>
      <c r="F4326">
        <v>291970</v>
      </c>
    </row>
    <row r="4327" spans="1:6">
      <c r="A4327" s="14">
        <v>42102</v>
      </c>
      <c r="B4327">
        <v>12.8278</v>
      </c>
      <c r="C4327">
        <v>12.916499999999999</v>
      </c>
      <c r="D4327">
        <v>12.766400000000001</v>
      </c>
      <c r="E4327" s="35">
        <v>12.8483</v>
      </c>
      <c r="F4327">
        <v>285487</v>
      </c>
    </row>
    <row r="4328" spans="1:6">
      <c r="A4328" s="14">
        <v>42103</v>
      </c>
      <c r="B4328">
        <v>12.8279</v>
      </c>
      <c r="C4328">
        <v>12.896100000000001</v>
      </c>
      <c r="D4328">
        <v>12.616400000000001</v>
      </c>
      <c r="E4328" s="35">
        <v>12.6846</v>
      </c>
      <c r="F4328">
        <v>462145</v>
      </c>
    </row>
    <row r="4329" spans="1:6">
      <c r="A4329" s="14">
        <v>42104</v>
      </c>
      <c r="B4329">
        <v>12.746</v>
      </c>
      <c r="C4329">
        <v>12.793799999999999</v>
      </c>
      <c r="D4329">
        <v>12.670999999999999</v>
      </c>
      <c r="E4329" s="35">
        <v>12.7392</v>
      </c>
      <c r="F4329">
        <v>362593</v>
      </c>
    </row>
    <row r="4330" spans="1:6">
      <c r="A4330" s="14">
        <v>42107</v>
      </c>
      <c r="B4330">
        <v>12.7255</v>
      </c>
      <c r="C4330">
        <v>12.780099999999999</v>
      </c>
      <c r="D4330">
        <v>12.6777</v>
      </c>
      <c r="E4330" s="35">
        <v>12.6982</v>
      </c>
      <c r="F4330">
        <v>232743</v>
      </c>
    </row>
    <row r="4331" spans="1:6">
      <c r="A4331" s="14">
        <v>42108</v>
      </c>
      <c r="B4331">
        <v>12.7118</v>
      </c>
      <c r="C4331">
        <v>12.8551</v>
      </c>
      <c r="D4331">
        <v>12.6914</v>
      </c>
      <c r="E4331" s="35">
        <v>12.759600000000001</v>
      </c>
      <c r="F4331">
        <v>373918</v>
      </c>
    </row>
    <row r="4332" spans="1:6">
      <c r="A4332" s="14">
        <v>42109</v>
      </c>
      <c r="B4332">
        <v>12.793799999999999</v>
      </c>
      <c r="C4332">
        <v>12.8415</v>
      </c>
      <c r="D4332">
        <v>12.752800000000001</v>
      </c>
      <c r="E4332" s="35">
        <v>12.800599999999999</v>
      </c>
      <c r="F4332">
        <v>333048</v>
      </c>
    </row>
    <row r="4333" spans="1:6">
      <c r="A4333" s="14">
        <v>42110</v>
      </c>
      <c r="B4333">
        <v>12.800599999999999</v>
      </c>
      <c r="C4333">
        <v>12.800599999999999</v>
      </c>
      <c r="D4333">
        <v>12.7119</v>
      </c>
      <c r="E4333" s="35">
        <v>12.7187</v>
      </c>
      <c r="F4333">
        <v>182934</v>
      </c>
    </row>
    <row r="4334" spans="1:6">
      <c r="A4334" s="14">
        <v>42111</v>
      </c>
      <c r="B4334">
        <v>12.5754</v>
      </c>
      <c r="C4334">
        <v>12.643700000000001</v>
      </c>
      <c r="D4334">
        <v>12.363899999999999</v>
      </c>
      <c r="E4334" s="35">
        <v>12.479900000000001</v>
      </c>
      <c r="F4334">
        <v>352972</v>
      </c>
    </row>
    <row r="4335" spans="1:6">
      <c r="A4335" s="14">
        <v>42114</v>
      </c>
      <c r="B4335">
        <v>12.609500000000001</v>
      </c>
      <c r="C4335">
        <v>12.807399999999999</v>
      </c>
      <c r="D4335">
        <v>12.589</v>
      </c>
      <c r="E4335" s="35">
        <v>12.759600000000001</v>
      </c>
      <c r="F4335">
        <v>646100</v>
      </c>
    </row>
    <row r="4336" spans="1:6">
      <c r="A4336" s="14">
        <v>42115</v>
      </c>
      <c r="B4336">
        <v>12.8279</v>
      </c>
      <c r="C4336">
        <v>12.930199999999999</v>
      </c>
      <c r="D4336">
        <v>12.746</v>
      </c>
      <c r="E4336" s="35">
        <v>12.8415</v>
      </c>
      <c r="F4336">
        <v>362182</v>
      </c>
    </row>
    <row r="4337" spans="1:6">
      <c r="A4337" s="14">
        <v>42116</v>
      </c>
      <c r="B4337">
        <v>12.8551</v>
      </c>
      <c r="C4337">
        <v>12.882400000000001</v>
      </c>
      <c r="D4337">
        <v>12.746</v>
      </c>
      <c r="E4337" s="35">
        <v>12.8415</v>
      </c>
      <c r="F4337">
        <v>314146</v>
      </c>
    </row>
    <row r="4338" spans="1:6">
      <c r="A4338" s="14">
        <v>42117</v>
      </c>
      <c r="B4338">
        <v>12.8347</v>
      </c>
      <c r="C4338">
        <v>12.896100000000001</v>
      </c>
      <c r="D4338">
        <v>12.5276</v>
      </c>
      <c r="E4338" s="35">
        <v>12.63</v>
      </c>
      <c r="F4338">
        <v>527717</v>
      </c>
    </row>
    <row r="4339" spans="1:6">
      <c r="A4339" s="14">
        <v>42118</v>
      </c>
      <c r="B4339">
        <v>12.623200000000001</v>
      </c>
      <c r="C4339">
        <v>12.766400000000001</v>
      </c>
      <c r="D4339">
        <v>12.5822</v>
      </c>
      <c r="E4339" s="35">
        <v>12.752800000000001</v>
      </c>
      <c r="F4339">
        <v>417929</v>
      </c>
    </row>
    <row r="4340" spans="1:6">
      <c r="A4340" s="14">
        <v>42121</v>
      </c>
      <c r="B4340">
        <v>12.752800000000001</v>
      </c>
      <c r="C4340">
        <v>12.8005</v>
      </c>
      <c r="D4340">
        <v>12.4116</v>
      </c>
      <c r="E4340" s="35">
        <v>12.493499999999999</v>
      </c>
      <c r="F4340">
        <v>317762</v>
      </c>
    </row>
    <row r="4341" spans="1:6">
      <c r="A4341" s="14">
        <v>42122</v>
      </c>
      <c r="B4341">
        <v>12.479900000000001</v>
      </c>
      <c r="C4341">
        <v>12.5618</v>
      </c>
      <c r="D4341">
        <v>12.350300000000001</v>
      </c>
      <c r="E4341" s="35">
        <v>12.479900000000001</v>
      </c>
      <c r="F4341">
        <v>326019</v>
      </c>
    </row>
    <row r="4342" spans="1:6">
      <c r="A4342" s="14">
        <v>42123</v>
      </c>
      <c r="B4342">
        <v>12.4594</v>
      </c>
      <c r="C4342">
        <v>12.473000000000001</v>
      </c>
      <c r="D4342">
        <v>12.213800000000001</v>
      </c>
      <c r="E4342" s="35">
        <v>12.227399999999999</v>
      </c>
      <c r="F4342">
        <v>295723</v>
      </c>
    </row>
    <row r="4343" spans="1:6">
      <c r="A4343" s="14">
        <v>42124</v>
      </c>
      <c r="B4343">
        <v>12.1387</v>
      </c>
      <c r="C4343">
        <v>12.213800000000001</v>
      </c>
      <c r="D4343">
        <v>11.9613</v>
      </c>
      <c r="E4343" s="35">
        <v>11.9886</v>
      </c>
      <c r="F4343">
        <v>452933</v>
      </c>
    </row>
    <row r="4344" spans="1:6">
      <c r="A4344" s="14">
        <v>42125</v>
      </c>
      <c r="B4344">
        <v>12.05</v>
      </c>
      <c r="C4344">
        <v>12.2479</v>
      </c>
      <c r="D4344">
        <v>11.933999999999999</v>
      </c>
      <c r="E4344" s="35">
        <v>12.084099999999999</v>
      </c>
      <c r="F4344">
        <v>320423</v>
      </c>
    </row>
    <row r="4345" spans="1:6">
      <c r="A4345" s="14">
        <v>42128</v>
      </c>
      <c r="B4345">
        <v>12.090999999999999</v>
      </c>
      <c r="C4345">
        <v>12.2616</v>
      </c>
      <c r="D4345">
        <v>12.090999999999999</v>
      </c>
      <c r="E4345" s="35">
        <v>12.213800000000001</v>
      </c>
      <c r="F4345">
        <v>204359</v>
      </c>
    </row>
    <row r="4346" spans="1:6">
      <c r="A4346" s="14">
        <v>42129</v>
      </c>
      <c r="B4346">
        <v>12.186400000000001</v>
      </c>
      <c r="C4346">
        <v>12.322900000000001</v>
      </c>
      <c r="D4346">
        <v>12.0977</v>
      </c>
      <c r="E4346" s="35">
        <v>12.1455</v>
      </c>
      <c r="F4346">
        <v>219370</v>
      </c>
    </row>
    <row r="4347" spans="1:6">
      <c r="A4347" s="14">
        <v>42130</v>
      </c>
      <c r="B4347">
        <v>12.1455</v>
      </c>
      <c r="C4347">
        <v>12.241</v>
      </c>
      <c r="D4347">
        <v>12.077299999999999</v>
      </c>
      <c r="E4347" s="35">
        <v>12.227399999999999</v>
      </c>
      <c r="F4347">
        <v>458255</v>
      </c>
    </row>
    <row r="4348" spans="1:6">
      <c r="A4348" s="14">
        <v>42131</v>
      </c>
      <c r="B4348">
        <v>12.220599999999999</v>
      </c>
      <c r="C4348">
        <v>12.329700000000001</v>
      </c>
      <c r="D4348">
        <v>12.193300000000001</v>
      </c>
      <c r="E4348" s="35">
        <v>12.2615</v>
      </c>
      <c r="F4348">
        <v>242569</v>
      </c>
    </row>
    <row r="4349" spans="1:6">
      <c r="A4349" s="14">
        <v>42132</v>
      </c>
      <c r="B4349">
        <v>12.384399999999999</v>
      </c>
      <c r="C4349">
        <v>12.486700000000001</v>
      </c>
      <c r="D4349">
        <v>12.213800000000001</v>
      </c>
      <c r="E4349" s="35">
        <v>12.220599999999999</v>
      </c>
      <c r="F4349">
        <v>225921</v>
      </c>
    </row>
    <row r="4350" spans="1:6">
      <c r="A4350" s="14">
        <v>42135</v>
      </c>
      <c r="B4350">
        <v>12.200100000000001</v>
      </c>
      <c r="C4350">
        <v>12.3843</v>
      </c>
      <c r="D4350">
        <v>12.200100000000001</v>
      </c>
      <c r="E4350" s="35">
        <v>12.2547</v>
      </c>
      <c r="F4350">
        <v>199378</v>
      </c>
    </row>
    <row r="4351" spans="1:6">
      <c r="A4351" s="14">
        <v>42136</v>
      </c>
      <c r="B4351">
        <v>12.241099999999999</v>
      </c>
      <c r="C4351">
        <v>12.3162</v>
      </c>
      <c r="D4351">
        <v>12.1251</v>
      </c>
      <c r="E4351" s="35">
        <v>12.213800000000001</v>
      </c>
      <c r="F4351">
        <v>308211</v>
      </c>
    </row>
    <row r="4352" spans="1:6">
      <c r="A4352" s="14">
        <v>42137</v>
      </c>
      <c r="B4352">
        <v>12.220599999999999</v>
      </c>
      <c r="C4352">
        <v>12.3093</v>
      </c>
      <c r="D4352">
        <v>12.0022</v>
      </c>
      <c r="E4352" s="35">
        <v>12.193300000000001</v>
      </c>
      <c r="F4352">
        <v>244139</v>
      </c>
    </row>
    <row r="4353" spans="1:6">
      <c r="A4353" s="14">
        <v>42138</v>
      </c>
      <c r="B4353">
        <v>12.2479</v>
      </c>
      <c r="C4353">
        <v>12.350199999999999</v>
      </c>
      <c r="D4353">
        <v>12.166</v>
      </c>
      <c r="E4353" s="35">
        <v>12.350199999999999</v>
      </c>
      <c r="F4353">
        <v>220598</v>
      </c>
    </row>
    <row r="4354" spans="1:6">
      <c r="A4354" s="14">
        <v>42139</v>
      </c>
      <c r="B4354">
        <v>12.343400000000001</v>
      </c>
      <c r="C4354">
        <v>12.398</v>
      </c>
      <c r="D4354">
        <v>12.206899999999999</v>
      </c>
      <c r="E4354" s="35">
        <v>12.2615</v>
      </c>
      <c r="F4354">
        <v>236769</v>
      </c>
    </row>
    <row r="4355" spans="1:6">
      <c r="A4355" s="14">
        <v>42142</v>
      </c>
      <c r="B4355">
        <v>12.2342</v>
      </c>
      <c r="C4355">
        <v>12.2956</v>
      </c>
      <c r="D4355">
        <v>12.1114</v>
      </c>
      <c r="E4355" s="35">
        <v>12.2956</v>
      </c>
      <c r="F4355">
        <v>240453</v>
      </c>
    </row>
    <row r="4356" spans="1:6">
      <c r="A4356" s="14">
        <v>42143</v>
      </c>
      <c r="B4356">
        <v>12.3161</v>
      </c>
      <c r="C4356">
        <v>12.356999999999999</v>
      </c>
      <c r="D4356">
        <v>12.241</v>
      </c>
      <c r="E4356" s="35">
        <v>12.2956</v>
      </c>
      <c r="F4356">
        <v>138308</v>
      </c>
    </row>
    <row r="4357" spans="1:6">
      <c r="A4357" s="14">
        <v>42144</v>
      </c>
      <c r="B4357">
        <v>12.2888</v>
      </c>
      <c r="C4357">
        <v>12.309200000000001</v>
      </c>
      <c r="D4357">
        <v>12.1523</v>
      </c>
      <c r="E4357" s="35">
        <v>12.206899999999999</v>
      </c>
      <c r="F4357">
        <v>135852</v>
      </c>
    </row>
    <row r="4358" spans="1:6">
      <c r="A4358" s="14">
        <v>42145</v>
      </c>
      <c r="B4358">
        <v>12.200100000000001</v>
      </c>
      <c r="C4358">
        <v>12.2478</v>
      </c>
      <c r="D4358">
        <v>12.029500000000001</v>
      </c>
      <c r="E4358" s="35">
        <v>12.1182</v>
      </c>
      <c r="F4358">
        <v>173994</v>
      </c>
    </row>
    <row r="4359" spans="1:6">
      <c r="A4359" s="14">
        <v>42146</v>
      </c>
      <c r="B4359">
        <v>12.0977</v>
      </c>
      <c r="C4359">
        <v>12.179600000000001</v>
      </c>
      <c r="D4359">
        <v>11.913500000000001</v>
      </c>
      <c r="E4359" s="35">
        <v>11.913500000000001</v>
      </c>
      <c r="F4359">
        <v>215003</v>
      </c>
    </row>
    <row r="4360" spans="1:6">
      <c r="A4360" s="14">
        <v>42150</v>
      </c>
      <c r="B4360">
        <v>11.8589</v>
      </c>
      <c r="C4360">
        <v>11.933999999999999</v>
      </c>
      <c r="D4360">
        <v>11.5587</v>
      </c>
      <c r="E4360" s="35">
        <v>11.586</v>
      </c>
      <c r="F4360">
        <v>510726</v>
      </c>
    </row>
    <row r="4361" spans="1:6">
      <c r="A4361" s="14">
        <v>42151</v>
      </c>
      <c r="B4361">
        <v>11.640599999999999</v>
      </c>
      <c r="C4361">
        <v>11.9818</v>
      </c>
      <c r="D4361">
        <v>11.517799999999999</v>
      </c>
      <c r="E4361" s="35">
        <v>11.8658</v>
      </c>
      <c r="F4361">
        <v>324041</v>
      </c>
    </row>
    <row r="4362" spans="1:6">
      <c r="A4362" s="14">
        <v>42152</v>
      </c>
      <c r="B4362">
        <v>11.8522</v>
      </c>
      <c r="C4362">
        <v>11.859</v>
      </c>
      <c r="D4362">
        <v>11.763500000000001</v>
      </c>
      <c r="E4362" s="35">
        <v>11.859</v>
      </c>
      <c r="F4362">
        <v>118454</v>
      </c>
    </row>
    <row r="4363" spans="1:6">
      <c r="A4363" s="14">
        <v>42153</v>
      </c>
      <c r="B4363">
        <v>11.818</v>
      </c>
      <c r="C4363">
        <v>11.886200000000001</v>
      </c>
      <c r="D4363">
        <v>11.7293</v>
      </c>
      <c r="E4363" s="35">
        <v>11.7361</v>
      </c>
      <c r="F4363">
        <v>235677</v>
      </c>
    </row>
    <row r="4364" spans="1:6">
      <c r="A4364" s="14">
        <v>42156</v>
      </c>
      <c r="B4364">
        <v>11.776999999999999</v>
      </c>
      <c r="C4364">
        <v>11.940799999999999</v>
      </c>
      <c r="D4364">
        <v>11.7225</v>
      </c>
      <c r="E4364" s="35">
        <v>11.940799999999999</v>
      </c>
      <c r="F4364">
        <v>254100</v>
      </c>
    </row>
    <row r="4365" spans="1:6">
      <c r="A4365" s="14">
        <v>42157</v>
      </c>
      <c r="B4365">
        <v>11.8658</v>
      </c>
      <c r="C4365">
        <v>12.220599999999999</v>
      </c>
      <c r="D4365">
        <v>11.8453</v>
      </c>
      <c r="E4365" s="35">
        <v>12.097799999999999</v>
      </c>
      <c r="F4365">
        <v>421137</v>
      </c>
    </row>
    <row r="4366" spans="1:6">
      <c r="A4366" s="14">
        <v>42158</v>
      </c>
      <c r="B4366">
        <v>12.1182</v>
      </c>
      <c r="C4366">
        <v>12.322900000000001</v>
      </c>
      <c r="D4366">
        <v>12.1182</v>
      </c>
      <c r="E4366" s="35">
        <v>12.322900000000001</v>
      </c>
      <c r="F4366">
        <v>331545</v>
      </c>
    </row>
    <row r="4367" spans="1:6">
      <c r="A4367" s="14">
        <v>42159</v>
      </c>
      <c r="B4367">
        <v>12.2547</v>
      </c>
      <c r="C4367">
        <v>12.2957</v>
      </c>
      <c r="D4367">
        <v>12.0091</v>
      </c>
      <c r="E4367" s="35">
        <v>12.0159</v>
      </c>
      <c r="F4367">
        <v>208794</v>
      </c>
    </row>
    <row r="4368" spans="1:6">
      <c r="A4368" s="14">
        <v>42160</v>
      </c>
      <c r="B4368">
        <v>11.9954</v>
      </c>
      <c r="C4368">
        <v>12.1455</v>
      </c>
      <c r="D4368">
        <v>11.8931</v>
      </c>
      <c r="E4368" s="35">
        <v>12.1114</v>
      </c>
      <c r="F4368">
        <v>247277</v>
      </c>
    </row>
    <row r="4369" spans="1:6">
      <c r="A4369" s="14">
        <v>42163</v>
      </c>
      <c r="B4369">
        <v>12.084099999999999</v>
      </c>
      <c r="C4369">
        <v>12.220599999999999</v>
      </c>
      <c r="D4369">
        <v>12.036300000000001</v>
      </c>
      <c r="E4369" s="35">
        <v>12.200100000000001</v>
      </c>
      <c r="F4369">
        <v>366549</v>
      </c>
    </row>
    <row r="4370" spans="1:6">
      <c r="A4370" s="14">
        <v>42164</v>
      </c>
      <c r="B4370">
        <v>12.186500000000001</v>
      </c>
      <c r="C4370">
        <v>12.3025</v>
      </c>
      <c r="D4370">
        <v>12.1592</v>
      </c>
      <c r="E4370" s="35">
        <v>12.2752</v>
      </c>
      <c r="F4370">
        <v>356042</v>
      </c>
    </row>
    <row r="4371" spans="1:6">
      <c r="A4371" s="14">
        <v>42165</v>
      </c>
      <c r="B4371">
        <v>12.329800000000001</v>
      </c>
      <c r="C4371">
        <v>12.623200000000001</v>
      </c>
      <c r="D4371">
        <v>12.322900000000001</v>
      </c>
      <c r="E4371" s="35">
        <v>12.513999999999999</v>
      </c>
      <c r="F4371">
        <v>277915</v>
      </c>
    </row>
    <row r="4372" spans="1:6">
      <c r="A4372" s="14">
        <v>42166</v>
      </c>
      <c r="B4372">
        <v>12.5344</v>
      </c>
      <c r="C4372">
        <v>12.6777</v>
      </c>
      <c r="D4372">
        <v>12.493499999999999</v>
      </c>
      <c r="E4372" s="35">
        <v>12.5276</v>
      </c>
      <c r="F4372">
        <v>309232</v>
      </c>
    </row>
    <row r="4373" spans="1:6">
      <c r="A4373" s="14">
        <v>42167</v>
      </c>
      <c r="B4373">
        <v>12.507199999999999</v>
      </c>
      <c r="C4373">
        <v>12.7324</v>
      </c>
      <c r="D4373">
        <v>12.439</v>
      </c>
      <c r="E4373" s="35">
        <v>12.6778</v>
      </c>
      <c r="F4373">
        <v>233154</v>
      </c>
    </row>
    <row r="4374" spans="1:6">
      <c r="A4374" s="14">
        <v>42170</v>
      </c>
      <c r="B4374">
        <v>12.5823</v>
      </c>
      <c r="C4374">
        <v>12.5823</v>
      </c>
      <c r="D4374">
        <v>12.363899999999999</v>
      </c>
      <c r="E4374" s="35">
        <v>12.4458</v>
      </c>
      <c r="F4374">
        <v>269727</v>
      </c>
    </row>
    <row r="4375" spans="1:6">
      <c r="A4375" s="14">
        <v>42171</v>
      </c>
      <c r="B4375">
        <v>12.4253</v>
      </c>
      <c r="C4375">
        <v>12.5686</v>
      </c>
      <c r="D4375">
        <v>12.3912</v>
      </c>
      <c r="E4375" s="35">
        <v>12.493499999999999</v>
      </c>
      <c r="F4375">
        <v>163691</v>
      </c>
    </row>
    <row r="4376" spans="1:6">
      <c r="A4376" s="14">
        <v>42172</v>
      </c>
      <c r="B4376">
        <v>12.513999999999999</v>
      </c>
      <c r="C4376">
        <v>12.6027</v>
      </c>
      <c r="D4376">
        <v>12.4458</v>
      </c>
      <c r="E4376" s="35">
        <v>12.473100000000001</v>
      </c>
      <c r="F4376">
        <v>194056</v>
      </c>
    </row>
    <row r="4377" spans="1:6">
      <c r="A4377" s="14">
        <v>42173</v>
      </c>
      <c r="B4377">
        <v>12.5481</v>
      </c>
      <c r="C4377">
        <v>12.9643</v>
      </c>
      <c r="D4377">
        <v>12.5481</v>
      </c>
      <c r="E4377" s="35">
        <v>12.896100000000001</v>
      </c>
      <c r="F4377">
        <v>453547</v>
      </c>
    </row>
    <row r="4378" spans="1:6">
      <c r="A4378" s="14">
        <v>42174</v>
      </c>
      <c r="B4378">
        <v>12.8688</v>
      </c>
      <c r="C4378">
        <v>12.909700000000001</v>
      </c>
      <c r="D4378">
        <v>12.786899999999999</v>
      </c>
      <c r="E4378" s="35">
        <v>12.896100000000001</v>
      </c>
      <c r="F4378">
        <v>442630</v>
      </c>
    </row>
    <row r="4379" spans="1:6">
      <c r="A4379" s="14">
        <v>42177</v>
      </c>
      <c r="B4379">
        <v>12.9575</v>
      </c>
      <c r="C4379">
        <v>13.039400000000001</v>
      </c>
      <c r="D4379">
        <v>12.800599999999999</v>
      </c>
      <c r="E4379" s="35">
        <v>13.0189</v>
      </c>
      <c r="F4379">
        <v>280370</v>
      </c>
    </row>
    <row r="4380" spans="1:6">
      <c r="A4380" s="14">
        <v>42178</v>
      </c>
      <c r="B4380">
        <v>13.0053</v>
      </c>
      <c r="C4380">
        <v>13.1281</v>
      </c>
      <c r="D4380">
        <v>12.964399999999999</v>
      </c>
      <c r="E4380" s="35">
        <v>13.093999999999999</v>
      </c>
      <c r="F4380">
        <v>377126</v>
      </c>
    </row>
    <row r="4381" spans="1:6">
      <c r="A4381" s="14">
        <v>42179</v>
      </c>
      <c r="B4381">
        <v>13.053100000000001</v>
      </c>
      <c r="C4381">
        <v>13.1691</v>
      </c>
      <c r="D4381">
        <v>13.0121</v>
      </c>
      <c r="E4381" s="35">
        <v>13.093999999999999</v>
      </c>
      <c r="F4381">
        <v>358430</v>
      </c>
    </row>
    <row r="4382" spans="1:6">
      <c r="A4382" s="14">
        <v>42180</v>
      </c>
      <c r="B4382">
        <v>13.3055</v>
      </c>
      <c r="C4382">
        <v>13.469200000000001</v>
      </c>
      <c r="D4382">
        <v>12.8347</v>
      </c>
      <c r="E4382" s="35">
        <v>13.3123</v>
      </c>
      <c r="F4382">
        <v>995113</v>
      </c>
    </row>
    <row r="4383" spans="1:6">
      <c r="A4383" s="14">
        <v>42181</v>
      </c>
      <c r="B4383">
        <v>13.353300000000001</v>
      </c>
      <c r="C4383">
        <v>13.503399999999999</v>
      </c>
      <c r="D4383">
        <v>13.2987</v>
      </c>
      <c r="E4383" s="35">
        <v>13.4693</v>
      </c>
      <c r="F4383">
        <v>651903</v>
      </c>
    </row>
    <row r="4384" spans="1:6">
      <c r="A4384" s="14">
        <v>42184</v>
      </c>
      <c r="B4384">
        <v>13.367000000000001</v>
      </c>
      <c r="C4384">
        <v>13.367000000000001</v>
      </c>
      <c r="D4384">
        <v>12.943899999999999</v>
      </c>
      <c r="E4384" s="35">
        <v>12.9712</v>
      </c>
      <c r="F4384">
        <v>463647</v>
      </c>
    </row>
    <row r="4385" spans="1:6">
      <c r="A4385" s="14">
        <v>42185</v>
      </c>
      <c r="B4385">
        <v>13.1212</v>
      </c>
      <c r="C4385">
        <v>13.1212</v>
      </c>
      <c r="D4385">
        <v>12.862</v>
      </c>
      <c r="E4385" s="35">
        <v>12.902900000000001</v>
      </c>
      <c r="F4385">
        <v>361227</v>
      </c>
    </row>
    <row r="4386" spans="1:6">
      <c r="A4386" s="14">
        <v>42186</v>
      </c>
      <c r="B4386">
        <v>13.0488</v>
      </c>
      <c r="C4386">
        <v>13.0625</v>
      </c>
      <c r="D4386">
        <v>12.7743</v>
      </c>
      <c r="E4386" s="35">
        <v>12.9184</v>
      </c>
      <c r="F4386">
        <v>421255</v>
      </c>
    </row>
    <row r="4387" spans="1:6">
      <c r="A4387" s="14">
        <v>42187</v>
      </c>
      <c r="B4387">
        <v>12.9596</v>
      </c>
      <c r="C4387">
        <v>12.9664</v>
      </c>
      <c r="D4387">
        <v>12.636900000000001</v>
      </c>
      <c r="E4387" s="35">
        <v>12.664400000000001</v>
      </c>
      <c r="F4387">
        <v>262829</v>
      </c>
    </row>
    <row r="4388" spans="1:6">
      <c r="A4388" s="14">
        <v>42191</v>
      </c>
      <c r="B4388">
        <v>12.534000000000001</v>
      </c>
      <c r="C4388">
        <v>12.7399</v>
      </c>
      <c r="D4388">
        <v>12.437900000000001</v>
      </c>
      <c r="E4388" s="35">
        <v>12.7056</v>
      </c>
      <c r="F4388">
        <v>331883</v>
      </c>
    </row>
    <row r="4389" spans="1:6">
      <c r="A4389" s="14">
        <v>42192</v>
      </c>
      <c r="B4389">
        <v>12.643800000000001</v>
      </c>
      <c r="C4389">
        <v>12.7948</v>
      </c>
      <c r="D4389">
        <v>12.540800000000001</v>
      </c>
      <c r="E4389" s="35">
        <v>12.7193</v>
      </c>
      <c r="F4389">
        <v>535268</v>
      </c>
    </row>
    <row r="4390" spans="1:6">
      <c r="A4390" s="14">
        <v>42193</v>
      </c>
      <c r="B4390">
        <v>12.575200000000001</v>
      </c>
      <c r="C4390">
        <v>12.712400000000001</v>
      </c>
      <c r="D4390">
        <v>12.334899999999999</v>
      </c>
      <c r="E4390" s="35">
        <v>12.451599999999999</v>
      </c>
      <c r="F4390">
        <v>298866</v>
      </c>
    </row>
    <row r="4391" spans="1:6">
      <c r="A4391" s="14">
        <v>42194</v>
      </c>
      <c r="B4391">
        <v>12.637</v>
      </c>
      <c r="C4391">
        <v>12.7399</v>
      </c>
      <c r="D4391">
        <v>12.486000000000001</v>
      </c>
      <c r="E4391" s="35">
        <v>12.534000000000001</v>
      </c>
      <c r="F4391">
        <v>229607</v>
      </c>
    </row>
    <row r="4392" spans="1:6">
      <c r="A4392" s="14">
        <v>42195</v>
      </c>
      <c r="B4392">
        <v>12.691800000000001</v>
      </c>
      <c r="C4392">
        <v>12.767300000000001</v>
      </c>
      <c r="D4392">
        <v>12.520200000000001</v>
      </c>
      <c r="E4392" s="35">
        <v>12.616300000000001</v>
      </c>
      <c r="F4392">
        <v>495179</v>
      </c>
    </row>
    <row r="4393" spans="1:6">
      <c r="A4393" s="14">
        <v>42198</v>
      </c>
      <c r="B4393">
        <v>12.712400000000001</v>
      </c>
      <c r="C4393">
        <v>12.8771</v>
      </c>
      <c r="D4393">
        <v>12.712400000000001</v>
      </c>
      <c r="E4393" s="35">
        <v>12.8085</v>
      </c>
      <c r="F4393">
        <v>409927</v>
      </c>
    </row>
    <row r="4394" spans="1:6">
      <c r="A4394" s="14">
        <v>42199</v>
      </c>
      <c r="B4394">
        <v>12.7811</v>
      </c>
      <c r="C4394">
        <v>12.8154</v>
      </c>
      <c r="D4394">
        <v>12.7262</v>
      </c>
      <c r="E4394" s="35">
        <v>12.8017</v>
      </c>
      <c r="F4394">
        <v>206681</v>
      </c>
    </row>
    <row r="4395" spans="1:6">
      <c r="A4395" s="14">
        <v>42200</v>
      </c>
      <c r="B4395">
        <v>12.8223</v>
      </c>
      <c r="C4395">
        <v>12.8223</v>
      </c>
      <c r="D4395">
        <v>12.650700000000001</v>
      </c>
      <c r="E4395" s="35">
        <v>12.7262</v>
      </c>
      <c r="F4395">
        <v>271204</v>
      </c>
    </row>
    <row r="4396" spans="1:6">
      <c r="A4396" s="14">
        <v>42201</v>
      </c>
      <c r="B4396">
        <v>12.8086</v>
      </c>
      <c r="C4396">
        <v>12.9253</v>
      </c>
      <c r="D4396">
        <v>12.7125</v>
      </c>
      <c r="E4396" s="35">
        <v>12.8635</v>
      </c>
      <c r="F4396">
        <v>259192</v>
      </c>
    </row>
    <row r="4397" spans="1:6">
      <c r="A4397" s="14">
        <v>42202</v>
      </c>
      <c r="B4397">
        <v>12.8428</v>
      </c>
      <c r="C4397">
        <v>12.8771</v>
      </c>
      <c r="D4397">
        <v>12.582000000000001</v>
      </c>
      <c r="E4397" s="35">
        <v>12.712400000000001</v>
      </c>
      <c r="F4397">
        <v>268457</v>
      </c>
    </row>
    <row r="4398" spans="1:6">
      <c r="A4398" s="14">
        <v>42205</v>
      </c>
      <c r="B4398">
        <v>12.726100000000001</v>
      </c>
      <c r="C4398">
        <v>12.726100000000001</v>
      </c>
      <c r="D4398">
        <v>12.602600000000001</v>
      </c>
      <c r="E4398" s="35">
        <v>12.636900000000001</v>
      </c>
      <c r="F4398">
        <v>170780</v>
      </c>
    </row>
    <row r="4399" spans="1:6">
      <c r="A4399" s="14">
        <v>42206</v>
      </c>
      <c r="B4399">
        <v>12.650700000000001</v>
      </c>
      <c r="C4399">
        <v>12.6919</v>
      </c>
      <c r="D4399">
        <v>12.424200000000001</v>
      </c>
      <c r="E4399" s="35">
        <v>12.437900000000001</v>
      </c>
      <c r="F4399">
        <v>164054</v>
      </c>
    </row>
    <row r="4400" spans="1:6">
      <c r="A4400" s="14">
        <v>42207</v>
      </c>
      <c r="B4400">
        <v>12.424200000000001</v>
      </c>
      <c r="C4400">
        <v>12.527100000000001</v>
      </c>
      <c r="D4400">
        <v>12.362399999999999</v>
      </c>
      <c r="E4400" s="35">
        <v>12.396699999999999</v>
      </c>
      <c r="F4400">
        <v>247934</v>
      </c>
    </row>
    <row r="4401" spans="1:6">
      <c r="A4401" s="14">
        <v>42208</v>
      </c>
      <c r="B4401">
        <v>12.451599999999999</v>
      </c>
      <c r="C4401">
        <v>12.595700000000001</v>
      </c>
      <c r="D4401">
        <v>12.28</v>
      </c>
      <c r="E4401" s="35">
        <v>12.293699999999999</v>
      </c>
      <c r="F4401">
        <v>261250</v>
      </c>
    </row>
    <row r="4402" spans="1:6">
      <c r="A4402" s="14">
        <v>42209</v>
      </c>
      <c r="B4402">
        <v>12.2662</v>
      </c>
      <c r="C4402">
        <v>12.293699999999999</v>
      </c>
      <c r="D4402">
        <v>12.0123</v>
      </c>
      <c r="E4402" s="35">
        <v>12.026</v>
      </c>
      <c r="F4402">
        <v>261662</v>
      </c>
    </row>
    <row r="4403" spans="1:6">
      <c r="A4403" s="14">
        <v>42212</v>
      </c>
      <c r="B4403">
        <v>11.9505</v>
      </c>
      <c r="C4403">
        <v>11.978</v>
      </c>
      <c r="D4403">
        <v>11.8544</v>
      </c>
      <c r="E4403" s="35">
        <v>11.9368</v>
      </c>
      <c r="F4403">
        <v>207916</v>
      </c>
    </row>
    <row r="4404" spans="1:6">
      <c r="A4404" s="14">
        <v>42213</v>
      </c>
      <c r="B4404">
        <v>12.0123</v>
      </c>
      <c r="C4404">
        <v>12.0261</v>
      </c>
      <c r="D4404">
        <v>11.8407</v>
      </c>
      <c r="E4404" s="35">
        <v>11.9231</v>
      </c>
      <c r="F4404">
        <v>249307</v>
      </c>
    </row>
    <row r="4405" spans="1:6">
      <c r="A4405" s="14">
        <v>42214</v>
      </c>
      <c r="B4405">
        <v>11.9437</v>
      </c>
      <c r="C4405">
        <v>12.135899999999999</v>
      </c>
      <c r="D4405">
        <v>11.8751</v>
      </c>
      <c r="E4405" s="35">
        <v>12.1153</v>
      </c>
      <c r="F4405">
        <v>299485</v>
      </c>
    </row>
    <row r="4406" spans="1:6">
      <c r="A4406" s="14">
        <v>42215</v>
      </c>
      <c r="B4406">
        <v>12.0672</v>
      </c>
      <c r="C4406">
        <v>12.307499999999999</v>
      </c>
      <c r="D4406">
        <v>12.0054</v>
      </c>
      <c r="E4406" s="35">
        <v>12.28</v>
      </c>
      <c r="F4406">
        <v>255553</v>
      </c>
    </row>
    <row r="4407" spans="1:6">
      <c r="A4407" s="14">
        <v>42216</v>
      </c>
      <c r="B4407">
        <v>12.3005</v>
      </c>
      <c r="C4407">
        <v>12.334899999999999</v>
      </c>
      <c r="D4407">
        <v>12.1633</v>
      </c>
      <c r="E4407" s="35">
        <v>12.2525</v>
      </c>
      <c r="F4407">
        <v>234960</v>
      </c>
    </row>
    <row r="4408" spans="1:6">
      <c r="A4408" s="14">
        <v>42219</v>
      </c>
      <c r="B4408">
        <v>12.245699999999999</v>
      </c>
      <c r="C4408">
        <v>12.273099999999999</v>
      </c>
      <c r="D4408">
        <v>12.1152</v>
      </c>
      <c r="E4408" s="35">
        <v>12.2182</v>
      </c>
      <c r="F4408">
        <v>182998</v>
      </c>
    </row>
    <row r="4409" spans="1:6">
      <c r="A4409" s="14">
        <v>42220</v>
      </c>
      <c r="B4409">
        <v>12.204499999999999</v>
      </c>
      <c r="C4409">
        <v>12.341799999999999</v>
      </c>
      <c r="D4409">
        <v>12.1839</v>
      </c>
      <c r="E4409" s="35">
        <v>12.314299999999999</v>
      </c>
      <c r="F4409">
        <v>182998</v>
      </c>
    </row>
    <row r="4410" spans="1:6">
      <c r="A4410" s="14">
        <v>42221</v>
      </c>
      <c r="B4410">
        <v>12.396699999999999</v>
      </c>
      <c r="C4410">
        <v>12.451599999999999</v>
      </c>
      <c r="D4410">
        <v>12.314299999999999</v>
      </c>
      <c r="E4410" s="35">
        <v>12.444699999999999</v>
      </c>
      <c r="F4410">
        <v>265505</v>
      </c>
    </row>
    <row r="4411" spans="1:6">
      <c r="A4411" s="14">
        <v>42222</v>
      </c>
      <c r="B4411">
        <v>12.444699999999999</v>
      </c>
      <c r="C4411">
        <v>12.444699999999999</v>
      </c>
      <c r="D4411">
        <v>12.1564</v>
      </c>
      <c r="E4411" s="35">
        <v>12.238799999999999</v>
      </c>
      <c r="F4411">
        <v>188902</v>
      </c>
    </row>
    <row r="4412" spans="1:6">
      <c r="A4412" s="14">
        <v>42223</v>
      </c>
      <c r="B4412">
        <v>12.1564</v>
      </c>
      <c r="C4412">
        <v>12.238799999999999</v>
      </c>
      <c r="D4412">
        <v>12.074</v>
      </c>
      <c r="E4412" s="35">
        <v>12.1015</v>
      </c>
      <c r="F4412">
        <v>139617</v>
      </c>
    </row>
    <row r="4413" spans="1:6">
      <c r="A4413" s="14">
        <v>42226</v>
      </c>
      <c r="B4413">
        <v>12.1839</v>
      </c>
      <c r="C4413">
        <v>12.376099999999999</v>
      </c>
      <c r="D4413">
        <v>12.1015</v>
      </c>
      <c r="E4413" s="35">
        <v>12.300599999999999</v>
      </c>
      <c r="F4413">
        <v>194187</v>
      </c>
    </row>
    <row r="4414" spans="1:6">
      <c r="A4414" s="14">
        <v>42227</v>
      </c>
      <c r="B4414">
        <v>12.156499999999999</v>
      </c>
      <c r="C4414">
        <v>12.28</v>
      </c>
      <c r="D4414">
        <v>12.081</v>
      </c>
      <c r="E4414" s="35">
        <v>12.1496</v>
      </c>
      <c r="F4414">
        <v>186500</v>
      </c>
    </row>
    <row r="4415" spans="1:6">
      <c r="A4415" s="14">
        <v>42228</v>
      </c>
      <c r="B4415">
        <v>12.0535</v>
      </c>
      <c r="C4415">
        <v>12.0741</v>
      </c>
      <c r="D4415">
        <v>11.9231</v>
      </c>
      <c r="E4415" s="35">
        <v>12.0329</v>
      </c>
      <c r="F4415">
        <v>209357</v>
      </c>
    </row>
    <row r="4416" spans="1:6">
      <c r="A4416" s="14">
        <v>42229</v>
      </c>
      <c r="B4416">
        <v>12.0466</v>
      </c>
      <c r="C4416">
        <v>12.156499999999999</v>
      </c>
      <c r="D4416">
        <v>11.9643</v>
      </c>
      <c r="E4416" s="35">
        <v>11.978</v>
      </c>
      <c r="F4416">
        <v>181283</v>
      </c>
    </row>
    <row r="4417" spans="1:6">
      <c r="A4417" s="14">
        <v>42230</v>
      </c>
      <c r="B4417">
        <v>11.9642</v>
      </c>
      <c r="C4417">
        <v>12.1152</v>
      </c>
      <c r="D4417">
        <v>11.7789</v>
      </c>
      <c r="E4417" s="35">
        <v>12.0809</v>
      </c>
      <c r="F4417">
        <v>298453</v>
      </c>
    </row>
    <row r="4418" spans="1:6">
      <c r="A4418" s="14">
        <v>42233</v>
      </c>
      <c r="B4418">
        <v>12.026</v>
      </c>
      <c r="C4418">
        <v>12.376099999999999</v>
      </c>
      <c r="D4418">
        <v>12.026</v>
      </c>
      <c r="E4418" s="35">
        <v>12.341799999999999</v>
      </c>
      <c r="F4418">
        <v>210936</v>
      </c>
    </row>
    <row r="4419" spans="1:6">
      <c r="A4419" s="14">
        <v>42234</v>
      </c>
      <c r="B4419">
        <v>12.355499999999999</v>
      </c>
      <c r="C4419">
        <v>12.527100000000001</v>
      </c>
      <c r="D4419">
        <v>12.259399999999999</v>
      </c>
      <c r="E4419" s="35">
        <v>12.410399999999999</v>
      </c>
      <c r="F4419">
        <v>276145</v>
      </c>
    </row>
    <row r="4420" spans="1:6">
      <c r="A4420" s="14">
        <v>42235</v>
      </c>
      <c r="B4420">
        <v>12.321199999999999</v>
      </c>
      <c r="C4420">
        <v>12.382899999999999</v>
      </c>
      <c r="D4420">
        <v>12.2182</v>
      </c>
      <c r="E4420" s="35">
        <v>12.238799999999999</v>
      </c>
      <c r="F4420">
        <v>204758</v>
      </c>
    </row>
    <row r="4421" spans="1:6">
      <c r="A4421" s="14">
        <v>42236</v>
      </c>
      <c r="B4421">
        <v>12.0946</v>
      </c>
      <c r="C4421">
        <v>12.2319</v>
      </c>
      <c r="D4421">
        <v>12.0054</v>
      </c>
      <c r="E4421" s="35">
        <v>12.0054</v>
      </c>
      <c r="F4421">
        <v>504515</v>
      </c>
    </row>
    <row r="4422" spans="1:6">
      <c r="A4422" s="14">
        <v>42237</v>
      </c>
      <c r="B4422">
        <v>11.5661</v>
      </c>
      <c r="C4422">
        <v>12.1839</v>
      </c>
      <c r="D4422">
        <v>11.5661</v>
      </c>
      <c r="E4422" s="35">
        <v>12.0054</v>
      </c>
      <c r="F4422">
        <v>534649</v>
      </c>
    </row>
    <row r="4423" spans="1:6">
      <c r="A4423" s="14">
        <v>42240</v>
      </c>
      <c r="B4423">
        <v>11.5387</v>
      </c>
      <c r="C4423">
        <v>12.1564</v>
      </c>
      <c r="D4423">
        <v>11.0238</v>
      </c>
      <c r="E4423" s="35">
        <v>11.7034</v>
      </c>
      <c r="F4423">
        <v>582356</v>
      </c>
    </row>
    <row r="4424" spans="1:6">
      <c r="A4424" s="14">
        <v>42241</v>
      </c>
      <c r="B4424">
        <v>12.0328</v>
      </c>
      <c r="C4424">
        <v>12.0328</v>
      </c>
      <c r="D4424">
        <v>11.490600000000001</v>
      </c>
      <c r="E4424" s="35">
        <v>11.504300000000001</v>
      </c>
      <c r="F4424">
        <v>411780</v>
      </c>
    </row>
    <row r="4425" spans="1:6">
      <c r="A4425" s="14">
        <v>42242</v>
      </c>
      <c r="B4425">
        <v>11.6897</v>
      </c>
      <c r="C4425">
        <v>11.7446</v>
      </c>
      <c r="D4425">
        <v>11.353300000000001</v>
      </c>
      <c r="E4425" s="35">
        <v>11.724</v>
      </c>
      <c r="F4425">
        <v>379520</v>
      </c>
    </row>
    <row r="4426" spans="1:6">
      <c r="A4426" s="14">
        <v>42243</v>
      </c>
      <c r="B4426">
        <v>11.772</v>
      </c>
      <c r="C4426">
        <v>12.0329</v>
      </c>
      <c r="D4426">
        <v>11.7308</v>
      </c>
      <c r="E4426" s="35">
        <v>11.9299</v>
      </c>
      <c r="F4426">
        <v>408829</v>
      </c>
    </row>
    <row r="4427" spans="1:6">
      <c r="A4427" s="14">
        <v>42244</v>
      </c>
      <c r="B4427">
        <v>11.8819</v>
      </c>
      <c r="C4427">
        <v>12.0603</v>
      </c>
      <c r="D4427">
        <v>11.8613</v>
      </c>
      <c r="E4427" s="35">
        <v>11.9917</v>
      </c>
      <c r="F4427">
        <v>253494</v>
      </c>
    </row>
    <row r="4428" spans="1:6">
      <c r="A4428" s="14">
        <v>42247</v>
      </c>
      <c r="B4428">
        <v>11.9505</v>
      </c>
      <c r="C4428">
        <v>12.177</v>
      </c>
      <c r="D4428">
        <v>11.8818</v>
      </c>
      <c r="E4428" s="35">
        <v>12.1015</v>
      </c>
      <c r="F4428">
        <v>259740</v>
      </c>
    </row>
    <row r="4429" spans="1:6">
      <c r="A4429" s="14">
        <v>42248</v>
      </c>
      <c r="B4429">
        <v>11.8407</v>
      </c>
      <c r="C4429">
        <v>11.9986</v>
      </c>
      <c r="D4429">
        <v>11.7515</v>
      </c>
      <c r="E4429" s="35">
        <v>11.7858</v>
      </c>
      <c r="F4429">
        <v>396956</v>
      </c>
    </row>
    <row r="4430" spans="1:6">
      <c r="A4430" s="14">
        <v>42249</v>
      </c>
      <c r="B4430">
        <v>11.93</v>
      </c>
      <c r="C4430">
        <v>12.0329</v>
      </c>
      <c r="D4430">
        <v>11.7172</v>
      </c>
      <c r="E4430" s="35">
        <v>11.9986</v>
      </c>
      <c r="F4430">
        <v>412194</v>
      </c>
    </row>
    <row r="4431" spans="1:6">
      <c r="A4431" s="14">
        <v>42250</v>
      </c>
      <c r="B4431">
        <v>12.0123</v>
      </c>
      <c r="C4431">
        <v>12.1495</v>
      </c>
      <c r="D4431">
        <v>11.9642</v>
      </c>
      <c r="E4431" s="35">
        <v>12.0603</v>
      </c>
      <c r="F4431">
        <v>289118</v>
      </c>
    </row>
    <row r="4432" spans="1:6">
      <c r="A4432" s="14">
        <v>42251</v>
      </c>
      <c r="B4432">
        <v>11.9093</v>
      </c>
      <c r="C4432">
        <v>12.0672</v>
      </c>
      <c r="D4432">
        <v>11.9093</v>
      </c>
      <c r="E4432" s="35">
        <v>12.0123</v>
      </c>
      <c r="F4432">
        <v>146962</v>
      </c>
    </row>
    <row r="4433" spans="1:6">
      <c r="A4433" s="14">
        <v>42255</v>
      </c>
      <c r="B4433">
        <v>12.190799999999999</v>
      </c>
      <c r="C4433">
        <v>12.382999999999999</v>
      </c>
      <c r="D4433">
        <v>12.1084</v>
      </c>
      <c r="E4433" s="35">
        <v>12.382999999999999</v>
      </c>
      <c r="F4433">
        <v>233039</v>
      </c>
    </row>
    <row r="4434" spans="1:6">
      <c r="A4434" s="14">
        <v>42256</v>
      </c>
      <c r="B4434">
        <v>12.479100000000001</v>
      </c>
      <c r="C4434">
        <v>12.479100000000001</v>
      </c>
      <c r="D4434">
        <v>12.252599999999999</v>
      </c>
      <c r="E4434" s="35">
        <v>12.266299999999999</v>
      </c>
      <c r="F4434">
        <v>250268</v>
      </c>
    </row>
    <row r="4435" spans="1:6">
      <c r="A4435" s="14">
        <v>42257</v>
      </c>
      <c r="B4435">
        <v>12.259399999999999</v>
      </c>
      <c r="C4435">
        <v>12.396699999999999</v>
      </c>
      <c r="D4435">
        <v>12.1221</v>
      </c>
      <c r="E4435" s="35">
        <v>12.1839</v>
      </c>
      <c r="F4435">
        <v>183754</v>
      </c>
    </row>
    <row r="4436" spans="1:6">
      <c r="A4436" s="14">
        <v>42258</v>
      </c>
      <c r="B4436">
        <v>12.1153</v>
      </c>
      <c r="C4436">
        <v>12.266299999999999</v>
      </c>
      <c r="D4436">
        <v>11.978</v>
      </c>
      <c r="E4436" s="35">
        <v>12.266299999999999</v>
      </c>
      <c r="F4436">
        <v>186157</v>
      </c>
    </row>
    <row r="4437" spans="1:6">
      <c r="A4437" s="14">
        <v>42261</v>
      </c>
      <c r="B4437">
        <v>12.273099999999999</v>
      </c>
      <c r="C4437">
        <v>12.273099999999999</v>
      </c>
      <c r="D4437">
        <v>12.0946</v>
      </c>
      <c r="E4437" s="35">
        <v>12.1564</v>
      </c>
      <c r="F4437">
        <v>166181</v>
      </c>
    </row>
    <row r="4438" spans="1:6">
      <c r="A4438" s="14">
        <v>42262</v>
      </c>
      <c r="B4438">
        <v>12.1496</v>
      </c>
      <c r="C4438">
        <v>12.389799999999999</v>
      </c>
      <c r="D4438">
        <v>12.129</v>
      </c>
      <c r="E4438" s="35">
        <v>12.355499999999999</v>
      </c>
      <c r="F4438">
        <v>146481</v>
      </c>
    </row>
    <row r="4439" spans="1:6">
      <c r="A4439" s="14">
        <v>42263</v>
      </c>
      <c r="B4439">
        <v>12.389799999999999</v>
      </c>
      <c r="C4439">
        <v>12.582000000000001</v>
      </c>
      <c r="D4439">
        <v>12.355499999999999</v>
      </c>
      <c r="E4439" s="35">
        <v>12.520200000000001</v>
      </c>
      <c r="F4439">
        <v>194736</v>
      </c>
    </row>
    <row r="4440" spans="1:6">
      <c r="A4440" s="14">
        <v>42264</v>
      </c>
      <c r="B4440">
        <v>12.588900000000001</v>
      </c>
      <c r="C4440">
        <v>12.7331</v>
      </c>
      <c r="D4440">
        <v>12.513400000000001</v>
      </c>
      <c r="E4440" s="35">
        <v>12.6713</v>
      </c>
      <c r="F4440">
        <v>408969</v>
      </c>
    </row>
    <row r="4441" spans="1:6">
      <c r="A4441" s="14">
        <v>42265</v>
      </c>
      <c r="B4441">
        <v>12.582100000000001</v>
      </c>
      <c r="C4441">
        <v>12.7262</v>
      </c>
      <c r="D4441">
        <v>12.499700000000001</v>
      </c>
      <c r="E4441" s="35">
        <v>12.595800000000001</v>
      </c>
      <c r="F4441">
        <v>582496</v>
      </c>
    </row>
    <row r="4442" spans="1:6">
      <c r="A4442" s="14">
        <v>42268</v>
      </c>
      <c r="B4442">
        <v>12.678100000000001</v>
      </c>
      <c r="C4442">
        <v>12.8634</v>
      </c>
      <c r="D4442">
        <v>12.636900000000001</v>
      </c>
      <c r="E4442" s="35">
        <v>12.712400000000001</v>
      </c>
      <c r="F4442">
        <v>415555</v>
      </c>
    </row>
    <row r="4443" spans="1:6">
      <c r="A4443" s="14">
        <v>42269</v>
      </c>
      <c r="B4443">
        <v>12.561400000000001</v>
      </c>
      <c r="C4443">
        <v>12.63</v>
      </c>
      <c r="D4443">
        <v>12.376099999999999</v>
      </c>
      <c r="E4443" s="35">
        <v>12.465299999999999</v>
      </c>
      <c r="F4443">
        <v>266604</v>
      </c>
    </row>
    <row r="4444" spans="1:6">
      <c r="A4444" s="14">
        <v>42270</v>
      </c>
      <c r="B4444">
        <v>12.513400000000001</v>
      </c>
      <c r="C4444">
        <v>12.712400000000001</v>
      </c>
      <c r="D4444">
        <v>12.437799999999999</v>
      </c>
      <c r="E4444" s="35">
        <v>12.561400000000001</v>
      </c>
      <c r="F4444">
        <v>475549</v>
      </c>
    </row>
    <row r="4445" spans="1:6">
      <c r="A4445" s="14">
        <v>42271</v>
      </c>
      <c r="B4445">
        <v>12.664400000000001</v>
      </c>
      <c r="C4445">
        <v>12.7948</v>
      </c>
      <c r="D4445">
        <v>12.382899999999999</v>
      </c>
      <c r="E4445" s="35">
        <v>12.733000000000001</v>
      </c>
      <c r="F4445">
        <v>759793</v>
      </c>
    </row>
    <row r="4446" spans="1:6">
      <c r="A4446" s="14">
        <v>42272</v>
      </c>
      <c r="B4446">
        <v>12.8154</v>
      </c>
      <c r="C4446">
        <v>12.8909</v>
      </c>
      <c r="D4446">
        <v>12.485900000000001</v>
      </c>
      <c r="E4446" s="35">
        <v>12.485900000000001</v>
      </c>
      <c r="F4446">
        <v>781416</v>
      </c>
    </row>
    <row r="4447" spans="1:6">
      <c r="A4447" s="14">
        <v>42275</v>
      </c>
      <c r="B4447">
        <v>12.451599999999999</v>
      </c>
      <c r="C4447">
        <v>12.451599999999999</v>
      </c>
      <c r="D4447">
        <v>12.1564</v>
      </c>
      <c r="E4447" s="35">
        <v>12.2182</v>
      </c>
      <c r="F4447">
        <v>719501</v>
      </c>
    </row>
    <row r="4448" spans="1:6">
      <c r="A4448" s="14">
        <v>42276</v>
      </c>
      <c r="B4448">
        <v>12.204499999999999</v>
      </c>
      <c r="C4448">
        <v>12.396699999999999</v>
      </c>
      <c r="D4448">
        <v>12.1496</v>
      </c>
      <c r="E4448" s="35">
        <v>12.362399999999999</v>
      </c>
      <c r="F4448">
        <v>834342</v>
      </c>
    </row>
    <row r="4449" spans="1:6">
      <c r="A4449" s="14">
        <v>42277</v>
      </c>
      <c r="B4449">
        <v>12.444699999999999</v>
      </c>
      <c r="C4449">
        <v>12.643800000000001</v>
      </c>
      <c r="D4449">
        <v>12.376099999999999</v>
      </c>
      <c r="E4449" s="35">
        <v>12.636900000000001</v>
      </c>
      <c r="F4449">
        <v>655664</v>
      </c>
    </row>
    <row r="4450" spans="1:6">
      <c r="A4450" s="14">
        <v>42278</v>
      </c>
      <c r="B4450">
        <v>12.6455</v>
      </c>
      <c r="C4450">
        <v>12.8527</v>
      </c>
      <c r="D4450">
        <v>12.459099999999999</v>
      </c>
      <c r="E4450" s="35">
        <v>12.818199999999999</v>
      </c>
      <c r="F4450">
        <v>478680</v>
      </c>
    </row>
    <row r="4451" spans="1:6">
      <c r="A4451" s="14">
        <v>42279</v>
      </c>
      <c r="B4451">
        <v>12.721500000000001</v>
      </c>
      <c r="C4451">
        <v>12.832000000000001</v>
      </c>
      <c r="D4451">
        <v>12.535</v>
      </c>
      <c r="E4451" s="35">
        <v>12.832000000000001</v>
      </c>
      <c r="F4451">
        <v>407406</v>
      </c>
    </row>
    <row r="4452" spans="1:6">
      <c r="A4452" s="14">
        <v>42282</v>
      </c>
      <c r="B4452">
        <v>12.949400000000001</v>
      </c>
      <c r="C4452">
        <v>13.2049</v>
      </c>
      <c r="D4452">
        <v>12.949400000000001</v>
      </c>
      <c r="E4452" s="35">
        <v>13.156599999999999</v>
      </c>
      <c r="F4452">
        <v>347528</v>
      </c>
    </row>
    <row r="4453" spans="1:6">
      <c r="A4453" s="14">
        <v>42283</v>
      </c>
      <c r="B4453">
        <v>13.1221</v>
      </c>
      <c r="C4453">
        <v>13.142799999999999</v>
      </c>
      <c r="D4453">
        <v>12.8527</v>
      </c>
      <c r="E4453" s="35">
        <v>12.907999999999999</v>
      </c>
      <c r="F4453">
        <v>341313</v>
      </c>
    </row>
    <row r="4454" spans="1:6">
      <c r="A4454" s="14">
        <v>42284</v>
      </c>
      <c r="B4454">
        <v>12.9633</v>
      </c>
      <c r="C4454">
        <v>13.2395</v>
      </c>
      <c r="D4454">
        <v>12.9011</v>
      </c>
      <c r="E4454" s="35">
        <v>13.1152</v>
      </c>
      <c r="F4454">
        <v>486761</v>
      </c>
    </row>
    <row r="4455" spans="1:6">
      <c r="A4455" s="14">
        <v>42285</v>
      </c>
      <c r="B4455">
        <v>13.0806</v>
      </c>
      <c r="C4455">
        <v>13.301600000000001</v>
      </c>
      <c r="D4455">
        <v>13.0806</v>
      </c>
      <c r="E4455" s="35">
        <v>13.260199999999999</v>
      </c>
      <c r="F4455">
        <v>744367</v>
      </c>
    </row>
    <row r="4456" spans="1:6">
      <c r="A4456" s="14">
        <v>42286</v>
      </c>
      <c r="B4456">
        <v>13.267099999999999</v>
      </c>
      <c r="C4456">
        <v>13.412100000000001</v>
      </c>
      <c r="D4456">
        <v>13.2188</v>
      </c>
      <c r="E4456" s="35">
        <v>13.377599999999999</v>
      </c>
      <c r="F4456">
        <v>520117</v>
      </c>
    </row>
    <row r="4457" spans="1:6">
      <c r="A4457" s="14">
        <v>42289</v>
      </c>
      <c r="B4457">
        <v>13.391500000000001</v>
      </c>
      <c r="C4457">
        <v>13.7989</v>
      </c>
      <c r="D4457">
        <v>13.3086</v>
      </c>
      <c r="E4457" s="35">
        <v>13.7575</v>
      </c>
      <c r="F4457">
        <v>423775</v>
      </c>
    </row>
    <row r="4458" spans="1:6">
      <c r="A4458" s="14">
        <v>42290</v>
      </c>
      <c r="B4458">
        <v>13.709199999999999</v>
      </c>
      <c r="C4458">
        <v>13.9026</v>
      </c>
      <c r="D4458">
        <v>13.612500000000001</v>
      </c>
      <c r="E4458" s="35">
        <v>13.619400000000001</v>
      </c>
      <c r="F4458">
        <v>681177</v>
      </c>
    </row>
    <row r="4459" spans="1:6">
      <c r="A4459" s="14">
        <v>42291</v>
      </c>
      <c r="B4459">
        <v>13.612399999999999</v>
      </c>
      <c r="C4459">
        <v>13.715999999999999</v>
      </c>
      <c r="D4459">
        <v>13.4536</v>
      </c>
      <c r="E4459" s="35">
        <v>13.481199999999999</v>
      </c>
      <c r="F4459">
        <v>395803</v>
      </c>
    </row>
    <row r="4460" spans="1:6">
      <c r="A4460" s="14">
        <v>42292</v>
      </c>
      <c r="B4460">
        <v>13.501899999999999</v>
      </c>
      <c r="C4460">
        <v>13.736700000000001</v>
      </c>
      <c r="D4460">
        <v>13.398300000000001</v>
      </c>
      <c r="E4460" s="35">
        <v>13.6884</v>
      </c>
      <c r="F4460">
        <v>463071</v>
      </c>
    </row>
    <row r="4461" spans="1:6">
      <c r="A4461" s="14">
        <v>42293</v>
      </c>
      <c r="B4461">
        <v>13.716100000000001</v>
      </c>
      <c r="C4461">
        <v>13.716100000000001</v>
      </c>
      <c r="D4461">
        <v>13.508900000000001</v>
      </c>
      <c r="E4461" s="35">
        <v>13.6332</v>
      </c>
      <c r="F4461">
        <v>364657</v>
      </c>
    </row>
    <row r="4462" spans="1:6">
      <c r="A4462" s="14">
        <v>42296</v>
      </c>
      <c r="B4462">
        <v>13.605600000000001</v>
      </c>
      <c r="C4462">
        <v>13.7851</v>
      </c>
      <c r="D4462">
        <v>13.5641</v>
      </c>
      <c r="E4462" s="35">
        <v>13.736800000000001</v>
      </c>
      <c r="F4462">
        <v>284129</v>
      </c>
    </row>
    <row r="4463" spans="1:6">
      <c r="A4463" s="14">
        <v>42297</v>
      </c>
      <c r="B4463">
        <v>13.709199999999999</v>
      </c>
      <c r="C4463">
        <v>13.805899999999999</v>
      </c>
      <c r="D4463">
        <v>13.612500000000001</v>
      </c>
      <c r="E4463" s="35">
        <v>13.716100000000001</v>
      </c>
      <c r="F4463">
        <v>256711</v>
      </c>
    </row>
    <row r="4464" spans="1:6">
      <c r="A4464" s="14">
        <v>42298</v>
      </c>
      <c r="B4464">
        <v>13.7921</v>
      </c>
      <c r="C4464">
        <v>13.819699999999999</v>
      </c>
      <c r="D4464">
        <v>13.467499999999999</v>
      </c>
      <c r="E4464" s="35">
        <v>13.495100000000001</v>
      </c>
      <c r="F4464">
        <v>440007</v>
      </c>
    </row>
    <row r="4465" spans="1:6">
      <c r="A4465" s="14">
        <v>42299</v>
      </c>
      <c r="B4465">
        <v>13.5572</v>
      </c>
      <c r="C4465">
        <v>13.647</v>
      </c>
      <c r="D4465">
        <v>13.426</v>
      </c>
      <c r="E4465" s="35">
        <v>13.5848</v>
      </c>
      <c r="F4465">
        <v>406232</v>
      </c>
    </row>
    <row r="4466" spans="1:6">
      <c r="A4466" s="14">
        <v>42300</v>
      </c>
      <c r="B4466">
        <v>13.6677</v>
      </c>
      <c r="C4466">
        <v>13.6677</v>
      </c>
      <c r="D4466">
        <v>13.4398</v>
      </c>
      <c r="E4466" s="35">
        <v>13.5365</v>
      </c>
      <c r="F4466">
        <v>376812</v>
      </c>
    </row>
    <row r="4467" spans="1:6">
      <c r="A4467" s="14">
        <v>42303</v>
      </c>
      <c r="B4467">
        <v>13.502000000000001</v>
      </c>
      <c r="C4467">
        <v>13.695399999999999</v>
      </c>
      <c r="D4467">
        <v>13.495100000000001</v>
      </c>
      <c r="E4467" s="35">
        <v>13.605600000000001</v>
      </c>
      <c r="F4467">
        <v>331231</v>
      </c>
    </row>
    <row r="4468" spans="1:6">
      <c r="A4468" s="14">
        <v>42304</v>
      </c>
      <c r="B4468">
        <v>13.5296</v>
      </c>
      <c r="C4468">
        <v>13.5365</v>
      </c>
      <c r="D4468">
        <v>13.2257</v>
      </c>
      <c r="E4468" s="35">
        <v>13.2879</v>
      </c>
      <c r="F4468">
        <v>444081</v>
      </c>
    </row>
    <row r="4469" spans="1:6">
      <c r="A4469" s="14">
        <v>42305</v>
      </c>
      <c r="B4469">
        <v>13.2948</v>
      </c>
      <c r="C4469">
        <v>13.716100000000001</v>
      </c>
      <c r="D4469">
        <v>13.281000000000001</v>
      </c>
      <c r="E4469" s="35">
        <v>13.716100000000001</v>
      </c>
      <c r="F4469">
        <v>453819</v>
      </c>
    </row>
    <row r="4470" spans="1:6">
      <c r="A4470" s="14">
        <v>42306</v>
      </c>
      <c r="B4470">
        <v>13.619300000000001</v>
      </c>
      <c r="C4470">
        <v>13.6953</v>
      </c>
      <c r="D4470">
        <v>13.4467</v>
      </c>
      <c r="E4470" s="35">
        <v>13.474299999999999</v>
      </c>
      <c r="F4470">
        <v>256571</v>
      </c>
    </row>
    <row r="4471" spans="1:6">
      <c r="A4471" s="14">
        <v>42307</v>
      </c>
      <c r="B4471">
        <v>13.4536</v>
      </c>
      <c r="C4471">
        <v>13.571099999999999</v>
      </c>
      <c r="D4471">
        <v>13.384600000000001</v>
      </c>
      <c r="E4471" s="35">
        <v>13.4053</v>
      </c>
      <c r="F4471">
        <v>226944</v>
      </c>
    </row>
    <row r="4472" spans="1:6">
      <c r="A4472" s="14">
        <v>42310</v>
      </c>
      <c r="B4472">
        <v>13.370699999999999</v>
      </c>
      <c r="C4472">
        <v>13.605499999999999</v>
      </c>
      <c r="D4472">
        <v>13.3431</v>
      </c>
      <c r="E4472" s="35">
        <v>13.5848</v>
      </c>
      <c r="F4472">
        <v>231294</v>
      </c>
    </row>
    <row r="4473" spans="1:6">
      <c r="A4473" s="14">
        <v>42311</v>
      </c>
      <c r="B4473">
        <v>13.5503</v>
      </c>
      <c r="C4473">
        <v>13.647</v>
      </c>
      <c r="D4473">
        <v>13.4674</v>
      </c>
      <c r="E4473" s="35">
        <v>13.5779</v>
      </c>
      <c r="F4473">
        <v>249389</v>
      </c>
    </row>
    <row r="4474" spans="1:6">
      <c r="A4474" s="14">
        <v>42312</v>
      </c>
      <c r="B4474">
        <v>13.5848</v>
      </c>
      <c r="C4474">
        <v>13.612399999999999</v>
      </c>
      <c r="D4474">
        <v>13.294700000000001</v>
      </c>
      <c r="E4474" s="35">
        <v>13.3569</v>
      </c>
      <c r="F4474">
        <v>305330</v>
      </c>
    </row>
    <row r="4475" spans="1:6">
      <c r="A4475" s="14">
        <v>42313</v>
      </c>
      <c r="B4475">
        <v>13.370799999999999</v>
      </c>
      <c r="C4475">
        <v>13.805899999999999</v>
      </c>
      <c r="D4475">
        <v>13.3362</v>
      </c>
      <c r="E4475" s="35">
        <v>13.626300000000001</v>
      </c>
      <c r="F4475">
        <v>569432</v>
      </c>
    </row>
    <row r="4476" spans="1:6">
      <c r="A4476" s="14">
        <v>42314</v>
      </c>
      <c r="B4476">
        <v>13.571099999999999</v>
      </c>
      <c r="C4476">
        <v>13.6539</v>
      </c>
      <c r="D4476">
        <v>13.2326</v>
      </c>
      <c r="E4476" s="35">
        <v>13.4053</v>
      </c>
      <c r="F4476">
        <v>281228</v>
      </c>
    </row>
    <row r="4477" spans="1:6">
      <c r="A4477" s="14">
        <v>42317</v>
      </c>
      <c r="B4477">
        <v>13.391400000000001</v>
      </c>
      <c r="C4477">
        <v>13.405200000000001</v>
      </c>
      <c r="D4477">
        <v>13.135899999999999</v>
      </c>
      <c r="E4477" s="35">
        <v>13.260199999999999</v>
      </c>
      <c r="F4477">
        <v>237579</v>
      </c>
    </row>
    <row r="4478" spans="1:6">
      <c r="A4478" s="14">
        <v>42318</v>
      </c>
      <c r="B4478">
        <v>13.1912</v>
      </c>
      <c r="C4478">
        <v>13.35</v>
      </c>
      <c r="D4478">
        <v>13.1152</v>
      </c>
      <c r="E4478" s="35">
        <v>13.35</v>
      </c>
      <c r="F4478">
        <v>292623</v>
      </c>
    </row>
    <row r="4479" spans="1:6">
      <c r="A4479" s="14">
        <v>42319</v>
      </c>
      <c r="B4479">
        <v>13.377599999999999</v>
      </c>
      <c r="C4479">
        <v>13.384499999999999</v>
      </c>
      <c r="D4479">
        <v>13.177300000000001</v>
      </c>
      <c r="E4479" s="35">
        <v>13.267099999999999</v>
      </c>
      <c r="F4479">
        <v>189856</v>
      </c>
    </row>
    <row r="4480" spans="1:6">
      <c r="A4480" s="14">
        <v>42320</v>
      </c>
      <c r="B4480">
        <v>13.135899999999999</v>
      </c>
      <c r="C4480">
        <v>13.1912</v>
      </c>
      <c r="D4480">
        <v>12.763</v>
      </c>
      <c r="E4480" s="35">
        <v>12.797499999999999</v>
      </c>
      <c r="F4480">
        <v>302223</v>
      </c>
    </row>
    <row r="4481" spans="1:6">
      <c r="A4481" s="14">
        <v>42321</v>
      </c>
      <c r="B4481">
        <v>12.707700000000001</v>
      </c>
      <c r="C4481">
        <v>12.825100000000001</v>
      </c>
      <c r="D4481">
        <v>12.6663</v>
      </c>
      <c r="E4481" s="35">
        <v>12.707700000000001</v>
      </c>
      <c r="F4481">
        <v>342210</v>
      </c>
    </row>
    <row r="4482" spans="1:6">
      <c r="A4482" s="14">
        <v>42324</v>
      </c>
      <c r="B4482">
        <v>12.680099999999999</v>
      </c>
      <c r="C4482">
        <v>12.832000000000001</v>
      </c>
      <c r="D4482">
        <v>12.6594</v>
      </c>
      <c r="E4482" s="35">
        <v>12.7906</v>
      </c>
      <c r="F4482">
        <v>230258</v>
      </c>
    </row>
    <row r="4483" spans="1:6">
      <c r="A4483" s="14">
        <v>42325</v>
      </c>
      <c r="B4483">
        <v>12.818300000000001</v>
      </c>
      <c r="C4483">
        <v>12.832100000000001</v>
      </c>
      <c r="D4483">
        <v>12.6663</v>
      </c>
      <c r="E4483" s="35">
        <v>12.763</v>
      </c>
      <c r="F4483">
        <v>274943</v>
      </c>
    </row>
    <row r="4484" spans="1:6">
      <c r="A4484" s="14">
        <v>42326</v>
      </c>
      <c r="B4484">
        <v>12.811299999999999</v>
      </c>
      <c r="C4484">
        <v>12.935700000000001</v>
      </c>
      <c r="D4484">
        <v>12.6594</v>
      </c>
      <c r="E4484" s="35">
        <v>12.8804</v>
      </c>
      <c r="F4484">
        <v>356784</v>
      </c>
    </row>
    <row r="4485" spans="1:6">
      <c r="A4485" s="14">
        <v>42327</v>
      </c>
      <c r="B4485">
        <v>12.8942</v>
      </c>
      <c r="C4485">
        <v>13.267200000000001</v>
      </c>
      <c r="D4485">
        <v>12.825200000000001</v>
      </c>
      <c r="E4485" s="35">
        <v>13.1912</v>
      </c>
      <c r="F4485">
        <v>409687</v>
      </c>
    </row>
    <row r="4486" spans="1:6">
      <c r="A4486" s="14">
        <v>42328</v>
      </c>
      <c r="B4486">
        <v>13.281000000000001</v>
      </c>
      <c r="C4486">
        <v>13.508900000000001</v>
      </c>
      <c r="D4486">
        <v>13.205</v>
      </c>
      <c r="E4486" s="35">
        <v>13.495100000000001</v>
      </c>
      <c r="F4486">
        <v>342419</v>
      </c>
    </row>
    <row r="4487" spans="1:6">
      <c r="A4487" s="14">
        <v>42331</v>
      </c>
      <c r="B4487">
        <v>13.4259</v>
      </c>
      <c r="C4487">
        <v>13.5779</v>
      </c>
      <c r="D4487">
        <v>13.377599999999999</v>
      </c>
      <c r="E4487" s="35">
        <v>13.481199999999999</v>
      </c>
      <c r="F4487">
        <v>324875</v>
      </c>
    </row>
    <row r="4488" spans="1:6">
      <c r="A4488" s="14">
        <v>42332</v>
      </c>
      <c r="B4488">
        <v>13.426</v>
      </c>
      <c r="C4488">
        <v>13.7851</v>
      </c>
      <c r="D4488">
        <v>13.398400000000001</v>
      </c>
      <c r="E4488" s="35">
        <v>13.7644</v>
      </c>
      <c r="F4488">
        <v>281780</v>
      </c>
    </row>
    <row r="4489" spans="1:6">
      <c r="A4489" s="14">
        <v>42333</v>
      </c>
      <c r="B4489">
        <v>13.805899999999999</v>
      </c>
      <c r="C4489">
        <v>13.937099999999999</v>
      </c>
      <c r="D4489">
        <v>13.7506</v>
      </c>
      <c r="E4489" s="35">
        <v>13.840400000000001</v>
      </c>
      <c r="F4489">
        <v>349394</v>
      </c>
    </row>
    <row r="4490" spans="1:6">
      <c r="A4490" s="14">
        <v>42335</v>
      </c>
      <c r="B4490">
        <v>13.854200000000001</v>
      </c>
      <c r="C4490">
        <v>14.0199</v>
      </c>
      <c r="D4490">
        <v>13.7644</v>
      </c>
      <c r="E4490" s="35">
        <v>13.9716</v>
      </c>
      <c r="F4490">
        <v>88471</v>
      </c>
    </row>
    <row r="4491" spans="1:6">
      <c r="A4491" s="14">
        <v>42338</v>
      </c>
      <c r="B4491">
        <v>14.0337</v>
      </c>
      <c r="C4491">
        <v>14.0337</v>
      </c>
      <c r="D4491">
        <v>13.7644</v>
      </c>
      <c r="E4491" s="35">
        <v>13.8127</v>
      </c>
      <c r="F4491">
        <v>360166</v>
      </c>
    </row>
    <row r="4492" spans="1:6">
      <c r="A4492" s="14">
        <v>42339</v>
      </c>
      <c r="B4492">
        <v>13.847300000000001</v>
      </c>
      <c r="C4492">
        <v>14.054500000000001</v>
      </c>
      <c r="D4492">
        <v>13.7921</v>
      </c>
      <c r="E4492" s="35">
        <v>14.047599999999999</v>
      </c>
      <c r="F4492">
        <v>250840</v>
      </c>
    </row>
    <row r="4493" spans="1:6">
      <c r="A4493" s="14">
        <v>42340</v>
      </c>
      <c r="B4493">
        <v>14.0268</v>
      </c>
      <c r="C4493">
        <v>14.068300000000001</v>
      </c>
      <c r="D4493">
        <v>13.9785</v>
      </c>
      <c r="E4493" s="35">
        <v>13.9923</v>
      </c>
      <c r="F4493">
        <v>193724</v>
      </c>
    </row>
    <row r="4494" spans="1:6">
      <c r="A4494" s="14">
        <v>42341</v>
      </c>
      <c r="B4494">
        <v>14.047599999999999</v>
      </c>
      <c r="C4494">
        <v>14.068300000000001</v>
      </c>
      <c r="D4494">
        <v>13.5503</v>
      </c>
      <c r="E4494" s="35">
        <v>13.626300000000001</v>
      </c>
      <c r="F4494">
        <v>210023</v>
      </c>
    </row>
    <row r="4495" spans="1:6">
      <c r="A4495" s="14">
        <v>42342</v>
      </c>
      <c r="B4495">
        <v>13.647</v>
      </c>
      <c r="C4495">
        <v>13.819699999999999</v>
      </c>
      <c r="D4495">
        <v>13.598699999999999</v>
      </c>
      <c r="E4495" s="35">
        <v>13.7575</v>
      </c>
      <c r="F4495">
        <v>235024</v>
      </c>
    </row>
    <row r="4496" spans="1:6">
      <c r="A4496" s="14">
        <v>42345</v>
      </c>
      <c r="B4496">
        <v>13.709099999999999</v>
      </c>
      <c r="C4496">
        <v>13.7506</v>
      </c>
      <c r="D4496">
        <v>13.488099999999999</v>
      </c>
      <c r="E4496" s="35">
        <v>13.571</v>
      </c>
      <c r="F4496">
        <v>280951</v>
      </c>
    </row>
    <row r="4497" spans="1:6">
      <c r="A4497" s="14">
        <v>42346</v>
      </c>
      <c r="B4497">
        <v>13.4605</v>
      </c>
      <c r="C4497">
        <v>13.5227</v>
      </c>
      <c r="D4497">
        <v>13.3224</v>
      </c>
      <c r="E4497" s="35">
        <v>13.426</v>
      </c>
      <c r="F4497">
        <v>267208</v>
      </c>
    </row>
    <row r="4498" spans="1:6">
      <c r="A4498" s="14">
        <v>42347</v>
      </c>
      <c r="B4498">
        <v>13.398400000000001</v>
      </c>
      <c r="C4498">
        <v>13.5158</v>
      </c>
      <c r="D4498">
        <v>13.06</v>
      </c>
      <c r="E4498" s="35">
        <v>13.2188</v>
      </c>
      <c r="F4498">
        <v>480200</v>
      </c>
    </row>
    <row r="4499" spans="1:6">
      <c r="A4499" s="14">
        <v>42348</v>
      </c>
      <c r="B4499">
        <v>13.1981</v>
      </c>
      <c r="C4499">
        <v>13.2326</v>
      </c>
      <c r="D4499">
        <v>13.066800000000001</v>
      </c>
      <c r="E4499" s="35">
        <v>13.142799999999999</v>
      </c>
      <c r="F4499">
        <v>216445</v>
      </c>
    </row>
    <row r="4500" spans="1:6">
      <c r="A4500" s="14">
        <v>42349</v>
      </c>
      <c r="B4500">
        <v>12.921799999999999</v>
      </c>
      <c r="C4500">
        <v>13.046099999999999</v>
      </c>
      <c r="D4500">
        <v>12.700799999999999</v>
      </c>
      <c r="E4500" s="35">
        <v>12.707700000000001</v>
      </c>
      <c r="F4500">
        <v>409409</v>
      </c>
    </row>
    <row r="4501" spans="1:6">
      <c r="A4501" s="14">
        <v>42352</v>
      </c>
      <c r="B4501">
        <v>12.7354</v>
      </c>
      <c r="C4501">
        <v>12.8459</v>
      </c>
      <c r="D4501">
        <v>12.6456</v>
      </c>
      <c r="E4501" s="35">
        <v>12.7561</v>
      </c>
      <c r="F4501">
        <v>239928</v>
      </c>
    </row>
    <row r="4502" spans="1:6">
      <c r="A4502" s="14">
        <v>42353</v>
      </c>
      <c r="B4502">
        <v>12.818300000000001</v>
      </c>
      <c r="C4502">
        <v>13.281000000000001</v>
      </c>
      <c r="D4502">
        <v>12.7837</v>
      </c>
      <c r="E4502" s="35">
        <v>12.9564</v>
      </c>
      <c r="F4502">
        <v>334201</v>
      </c>
    </row>
    <row r="4503" spans="1:6">
      <c r="A4503" s="14">
        <v>42354</v>
      </c>
      <c r="B4503">
        <v>13.0669</v>
      </c>
      <c r="C4503">
        <v>13.370699999999999</v>
      </c>
      <c r="D4503">
        <v>13.053000000000001</v>
      </c>
      <c r="E4503" s="35">
        <v>13.3293</v>
      </c>
      <c r="F4503">
        <v>319282</v>
      </c>
    </row>
    <row r="4504" spans="1:6">
      <c r="A4504" s="14">
        <v>42355</v>
      </c>
      <c r="B4504">
        <v>13.363899999999999</v>
      </c>
      <c r="C4504">
        <v>13.363899999999999</v>
      </c>
      <c r="D4504">
        <v>13.135899999999999</v>
      </c>
      <c r="E4504" s="35">
        <v>13.1981</v>
      </c>
      <c r="F4504">
        <v>295110</v>
      </c>
    </row>
    <row r="4505" spans="1:6">
      <c r="A4505" s="14">
        <v>42356</v>
      </c>
      <c r="B4505">
        <v>13.0738</v>
      </c>
      <c r="C4505">
        <v>13.1014</v>
      </c>
      <c r="D4505">
        <v>12.6594</v>
      </c>
      <c r="E4505" s="35">
        <v>12.6594</v>
      </c>
      <c r="F4505">
        <v>817370</v>
      </c>
    </row>
    <row r="4506" spans="1:6">
      <c r="A4506" s="14">
        <v>42359</v>
      </c>
      <c r="B4506">
        <v>12.707700000000001</v>
      </c>
      <c r="C4506">
        <v>13.184200000000001</v>
      </c>
      <c r="D4506">
        <v>12.6524</v>
      </c>
      <c r="E4506" s="35">
        <v>13.039199999999999</v>
      </c>
      <c r="F4506">
        <v>941474</v>
      </c>
    </row>
    <row r="4507" spans="1:6">
      <c r="A4507" s="14">
        <v>42360</v>
      </c>
      <c r="B4507">
        <v>10.456300000000001</v>
      </c>
      <c r="C4507">
        <v>10.670400000000001</v>
      </c>
      <c r="D4507">
        <v>9.9107000000000003</v>
      </c>
      <c r="E4507" s="35">
        <v>10.0488</v>
      </c>
      <c r="F4507">
        <v>5434640</v>
      </c>
    </row>
    <row r="4508" spans="1:6">
      <c r="A4508" s="14">
        <v>42361</v>
      </c>
      <c r="B4508">
        <v>10.0557</v>
      </c>
      <c r="C4508">
        <v>10.117900000000001</v>
      </c>
      <c r="D4508">
        <v>9.7103999999999999</v>
      </c>
      <c r="E4508" s="35">
        <v>9.9520999999999997</v>
      </c>
      <c r="F4508">
        <v>1603801</v>
      </c>
    </row>
    <row r="4509" spans="1:6">
      <c r="A4509" s="14">
        <v>42362</v>
      </c>
      <c r="B4509">
        <v>9.8899000000000008</v>
      </c>
      <c r="C4509">
        <v>10.1731</v>
      </c>
      <c r="D4509">
        <v>9.8829999999999991</v>
      </c>
      <c r="E4509" s="35">
        <v>10.117800000000001</v>
      </c>
      <c r="F4509">
        <v>727515</v>
      </c>
    </row>
    <row r="4510" spans="1:6">
      <c r="A4510" s="14">
        <v>42366</v>
      </c>
      <c r="B4510">
        <v>10.103999999999999</v>
      </c>
      <c r="C4510">
        <v>10.2491</v>
      </c>
      <c r="D4510">
        <v>10.090199999999999</v>
      </c>
      <c r="E4510" s="35">
        <v>10.1731</v>
      </c>
      <c r="F4510">
        <v>1036717</v>
      </c>
    </row>
    <row r="4511" spans="1:6">
      <c r="A4511" s="14">
        <v>42367</v>
      </c>
      <c r="B4511">
        <v>10.1938</v>
      </c>
      <c r="C4511">
        <v>10.3733</v>
      </c>
      <c r="D4511">
        <v>10.1938</v>
      </c>
      <c r="E4511" s="35">
        <v>10.324999999999999</v>
      </c>
      <c r="F4511">
        <v>647402</v>
      </c>
    </row>
    <row r="4512" spans="1:6">
      <c r="A4512" s="14">
        <v>42368</v>
      </c>
      <c r="B4512">
        <v>10.2697</v>
      </c>
      <c r="C4512">
        <v>10.449299999999999</v>
      </c>
      <c r="D4512">
        <v>10.235200000000001</v>
      </c>
      <c r="E4512" s="35">
        <v>10.345700000000001</v>
      </c>
      <c r="F4512">
        <v>599747</v>
      </c>
    </row>
    <row r="4513" spans="1:6">
      <c r="A4513" s="14">
        <v>42369</v>
      </c>
      <c r="B4513">
        <v>10.345800000000001</v>
      </c>
      <c r="C4513">
        <v>10.5322</v>
      </c>
      <c r="D4513">
        <v>10.2767</v>
      </c>
      <c r="E4513" s="35">
        <v>10.2905</v>
      </c>
      <c r="F4513">
        <v>546018</v>
      </c>
    </row>
    <row r="4514" spans="1:6">
      <c r="A4514" s="14">
        <v>42373</v>
      </c>
      <c r="B4514">
        <v>10.110900000000001</v>
      </c>
      <c r="C4514">
        <v>10.1524</v>
      </c>
      <c r="D4514">
        <v>9.8139000000000003</v>
      </c>
      <c r="E4514" s="35">
        <v>9.8691999999999993</v>
      </c>
      <c r="F4514">
        <v>983536</v>
      </c>
    </row>
    <row r="4515" spans="1:6">
      <c r="A4515" s="14">
        <v>42374</v>
      </c>
      <c r="B4515">
        <v>9.9684000000000008</v>
      </c>
      <c r="C4515">
        <v>10.1076</v>
      </c>
      <c r="D4515">
        <v>9.8430999999999997</v>
      </c>
      <c r="E4515" s="35">
        <v>10.0589</v>
      </c>
      <c r="F4515">
        <v>666533</v>
      </c>
    </row>
    <row r="4516" spans="1:6">
      <c r="A4516" s="14">
        <v>42375</v>
      </c>
      <c r="B4516">
        <v>9.8779000000000003</v>
      </c>
      <c r="C4516">
        <v>10.0589</v>
      </c>
      <c r="D4516">
        <v>9.8710000000000004</v>
      </c>
      <c r="E4516" s="35">
        <v>9.9197000000000006</v>
      </c>
      <c r="F4516">
        <v>763364</v>
      </c>
    </row>
    <row r="4517" spans="1:6">
      <c r="A4517" s="14">
        <v>42376</v>
      </c>
      <c r="B4517">
        <v>9.7109000000000005</v>
      </c>
      <c r="C4517">
        <v>9.8013999999999992</v>
      </c>
      <c r="D4517">
        <v>9.6342999999999996</v>
      </c>
      <c r="E4517" s="35">
        <v>9.6552000000000007</v>
      </c>
      <c r="F4517">
        <v>896465</v>
      </c>
    </row>
    <row r="4518" spans="1:6">
      <c r="A4518" s="14">
        <v>42377</v>
      </c>
      <c r="B4518">
        <v>9.6691000000000003</v>
      </c>
      <c r="C4518">
        <v>9.7178000000000004</v>
      </c>
      <c r="D4518">
        <v>9.3001000000000005</v>
      </c>
      <c r="E4518" s="35">
        <v>9.3209999999999997</v>
      </c>
      <c r="F4518">
        <v>763083</v>
      </c>
    </row>
    <row r="4519" spans="1:6">
      <c r="A4519" s="14">
        <v>42380</v>
      </c>
      <c r="B4519">
        <v>9.3558000000000003</v>
      </c>
      <c r="C4519">
        <v>9.4184999999999999</v>
      </c>
      <c r="D4519">
        <v>9.2444000000000006</v>
      </c>
      <c r="E4519" s="35">
        <v>9.3209999999999997</v>
      </c>
      <c r="F4519">
        <v>863115</v>
      </c>
    </row>
    <row r="4520" spans="1:6">
      <c r="A4520" s="14">
        <v>42381</v>
      </c>
      <c r="B4520">
        <v>9.3907000000000007</v>
      </c>
      <c r="C4520">
        <v>9.4810999999999996</v>
      </c>
      <c r="D4520">
        <v>9.2027000000000001</v>
      </c>
      <c r="E4520" s="35">
        <v>9.3279999999999994</v>
      </c>
      <c r="F4520">
        <v>1026776</v>
      </c>
    </row>
    <row r="4521" spans="1:6">
      <c r="A4521" s="14">
        <v>42382</v>
      </c>
      <c r="B4521">
        <v>9.3279999999999994</v>
      </c>
      <c r="C4521">
        <v>9.4392999999999994</v>
      </c>
      <c r="D4521">
        <v>8.8684999999999992</v>
      </c>
      <c r="E4521" s="35">
        <v>8.9451000000000001</v>
      </c>
      <c r="F4521">
        <v>973519</v>
      </c>
    </row>
    <row r="4522" spans="1:6">
      <c r="A4522" s="14">
        <v>42383</v>
      </c>
      <c r="B4522">
        <v>9.0146999999999995</v>
      </c>
      <c r="C4522">
        <v>9.0634999999999994</v>
      </c>
      <c r="D4522">
        <v>8.8963999999999999</v>
      </c>
      <c r="E4522" s="35">
        <v>8.9869000000000003</v>
      </c>
      <c r="F4522">
        <v>2225772</v>
      </c>
    </row>
    <row r="4523" spans="1:6">
      <c r="A4523" s="14">
        <v>42384</v>
      </c>
      <c r="B4523">
        <v>8.7711000000000006</v>
      </c>
      <c r="C4523">
        <v>8.8058999999999994</v>
      </c>
      <c r="D4523">
        <v>8.4717000000000002</v>
      </c>
      <c r="E4523" s="35">
        <v>8.6387999999999998</v>
      </c>
      <c r="F4523">
        <v>1248275</v>
      </c>
    </row>
    <row r="4524" spans="1:6">
      <c r="A4524" s="14">
        <v>42388</v>
      </c>
      <c r="B4524">
        <v>8.7501999999999995</v>
      </c>
      <c r="C4524">
        <v>8.8337000000000003</v>
      </c>
      <c r="D4524">
        <v>8.5065000000000008</v>
      </c>
      <c r="E4524" s="35">
        <v>8.6179000000000006</v>
      </c>
      <c r="F4524">
        <v>1056981</v>
      </c>
    </row>
    <row r="4525" spans="1:6">
      <c r="A4525" s="14">
        <v>42389</v>
      </c>
      <c r="B4525">
        <v>8.5553000000000008</v>
      </c>
      <c r="C4525">
        <v>8.6388999999999996</v>
      </c>
      <c r="D4525">
        <v>8.2350999999999992</v>
      </c>
      <c r="E4525" s="35">
        <v>8.5413999999999994</v>
      </c>
      <c r="F4525">
        <v>1477516</v>
      </c>
    </row>
    <row r="4526" spans="1:6">
      <c r="A4526" s="14">
        <v>42390</v>
      </c>
      <c r="B4526">
        <v>8.5831</v>
      </c>
      <c r="C4526">
        <v>8.7711000000000006</v>
      </c>
      <c r="D4526">
        <v>8.5343999999999998</v>
      </c>
      <c r="E4526" s="35">
        <v>8.5900999999999996</v>
      </c>
      <c r="F4526">
        <v>689227</v>
      </c>
    </row>
    <row r="4527" spans="1:6">
      <c r="A4527" s="14">
        <v>42391</v>
      </c>
      <c r="B4527">
        <v>8.7223000000000006</v>
      </c>
      <c r="C4527">
        <v>8.9102999999999994</v>
      </c>
      <c r="D4527">
        <v>8.5274000000000001</v>
      </c>
      <c r="E4527" s="35">
        <v>8.6179000000000006</v>
      </c>
      <c r="F4527">
        <v>1089837</v>
      </c>
    </row>
    <row r="4528" spans="1:6">
      <c r="A4528" s="14">
        <v>42394</v>
      </c>
      <c r="B4528">
        <v>8.6179000000000006</v>
      </c>
      <c r="C4528">
        <v>8.6179000000000006</v>
      </c>
      <c r="D4528">
        <v>8.3463999999999992</v>
      </c>
      <c r="E4528" s="35">
        <v>8.3673000000000002</v>
      </c>
      <c r="F4528">
        <v>659986</v>
      </c>
    </row>
    <row r="4529" spans="1:6">
      <c r="A4529" s="14">
        <v>42395</v>
      </c>
      <c r="B4529">
        <v>8.4230999999999998</v>
      </c>
      <c r="C4529">
        <v>8.6945999999999994</v>
      </c>
      <c r="D4529">
        <v>8.4230999999999998</v>
      </c>
      <c r="E4529" s="35">
        <v>8.5970999999999993</v>
      </c>
      <c r="F4529">
        <v>1239235</v>
      </c>
    </row>
    <row r="4530" spans="1:6">
      <c r="A4530" s="14">
        <v>42396</v>
      </c>
      <c r="B4530">
        <v>8.5831</v>
      </c>
      <c r="C4530">
        <v>8.6318999999999999</v>
      </c>
      <c r="D4530">
        <v>8.3604000000000003</v>
      </c>
      <c r="E4530" s="35">
        <v>8.3742999999999999</v>
      </c>
      <c r="F4530">
        <v>816895</v>
      </c>
    </row>
    <row r="4531" spans="1:6">
      <c r="A4531" s="14">
        <v>42397</v>
      </c>
      <c r="B4531">
        <v>8.5135000000000005</v>
      </c>
      <c r="C4531">
        <v>8.6526999999999994</v>
      </c>
      <c r="D4531">
        <v>8.4438999999999993</v>
      </c>
      <c r="E4531" s="35">
        <v>8.5692000000000004</v>
      </c>
      <c r="F4531">
        <v>489022</v>
      </c>
    </row>
    <row r="4532" spans="1:6">
      <c r="A4532" s="14">
        <v>42398</v>
      </c>
      <c r="B4532">
        <v>8.6180000000000003</v>
      </c>
      <c r="C4532">
        <v>8.8825000000000003</v>
      </c>
      <c r="D4532">
        <v>8.6180000000000003</v>
      </c>
      <c r="E4532" s="35">
        <v>8.8825000000000003</v>
      </c>
      <c r="F4532">
        <v>660131</v>
      </c>
    </row>
    <row r="4533" spans="1:6">
      <c r="A4533" s="14">
        <v>42401</v>
      </c>
      <c r="B4533">
        <v>8.7988999999999997</v>
      </c>
      <c r="C4533">
        <v>8.9312000000000005</v>
      </c>
      <c r="D4533">
        <v>8.7085000000000008</v>
      </c>
      <c r="E4533" s="35">
        <v>8.8615999999999993</v>
      </c>
      <c r="F4533">
        <v>488049</v>
      </c>
    </row>
    <row r="4534" spans="1:6">
      <c r="A4534" s="14">
        <v>42402</v>
      </c>
      <c r="B4534">
        <v>8.7223000000000006</v>
      </c>
      <c r="C4534">
        <v>8.7919999999999998</v>
      </c>
      <c r="D4534">
        <v>8.5969999999999995</v>
      </c>
      <c r="E4534" s="35">
        <v>8.6039999999999992</v>
      </c>
      <c r="F4534">
        <v>424770</v>
      </c>
    </row>
    <row r="4535" spans="1:6">
      <c r="A4535" s="14">
        <v>42403</v>
      </c>
      <c r="B4535">
        <v>8.6597000000000008</v>
      </c>
      <c r="C4535">
        <v>8.7850000000000001</v>
      </c>
      <c r="D4535">
        <v>8.4995999999999992</v>
      </c>
      <c r="E4535" s="35">
        <v>8.7363</v>
      </c>
      <c r="F4535">
        <v>406255</v>
      </c>
    </row>
    <row r="4536" spans="1:6">
      <c r="A4536" s="14">
        <v>42404</v>
      </c>
      <c r="B4536">
        <v>8.7014999999999993</v>
      </c>
      <c r="C4536">
        <v>8.9312000000000005</v>
      </c>
      <c r="D4536">
        <v>8.7014999999999993</v>
      </c>
      <c r="E4536" s="35">
        <v>8.8268000000000004</v>
      </c>
      <c r="F4536">
        <v>497865</v>
      </c>
    </row>
    <row r="4537" spans="1:6">
      <c r="A4537" s="14">
        <v>42405</v>
      </c>
      <c r="B4537">
        <v>8.8127999999999993</v>
      </c>
      <c r="C4537">
        <v>8.8475999999999999</v>
      </c>
      <c r="D4537">
        <v>8.5761000000000003</v>
      </c>
      <c r="E4537" s="35">
        <v>8.6179000000000006</v>
      </c>
      <c r="F4537">
        <v>352164</v>
      </c>
    </row>
    <row r="4538" spans="1:6">
      <c r="A4538" s="14">
        <v>42408</v>
      </c>
      <c r="B4538">
        <v>8.5135000000000005</v>
      </c>
      <c r="C4538">
        <v>8.5762</v>
      </c>
      <c r="D4538">
        <v>8.3742999999999999</v>
      </c>
      <c r="E4538" s="35">
        <v>8.5343999999999998</v>
      </c>
      <c r="F4538">
        <v>460134</v>
      </c>
    </row>
    <row r="4539" spans="1:6">
      <c r="A4539" s="14">
        <v>42409</v>
      </c>
      <c r="B4539">
        <v>8.4438999999999993</v>
      </c>
      <c r="C4539">
        <v>8.6457999999999995</v>
      </c>
      <c r="D4539">
        <v>8.4438999999999993</v>
      </c>
      <c r="E4539" s="35">
        <v>8.4856999999999996</v>
      </c>
      <c r="F4539">
        <v>749930</v>
      </c>
    </row>
    <row r="4540" spans="1:6">
      <c r="A4540" s="14">
        <v>42410</v>
      </c>
      <c r="B4540">
        <v>8.5274999999999999</v>
      </c>
      <c r="C4540">
        <v>8.5274999999999999</v>
      </c>
      <c r="D4540">
        <v>8.3117000000000001</v>
      </c>
      <c r="E4540" s="35">
        <v>8.3394999999999992</v>
      </c>
      <c r="F4540">
        <v>678646</v>
      </c>
    </row>
    <row r="4541" spans="1:6">
      <c r="A4541" s="14">
        <v>42411</v>
      </c>
      <c r="B4541">
        <v>8.1933000000000007</v>
      </c>
      <c r="C4541">
        <v>8.2977000000000007</v>
      </c>
      <c r="D4541">
        <v>8.1305999999999994</v>
      </c>
      <c r="E4541" s="35">
        <v>8.1933000000000007</v>
      </c>
      <c r="F4541">
        <v>766773</v>
      </c>
    </row>
    <row r="4542" spans="1:6">
      <c r="A4542" s="14">
        <v>42412</v>
      </c>
      <c r="B4542">
        <v>8.1933000000000007</v>
      </c>
      <c r="C4542">
        <v>8.4161000000000001</v>
      </c>
      <c r="D4542">
        <v>8.1236999999999995</v>
      </c>
      <c r="E4542" s="35">
        <v>8.3534000000000006</v>
      </c>
      <c r="F4542">
        <v>828657</v>
      </c>
    </row>
    <row r="4543" spans="1:6">
      <c r="A4543" s="14">
        <v>42416</v>
      </c>
      <c r="B4543">
        <v>8.4856999999999996</v>
      </c>
      <c r="C4543">
        <v>8.4856999999999996</v>
      </c>
      <c r="D4543">
        <v>8.2698999999999998</v>
      </c>
      <c r="E4543" s="35">
        <v>8.2908000000000008</v>
      </c>
      <c r="F4543">
        <v>818151</v>
      </c>
    </row>
    <row r="4544" spans="1:6">
      <c r="A4544" s="14">
        <v>42417</v>
      </c>
      <c r="B4544">
        <v>8.3324999999999996</v>
      </c>
      <c r="C4544">
        <v>8.4786999999999999</v>
      </c>
      <c r="D4544">
        <v>8.2767999999999997</v>
      </c>
      <c r="E4544" s="35">
        <v>8.4786999999999999</v>
      </c>
      <c r="F4544">
        <v>1264217</v>
      </c>
    </row>
    <row r="4545" spans="1:6">
      <c r="A4545" s="14">
        <v>42418</v>
      </c>
      <c r="B4545">
        <v>8.4995999999999992</v>
      </c>
      <c r="C4545">
        <v>8.8686000000000007</v>
      </c>
      <c r="D4545">
        <v>8.4786999999999999</v>
      </c>
      <c r="E4545" s="35">
        <v>8.7711000000000006</v>
      </c>
      <c r="F4545">
        <v>533366</v>
      </c>
    </row>
    <row r="4546" spans="1:6">
      <c r="A4546" s="14">
        <v>42419</v>
      </c>
      <c r="B4546">
        <v>8.7640999999999991</v>
      </c>
      <c r="C4546">
        <v>8.7988999999999997</v>
      </c>
      <c r="D4546">
        <v>8.6667000000000005</v>
      </c>
      <c r="E4546" s="35">
        <v>8.6944999999999997</v>
      </c>
      <c r="F4546">
        <v>335180</v>
      </c>
    </row>
    <row r="4547" spans="1:6">
      <c r="A4547" s="14">
        <v>42422</v>
      </c>
      <c r="B4547">
        <v>8.7571999999999992</v>
      </c>
      <c r="C4547">
        <v>8.9520999999999997</v>
      </c>
      <c r="D4547">
        <v>8.7501999999999995</v>
      </c>
      <c r="E4547" s="35">
        <v>8.8963999999999999</v>
      </c>
      <c r="F4547">
        <v>472247</v>
      </c>
    </row>
    <row r="4548" spans="1:6">
      <c r="A4548" s="14">
        <v>42423</v>
      </c>
      <c r="B4548">
        <v>8.8614999999999995</v>
      </c>
      <c r="C4548">
        <v>8.9102999999999994</v>
      </c>
      <c r="D4548">
        <v>8.7223000000000006</v>
      </c>
      <c r="E4548" s="35">
        <v>8.7431999999999999</v>
      </c>
      <c r="F4548">
        <v>648431</v>
      </c>
    </row>
    <row r="4549" spans="1:6">
      <c r="A4549" s="14">
        <v>42424</v>
      </c>
      <c r="B4549">
        <v>8.6805000000000003</v>
      </c>
      <c r="C4549">
        <v>8.8475999999999999</v>
      </c>
      <c r="D4549">
        <v>8.6248000000000005</v>
      </c>
      <c r="E4549" s="35">
        <v>8.8127999999999993</v>
      </c>
      <c r="F4549">
        <v>826565</v>
      </c>
    </row>
    <row r="4550" spans="1:6">
      <c r="A4550" s="14">
        <v>42425</v>
      </c>
      <c r="B4550">
        <v>8.8545999999999996</v>
      </c>
      <c r="C4550">
        <v>8.8545999999999996</v>
      </c>
      <c r="D4550">
        <v>8.4368999999999996</v>
      </c>
      <c r="E4550" s="35">
        <v>8.5274000000000001</v>
      </c>
      <c r="F4550">
        <v>830325</v>
      </c>
    </row>
    <row r="4551" spans="1:6">
      <c r="A4551" s="14">
        <v>42426</v>
      </c>
      <c r="B4551">
        <v>8.5900999999999996</v>
      </c>
      <c r="C4551">
        <v>8.7431999999999999</v>
      </c>
      <c r="D4551">
        <v>8.5900999999999996</v>
      </c>
      <c r="E4551" s="35">
        <v>8.7293000000000003</v>
      </c>
      <c r="F4551">
        <v>1319558</v>
      </c>
    </row>
    <row r="4552" spans="1:6">
      <c r="A4552" s="14">
        <v>42429</v>
      </c>
      <c r="B4552">
        <v>8.7431999999999999</v>
      </c>
      <c r="C4552">
        <v>8.8268000000000004</v>
      </c>
      <c r="D4552">
        <v>8.6806000000000001</v>
      </c>
      <c r="E4552" s="35">
        <v>8.6944999999999997</v>
      </c>
      <c r="F4552">
        <v>842789</v>
      </c>
    </row>
    <row r="4553" spans="1:6">
      <c r="A4553" s="14">
        <v>42430</v>
      </c>
      <c r="B4553">
        <v>8.7780000000000005</v>
      </c>
      <c r="C4553">
        <v>9.1539000000000001</v>
      </c>
      <c r="D4553">
        <v>8.7711000000000006</v>
      </c>
      <c r="E4553" s="35">
        <v>9.1052</v>
      </c>
      <c r="F4553">
        <v>781808</v>
      </c>
    </row>
    <row r="4554" spans="1:6">
      <c r="A4554" s="14">
        <v>42431</v>
      </c>
      <c r="B4554">
        <v>9.1052</v>
      </c>
      <c r="C4554">
        <v>9.1818000000000008</v>
      </c>
      <c r="D4554">
        <v>9.0287000000000006</v>
      </c>
      <c r="E4554" s="35">
        <v>9.1818000000000008</v>
      </c>
      <c r="F4554">
        <v>492852</v>
      </c>
    </row>
    <row r="4555" spans="1:6">
      <c r="A4555" s="14">
        <v>42432</v>
      </c>
      <c r="B4555">
        <v>9.1816999999999993</v>
      </c>
      <c r="C4555">
        <v>9.4045000000000005</v>
      </c>
      <c r="D4555">
        <v>9.1747999999999994</v>
      </c>
      <c r="E4555" s="35">
        <v>9.3696999999999999</v>
      </c>
      <c r="F4555">
        <v>566289</v>
      </c>
    </row>
    <row r="4556" spans="1:6">
      <c r="A4556" s="14">
        <v>42433</v>
      </c>
      <c r="B4556">
        <v>9.3766999999999996</v>
      </c>
      <c r="C4556">
        <v>9.4533000000000005</v>
      </c>
      <c r="D4556">
        <v>9.2722999999999995</v>
      </c>
      <c r="E4556" s="35">
        <v>9.4184999999999999</v>
      </c>
      <c r="F4556">
        <v>412869</v>
      </c>
    </row>
    <row r="4557" spans="1:6">
      <c r="A4557" s="14">
        <v>42436</v>
      </c>
      <c r="B4557">
        <v>9.4184999999999999</v>
      </c>
      <c r="C4557">
        <v>9.8917999999999999</v>
      </c>
      <c r="D4557">
        <v>9.4184999999999999</v>
      </c>
      <c r="E4557" s="35">
        <v>9.8222000000000005</v>
      </c>
      <c r="F4557">
        <v>790858</v>
      </c>
    </row>
    <row r="4558" spans="1:6">
      <c r="A4558" s="14">
        <v>42437</v>
      </c>
      <c r="B4558">
        <v>9.8430999999999997</v>
      </c>
      <c r="C4558">
        <v>9.8500999999999994</v>
      </c>
      <c r="D4558">
        <v>9.6829999999999998</v>
      </c>
      <c r="E4558" s="35">
        <v>9.8292000000000002</v>
      </c>
      <c r="F4558">
        <v>898690</v>
      </c>
    </row>
    <row r="4559" spans="1:6">
      <c r="A4559" s="14">
        <v>42438</v>
      </c>
      <c r="B4559">
        <v>9.8710000000000004</v>
      </c>
      <c r="C4559">
        <v>10.1007</v>
      </c>
      <c r="D4559">
        <v>9.7039000000000009</v>
      </c>
      <c r="E4559" s="35">
        <v>10.1007</v>
      </c>
      <c r="F4559">
        <v>1220716</v>
      </c>
    </row>
    <row r="4560" spans="1:6">
      <c r="A4560" s="14">
        <v>42439</v>
      </c>
      <c r="B4560">
        <v>10.1286</v>
      </c>
      <c r="C4560">
        <v>10.177300000000001</v>
      </c>
      <c r="D4560">
        <v>9.7874999999999996</v>
      </c>
      <c r="E4560" s="35">
        <v>10.065899999999999</v>
      </c>
      <c r="F4560">
        <v>875719</v>
      </c>
    </row>
    <row r="4561" spans="1:6">
      <c r="A4561" s="14">
        <v>42440</v>
      </c>
      <c r="B4561">
        <v>10.1494</v>
      </c>
      <c r="C4561">
        <v>10.1912</v>
      </c>
      <c r="D4561">
        <v>9.9057999999999993</v>
      </c>
      <c r="E4561" s="35">
        <v>10.010199999999999</v>
      </c>
      <c r="F4561">
        <v>568869</v>
      </c>
    </row>
    <row r="4562" spans="1:6">
      <c r="A4562" s="14">
        <v>42443</v>
      </c>
      <c r="B4562">
        <v>9.9823000000000004</v>
      </c>
      <c r="C4562">
        <v>9.9823000000000004</v>
      </c>
      <c r="D4562">
        <v>9.8082999999999991</v>
      </c>
      <c r="E4562" s="35">
        <v>9.9474999999999998</v>
      </c>
      <c r="F4562">
        <v>547147</v>
      </c>
    </row>
    <row r="4563" spans="1:6">
      <c r="A4563" s="14">
        <v>42444</v>
      </c>
      <c r="B4563">
        <v>9.9056999999999995</v>
      </c>
      <c r="C4563">
        <v>10.024100000000001</v>
      </c>
      <c r="D4563">
        <v>9.8222000000000005</v>
      </c>
      <c r="E4563" s="35">
        <v>9.9266000000000005</v>
      </c>
      <c r="F4563">
        <v>608474</v>
      </c>
    </row>
    <row r="4564" spans="1:6">
      <c r="A4564" s="14">
        <v>42445</v>
      </c>
      <c r="B4564">
        <v>9.9197000000000006</v>
      </c>
      <c r="C4564">
        <v>10.3513</v>
      </c>
      <c r="D4564">
        <v>9.8987999999999996</v>
      </c>
      <c r="E4564" s="35">
        <v>10.2538</v>
      </c>
      <c r="F4564">
        <v>494034</v>
      </c>
    </row>
    <row r="4565" spans="1:6">
      <c r="A4565" s="14">
        <v>42446</v>
      </c>
      <c r="B4565">
        <v>10.267799999999999</v>
      </c>
      <c r="C4565">
        <v>10.643700000000001</v>
      </c>
      <c r="D4565">
        <v>10.2051</v>
      </c>
      <c r="E4565" s="35">
        <v>10.601900000000001</v>
      </c>
      <c r="F4565">
        <v>399990</v>
      </c>
    </row>
    <row r="4566" spans="1:6">
      <c r="A4566" s="14">
        <v>42447</v>
      </c>
      <c r="B4566">
        <v>10.6158</v>
      </c>
      <c r="C4566">
        <v>10.6297</v>
      </c>
      <c r="D4566">
        <v>10.3721</v>
      </c>
      <c r="E4566" s="35">
        <v>10.393000000000001</v>
      </c>
      <c r="F4566">
        <v>927086</v>
      </c>
    </row>
    <row r="4567" spans="1:6">
      <c r="A4567" s="14">
        <v>42450</v>
      </c>
      <c r="B4567">
        <v>10.379099999999999</v>
      </c>
      <c r="C4567">
        <v>10.476599999999999</v>
      </c>
      <c r="D4567">
        <v>10.3165</v>
      </c>
      <c r="E4567" s="35">
        <v>10.330399999999999</v>
      </c>
      <c r="F4567">
        <v>881286</v>
      </c>
    </row>
    <row r="4568" spans="1:6">
      <c r="A4568" s="14">
        <v>42451</v>
      </c>
      <c r="B4568">
        <v>10.288600000000001</v>
      </c>
      <c r="C4568">
        <v>10.6158</v>
      </c>
      <c r="D4568">
        <v>10.2538</v>
      </c>
      <c r="E4568" s="35">
        <v>10.476599999999999</v>
      </c>
      <c r="F4568">
        <v>1168785</v>
      </c>
    </row>
    <row r="4569" spans="1:6">
      <c r="A4569" s="14">
        <v>42452</v>
      </c>
      <c r="B4569">
        <v>10.699299999999999</v>
      </c>
      <c r="C4569">
        <v>10.9221</v>
      </c>
      <c r="D4569">
        <v>10.1424</v>
      </c>
      <c r="E4569" s="35">
        <v>10.581</v>
      </c>
      <c r="F4569">
        <v>1497351</v>
      </c>
    </row>
    <row r="4570" spans="1:6">
      <c r="A4570" s="14">
        <v>42453</v>
      </c>
      <c r="B4570">
        <v>10.441800000000001</v>
      </c>
      <c r="C4570">
        <v>10.476599999999999</v>
      </c>
      <c r="D4570">
        <v>10.038</v>
      </c>
      <c r="E4570" s="35">
        <v>10.218999999999999</v>
      </c>
      <c r="F4570">
        <v>685815</v>
      </c>
    </row>
    <row r="4571" spans="1:6">
      <c r="A4571" s="14">
        <v>42457</v>
      </c>
      <c r="B4571">
        <v>10.2051</v>
      </c>
      <c r="C4571">
        <v>10.3721</v>
      </c>
      <c r="D4571">
        <v>10.121499999999999</v>
      </c>
      <c r="E4571" s="35">
        <v>10.1981</v>
      </c>
      <c r="F4571">
        <v>808748</v>
      </c>
    </row>
    <row r="4572" spans="1:6">
      <c r="A4572" s="14">
        <v>42458</v>
      </c>
      <c r="B4572">
        <v>10.170299999999999</v>
      </c>
      <c r="C4572">
        <v>10.532299999999999</v>
      </c>
      <c r="D4572">
        <v>10.0589</v>
      </c>
      <c r="E4572" s="35">
        <v>10.532299999999999</v>
      </c>
      <c r="F4572">
        <v>1083442</v>
      </c>
    </row>
    <row r="4573" spans="1:6">
      <c r="A4573" s="14">
        <v>42459</v>
      </c>
      <c r="B4573">
        <v>10.532299999999999</v>
      </c>
      <c r="C4573">
        <v>10.601900000000001</v>
      </c>
      <c r="D4573">
        <v>10.337400000000001</v>
      </c>
      <c r="E4573" s="35">
        <v>10.4209</v>
      </c>
      <c r="F4573">
        <v>545827</v>
      </c>
    </row>
    <row r="4574" spans="1:6">
      <c r="A4574" s="14">
        <v>42460</v>
      </c>
      <c r="B4574">
        <v>10.456</v>
      </c>
      <c r="C4574">
        <v>10.5472</v>
      </c>
      <c r="D4574">
        <v>10.4139</v>
      </c>
      <c r="E4574" s="35">
        <v>10.47</v>
      </c>
      <c r="F4574">
        <v>488132</v>
      </c>
    </row>
    <row r="4575" spans="1:6">
      <c r="A4575" s="14">
        <v>42461</v>
      </c>
      <c r="B4575">
        <v>10.3858</v>
      </c>
      <c r="C4575">
        <v>10.5191</v>
      </c>
      <c r="D4575">
        <v>10.2805</v>
      </c>
      <c r="E4575" s="35">
        <v>10.477</v>
      </c>
      <c r="F4575">
        <v>662654</v>
      </c>
    </row>
    <row r="4576" spans="1:6">
      <c r="A4576" s="14">
        <v>42464</v>
      </c>
      <c r="B4576">
        <v>10.505100000000001</v>
      </c>
      <c r="C4576">
        <v>10.568300000000001</v>
      </c>
      <c r="D4576">
        <v>10.357699999999999</v>
      </c>
      <c r="E4576" s="35">
        <v>10.3788</v>
      </c>
      <c r="F4576">
        <v>501537</v>
      </c>
    </row>
    <row r="4577" spans="1:6">
      <c r="A4577" s="14">
        <v>42465</v>
      </c>
      <c r="B4577">
        <v>10.301600000000001</v>
      </c>
      <c r="C4577">
        <v>10.4841</v>
      </c>
      <c r="D4577">
        <v>10.2736</v>
      </c>
      <c r="E4577" s="35">
        <v>10.3718</v>
      </c>
      <c r="F4577">
        <v>481327</v>
      </c>
    </row>
    <row r="4578" spans="1:6">
      <c r="A4578" s="14">
        <v>42466</v>
      </c>
      <c r="B4578">
        <v>10.392799999999999</v>
      </c>
      <c r="C4578">
        <v>10.491</v>
      </c>
      <c r="D4578">
        <v>10.2875</v>
      </c>
      <c r="E4578" s="35">
        <v>10.434900000000001</v>
      </c>
      <c r="F4578">
        <v>424624</v>
      </c>
    </row>
    <row r="4579" spans="1:6">
      <c r="A4579" s="14">
        <v>42467</v>
      </c>
      <c r="B4579">
        <v>10.3718</v>
      </c>
      <c r="C4579">
        <v>10.4069</v>
      </c>
      <c r="D4579">
        <v>10.1472</v>
      </c>
      <c r="E4579" s="35">
        <v>10.2174</v>
      </c>
      <c r="F4579">
        <v>858304</v>
      </c>
    </row>
    <row r="4580" spans="1:6">
      <c r="A4580" s="14">
        <v>42468</v>
      </c>
      <c r="B4580">
        <v>10.3156</v>
      </c>
      <c r="C4580">
        <v>10.5191</v>
      </c>
      <c r="D4580">
        <v>10.224399999999999</v>
      </c>
      <c r="E4580" s="35">
        <v>10.2735</v>
      </c>
      <c r="F4580">
        <v>466448</v>
      </c>
    </row>
    <row r="4581" spans="1:6">
      <c r="A4581" s="14">
        <v>42471</v>
      </c>
      <c r="B4581">
        <v>10.301600000000001</v>
      </c>
      <c r="C4581">
        <v>10.462999999999999</v>
      </c>
      <c r="D4581">
        <v>10.1823</v>
      </c>
      <c r="E4581" s="35">
        <v>10.1823</v>
      </c>
      <c r="F4581">
        <v>465256</v>
      </c>
    </row>
    <row r="4582" spans="1:6">
      <c r="A4582" s="14">
        <v>42472</v>
      </c>
      <c r="B4582">
        <v>10.189299999999999</v>
      </c>
      <c r="C4582">
        <v>10.5121</v>
      </c>
      <c r="D4582">
        <v>10.189299999999999</v>
      </c>
      <c r="E4582" s="35">
        <v>10.3718</v>
      </c>
      <c r="F4582">
        <v>453959</v>
      </c>
    </row>
    <row r="4583" spans="1:6">
      <c r="A4583" s="14">
        <v>42473</v>
      </c>
      <c r="B4583">
        <v>10.4559</v>
      </c>
      <c r="C4583">
        <v>10.666499999999999</v>
      </c>
      <c r="D4583">
        <v>10.427899999999999</v>
      </c>
      <c r="E4583" s="35">
        <v>10.6454</v>
      </c>
      <c r="F4583">
        <v>374098</v>
      </c>
    </row>
    <row r="4584" spans="1:6">
      <c r="A4584" s="14">
        <v>42474</v>
      </c>
      <c r="B4584">
        <v>10.6524</v>
      </c>
      <c r="C4584">
        <v>10.6594</v>
      </c>
      <c r="D4584">
        <v>10.533099999999999</v>
      </c>
      <c r="E4584" s="35">
        <v>10.603300000000001</v>
      </c>
      <c r="F4584">
        <v>250521</v>
      </c>
    </row>
    <row r="4585" spans="1:6">
      <c r="A4585" s="14">
        <v>42475</v>
      </c>
      <c r="B4585">
        <v>10.603400000000001</v>
      </c>
      <c r="C4585">
        <v>10.6104</v>
      </c>
      <c r="D4585">
        <v>10.5191</v>
      </c>
      <c r="E4585" s="35">
        <v>10.5823</v>
      </c>
      <c r="F4585">
        <v>427994</v>
      </c>
    </row>
    <row r="4586" spans="1:6">
      <c r="A4586" s="14">
        <v>42478</v>
      </c>
      <c r="B4586">
        <v>10.5542</v>
      </c>
      <c r="C4586">
        <v>10.7156</v>
      </c>
      <c r="D4586">
        <v>10.497999999999999</v>
      </c>
      <c r="E4586" s="35">
        <v>10.6805</v>
      </c>
      <c r="F4586">
        <v>529113</v>
      </c>
    </row>
    <row r="4587" spans="1:6">
      <c r="A4587" s="14">
        <v>42479</v>
      </c>
      <c r="B4587">
        <v>10.7156</v>
      </c>
      <c r="C4587">
        <v>10.912100000000001</v>
      </c>
      <c r="D4587">
        <v>10.708600000000001</v>
      </c>
      <c r="E4587" s="35">
        <v>10.7577</v>
      </c>
      <c r="F4587">
        <v>402449</v>
      </c>
    </row>
    <row r="4588" spans="1:6">
      <c r="A4588" s="14">
        <v>42480</v>
      </c>
      <c r="B4588">
        <v>10.7578</v>
      </c>
      <c r="C4588">
        <v>10.8771</v>
      </c>
      <c r="D4588">
        <v>10.6876</v>
      </c>
      <c r="E4588" s="35">
        <v>10.771800000000001</v>
      </c>
      <c r="F4588">
        <v>399504</v>
      </c>
    </row>
    <row r="4589" spans="1:6">
      <c r="A4589" s="14">
        <v>42481</v>
      </c>
      <c r="B4589">
        <v>10.736599999999999</v>
      </c>
      <c r="C4589">
        <v>10.813800000000001</v>
      </c>
      <c r="D4589">
        <v>10.6243</v>
      </c>
      <c r="E4589" s="35">
        <v>10.6875</v>
      </c>
      <c r="F4589">
        <v>276065</v>
      </c>
    </row>
    <row r="4590" spans="1:6">
      <c r="A4590" s="14">
        <v>42482</v>
      </c>
      <c r="B4590">
        <v>10.7156</v>
      </c>
      <c r="C4590">
        <v>11.108599999999999</v>
      </c>
      <c r="D4590">
        <v>10.7156</v>
      </c>
      <c r="E4590" s="35">
        <v>10.884</v>
      </c>
      <c r="F4590">
        <v>536621</v>
      </c>
    </row>
    <row r="4591" spans="1:6">
      <c r="A4591" s="14">
        <v>42485</v>
      </c>
      <c r="B4591">
        <v>10.863</v>
      </c>
      <c r="C4591">
        <v>10.9331</v>
      </c>
      <c r="D4591">
        <v>10.7858</v>
      </c>
      <c r="E4591" s="35">
        <v>10.841900000000001</v>
      </c>
      <c r="F4591">
        <v>391431</v>
      </c>
    </row>
    <row r="4592" spans="1:6">
      <c r="A4592" s="14">
        <v>42486</v>
      </c>
      <c r="B4592">
        <v>10.87</v>
      </c>
      <c r="C4592">
        <v>11.0244</v>
      </c>
      <c r="D4592">
        <v>10.7928</v>
      </c>
      <c r="E4592" s="35">
        <v>11.0174</v>
      </c>
      <c r="F4592">
        <v>279014</v>
      </c>
    </row>
    <row r="4593" spans="1:6">
      <c r="A4593" s="14">
        <v>42487</v>
      </c>
      <c r="B4593">
        <v>11.003299999999999</v>
      </c>
      <c r="C4593">
        <v>11.0524</v>
      </c>
      <c r="D4593">
        <v>10.87</v>
      </c>
      <c r="E4593" s="35">
        <v>10.9191</v>
      </c>
      <c r="F4593">
        <v>165751</v>
      </c>
    </row>
    <row r="4594" spans="1:6">
      <c r="A4594" s="14">
        <v>42488</v>
      </c>
      <c r="B4594">
        <v>10.8279</v>
      </c>
      <c r="C4594">
        <v>10.9542</v>
      </c>
      <c r="D4594">
        <v>10.7577</v>
      </c>
      <c r="E4594" s="35">
        <v>10.7788</v>
      </c>
      <c r="F4594">
        <v>192980</v>
      </c>
    </row>
    <row r="4595" spans="1:6">
      <c r="A4595" s="14">
        <v>42489</v>
      </c>
      <c r="B4595">
        <v>10.736700000000001</v>
      </c>
      <c r="C4595">
        <v>10.771800000000001</v>
      </c>
      <c r="D4595">
        <v>10.5753</v>
      </c>
      <c r="E4595" s="35">
        <v>10.708600000000001</v>
      </c>
      <c r="F4595">
        <v>352696</v>
      </c>
    </row>
    <row r="4596" spans="1:6">
      <c r="A4596" s="14">
        <v>42492</v>
      </c>
      <c r="B4596">
        <v>10.7577</v>
      </c>
      <c r="C4596">
        <v>10.8139</v>
      </c>
      <c r="D4596">
        <v>10.6454</v>
      </c>
      <c r="E4596" s="35">
        <v>10.708600000000001</v>
      </c>
      <c r="F4596">
        <v>227575</v>
      </c>
    </row>
    <row r="4597" spans="1:6">
      <c r="A4597" s="14">
        <v>42493</v>
      </c>
      <c r="B4597">
        <v>10.603300000000001</v>
      </c>
      <c r="C4597">
        <v>10.666499999999999</v>
      </c>
      <c r="D4597">
        <v>10.4138</v>
      </c>
      <c r="E4597" s="35">
        <v>10.561199999999999</v>
      </c>
      <c r="F4597">
        <v>272767</v>
      </c>
    </row>
    <row r="4598" spans="1:6">
      <c r="A4598" s="14">
        <v>42494</v>
      </c>
      <c r="B4598">
        <v>10.491</v>
      </c>
      <c r="C4598">
        <v>10.6173</v>
      </c>
      <c r="D4598">
        <v>10.4419</v>
      </c>
      <c r="E4598" s="35">
        <v>10.5261</v>
      </c>
      <c r="F4598">
        <v>301046</v>
      </c>
    </row>
    <row r="4599" spans="1:6">
      <c r="A4599" s="14">
        <v>42495</v>
      </c>
      <c r="B4599">
        <v>10.5402</v>
      </c>
      <c r="C4599">
        <v>10.5753</v>
      </c>
      <c r="D4599">
        <v>10.392799999999999</v>
      </c>
      <c r="E4599" s="35">
        <v>10.4139</v>
      </c>
      <c r="F4599">
        <v>211717</v>
      </c>
    </row>
    <row r="4600" spans="1:6">
      <c r="A4600" s="14">
        <v>42496</v>
      </c>
      <c r="B4600">
        <v>10.3858</v>
      </c>
      <c r="C4600">
        <v>10.4139</v>
      </c>
      <c r="D4600">
        <v>10.301600000000001</v>
      </c>
      <c r="E4600" s="35">
        <v>10.3788</v>
      </c>
      <c r="F4600">
        <v>310241</v>
      </c>
    </row>
    <row r="4601" spans="1:6">
      <c r="A4601" s="14">
        <v>42499</v>
      </c>
      <c r="B4601">
        <v>10.364699999999999</v>
      </c>
      <c r="C4601">
        <v>10.5472</v>
      </c>
      <c r="D4601">
        <v>10.364699999999999</v>
      </c>
      <c r="E4601" s="35">
        <v>10.484</v>
      </c>
      <c r="F4601">
        <v>327572</v>
      </c>
    </row>
    <row r="4602" spans="1:6">
      <c r="A4602" s="14">
        <v>42500</v>
      </c>
      <c r="B4602">
        <v>10.561199999999999</v>
      </c>
      <c r="C4602">
        <v>10.6454</v>
      </c>
      <c r="D4602">
        <v>10.4419</v>
      </c>
      <c r="E4602" s="35">
        <v>10.631399999999999</v>
      </c>
      <c r="F4602">
        <v>395362</v>
      </c>
    </row>
    <row r="4603" spans="1:6">
      <c r="A4603" s="14">
        <v>42501</v>
      </c>
      <c r="B4603">
        <v>10.596299999999999</v>
      </c>
      <c r="C4603">
        <v>10.596299999999999</v>
      </c>
      <c r="D4603">
        <v>10.427899999999999</v>
      </c>
      <c r="E4603" s="35">
        <v>10.47</v>
      </c>
      <c r="F4603">
        <v>359994</v>
      </c>
    </row>
    <row r="4604" spans="1:6">
      <c r="A4604" s="14">
        <v>42502</v>
      </c>
      <c r="B4604">
        <v>10.491</v>
      </c>
      <c r="C4604">
        <v>10.561199999999999</v>
      </c>
      <c r="D4604">
        <v>10.2875</v>
      </c>
      <c r="E4604" s="35">
        <v>10.4419</v>
      </c>
      <c r="F4604">
        <v>258030</v>
      </c>
    </row>
    <row r="4605" spans="1:6">
      <c r="A4605" s="14">
        <v>42503</v>
      </c>
      <c r="B4605">
        <v>10.435</v>
      </c>
      <c r="C4605">
        <v>10.5121</v>
      </c>
      <c r="D4605">
        <v>10.3437</v>
      </c>
      <c r="E4605" s="35">
        <v>10.3718</v>
      </c>
      <c r="F4605">
        <v>337820</v>
      </c>
    </row>
    <row r="4606" spans="1:6">
      <c r="A4606" s="14">
        <v>42506</v>
      </c>
      <c r="B4606">
        <v>10.3718</v>
      </c>
      <c r="C4606">
        <v>10.6244</v>
      </c>
      <c r="D4606">
        <v>10.3718</v>
      </c>
      <c r="E4606" s="35">
        <v>10.5753</v>
      </c>
      <c r="F4606">
        <v>1130862</v>
      </c>
    </row>
    <row r="4607" spans="1:6">
      <c r="A4607" s="14">
        <v>42507</v>
      </c>
      <c r="B4607">
        <v>10.596299999999999</v>
      </c>
      <c r="C4607">
        <v>10.638400000000001</v>
      </c>
      <c r="D4607">
        <v>10.3788</v>
      </c>
      <c r="E4607" s="35">
        <v>10.392799999999999</v>
      </c>
      <c r="F4607">
        <v>523219</v>
      </c>
    </row>
    <row r="4608" spans="1:6">
      <c r="A4608" s="14">
        <v>42508</v>
      </c>
      <c r="B4608">
        <v>10.3858</v>
      </c>
      <c r="C4608">
        <v>10.497999999999999</v>
      </c>
      <c r="D4608">
        <v>10.336600000000001</v>
      </c>
      <c r="E4608" s="35">
        <v>10.399800000000001</v>
      </c>
      <c r="F4608">
        <v>342029</v>
      </c>
    </row>
    <row r="4609" spans="1:6">
      <c r="A4609" s="14">
        <v>42509</v>
      </c>
      <c r="B4609">
        <v>10.3507</v>
      </c>
      <c r="C4609">
        <v>10.4209</v>
      </c>
      <c r="D4609">
        <v>10.1191</v>
      </c>
      <c r="E4609" s="35">
        <v>10.3858</v>
      </c>
      <c r="F4609">
        <v>414309</v>
      </c>
    </row>
    <row r="4610" spans="1:6">
      <c r="A4610" s="14">
        <v>42510</v>
      </c>
      <c r="B4610">
        <v>10.4068</v>
      </c>
      <c r="C4610">
        <v>10.631399999999999</v>
      </c>
      <c r="D4610">
        <v>10.4068</v>
      </c>
      <c r="E4610" s="35">
        <v>10.5893</v>
      </c>
      <c r="F4610">
        <v>324065</v>
      </c>
    </row>
    <row r="4611" spans="1:6">
      <c r="A4611" s="14">
        <v>42513</v>
      </c>
      <c r="B4611">
        <v>10.610300000000001</v>
      </c>
      <c r="C4611">
        <v>10.6173</v>
      </c>
      <c r="D4611">
        <v>10.4068</v>
      </c>
      <c r="E4611" s="35">
        <v>10.4489</v>
      </c>
      <c r="F4611">
        <v>432061</v>
      </c>
    </row>
    <row r="4612" spans="1:6">
      <c r="A4612" s="14">
        <v>42514</v>
      </c>
      <c r="B4612">
        <v>10.477</v>
      </c>
      <c r="C4612">
        <v>10.877000000000001</v>
      </c>
      <c r="D4612">
        <v>10.477</v>
      </c>
      <c r="E4612" s="35">
        <v>10.877000000000001</v>
      </c>
      <c r="F4612">
        <v>465957</v>
      </c>
    </row>
    <row r="4613" spans="1:6">
      <c r="A4613" s="14">
        <v>42515</v>
      </c>
      <c r="B4613">
        <v>10.905099999999999</v>
      </c>
      <c r="C4613">
        <v>11.010400000000001</v>
      </c>
      <c r="D4613">
        <v>10.856</v>
      </c>
      <c r="E4613" s="35">
        <v>10.9893</v>
      </c>
      <c r="F4613">
        <v>375362</v>
      </c>
    </row>
    <row r="4614" spans="1:6">
      <c r="A4614" s="14">
        <v>42516</v>
      </c>
      <c r="B4614">
        <v>10.9964</v>
      </c>
      <c r="C4614">
        <v>11.073499999999999</v>
      </c>
      <c r="D4614">
        <v>10.8771</v>
      </c>
      <c r="E4614" s="35">
        <v>10.975300000000001</v>
      </c>
      <c r="F4614">
        <v>219225</v>
      </c>
    </row>
    <row r="4615" spans="1:6">
      <c r="A4615" s="14">
        <v>42517</v>
      </c>
      <c r="B4615">
        <v>10.975300000000001</v>
      </c>
      <c r="C4615">
        <v>11.150700000000001</v>
      </c>
      <c r="D4615">
        <v>10.9542</v>
      </c>
      <c r="E4615" s="35">
        <v>11.143700000000001</v>
      </c>
      <c r="F4615">
        <v>245821</v>
      </c>
    </row>
    <row r="4616" spans="1:6">
      <c r="A4616" s="14">
        <v>42521</v>
      </c>
      <c r="B4616">
        <v>11.1366</v>
      </c>
      <c r="C4616">
        <v>11.2279</v>
      </c>
      <c r="D4616">
        <v>11.0875</v>
      </c>
      <c r="E4616" s="35">
        <v>11.1998</v>
      </c>
      <c r="F4616">
        <v>248417</v>
      </c>
    </row>
    <row r="4617" spans="1:6">
      <c r="A4617" s="14">
        <v>42522</v>
      </c>
      <c r="B4617">
        <v>11.1577</v>
      </c>
      <c r="C4617">
        <v>11.3261</v>
      </c>
      <c r="D4617">
        <v>11.0244</v>
      </c>
      <c r="E4617" s="35">
        <v>11.319100000000001</v>
      </c>
      <c r="F4617">
        <v>426800</v>
      </c>
    </row>
    <row r="4618" spans="1:6">
      <c r="A4618" s="14">
        <v>42523</v>
      </c>
      <c r="B4618">
        <v>11.291</v>
      </c>
      <c r="C4618">
        <v>11.3682</v>
      </c>
      <c r="D4618">
        <v>11.213800000000001</v>
      </c>
      <c r="E4618" s="35">
        <v>11.3682</v>
      </c>
      <c r="F4618">
        <v>290310</v>
      </c>
    </row>
    <row r="4619" spans="1:6">
      <c r="A4619" s="14">
        <v>42524</v>
      </c>
      <c r="B4619">
        <v>11.3262</v>
      </c>
      <c r="C4619">
        <v>11.354200000000001</v>
      </c>
      <c r="D4619">
        <v>11.1577</v>
      </c>
      <c r="E4619" s="35">
        <v>11.263</v>
      </c>
      <c r="F4619">
        <v>378240</v>
      </c>
    </row>
    <row r="4620" spans="1:6">
      <c r="A4620" s="14">
        <v>42527</v>
      </c>
      <c r="B4620">
        <v>11.248900000000001</v>
      </c>
      <c r="C4620">
        <v>11.3331</v>
      </c>
      <c r="D4620">
        <v>11.213800000000001</v>
      </c>
      <c r="E4620" s="35">
        <v>11.276999999999999</v>
      </c>
      <c r="F4620">
        <v>329328</v>
      </c>
    </row>
    <row r="4621" spans="1:6">
      <c r="A4621" s="14">
        <v>42528</v>
      </c>
      <c r="B4621">
        <v>11.27</v>
      </c>
      <c r="C4621">
        <v>11.340199999999999</v>
      </c>
      <c r="D4621">
        <v>11.206899999999999</v>
      </c>
      <c r="E4621" s="35">
        <v>11.263</v>
      </c>
      <c r="F4621">
        <v>419643</v>
      </c>
    </row>
    <row r="4622" spans="1:6">
      <c r="A4622" s="14">
        <v>42529</v>
      </c>
      <c r="B4622">
        <v>11.2981</v>
      </c>
      <c r="C4622">
        <v>11.480499999999999</v>
      </c>
      <c r="D4622">
        <v>11.1928</v>
      </c>
      <c r="E4622" s="35">
        <v>11.4665</v>
      </c>
      <c r="F4622">
        <v>392486</v>
      </c>
    </row>
    <row r="4623" spans="1:6">
      <c r="A4623" s="14">
        <v>42530</v>
      </c>
      <c r="B4623">
        <v>11.3963</v>
      </c>
      <c r="C4623">
        <v>11.3963</v>
      </c>
      <c r="D4623">
        <v>11.241899999999999</v>
      </c>
      <c r="E4623" s="35">
        <v>11.3261</v>
      </c>
      <c r="F4623">
        <v>268065</v>
      </c>
    </row>
    <row r="4624" spans="1:6">
      <c r="A4624" s="14">
        <v>42531</v>
      </c>
      <c r="B4624">
        <v>11.213800000000001</v>
      </c>
      <c r="C4624">
        <v>11.2629</v>
      </c>
      <c r="D4624">
        <v>11.0594</v>
      </c>
      <c r="E4624" s="35">
        <v>11.206799999999999</v>
      </c>
      <c r="F4624">
        <v>247364</v>
      </c>
    </row>
    <row r="4625" spans="1:6">
      <c r="A4625" s="14">
        <v>42534</v>
      </c>
      <c r="B4625">
        <v>11.1998</v>
      </c>
      <c r="C4625">
        <v>11.2841</v>
      </c>
      <c r="D4625">
        <v>11.0525</v>
      </c>
      <c r="E4625" s="35">
        <v>11.0595</v>
      </c>
      <c r="F4625">
        <v>293400</v>
      </c>
    </row>
    <row r="4626" spans="1:6">
      <c r="A4626" s="14">
        <v>42535</v>
      </c>
      <c r="B4626">
        <v>11.0244</v>
      </c>
      <c r="C4626">
        <v>11.1577</v>
      </c>
      <c r="D4626">
        <v>10.9823</v>
      </c>
      <c r="E4626" s="35">
        <v>11.038399999999999</v>
      </c>
      <c r="F4626">
        <v>516552</v>
      </c>
    </row>
    <row r="4627" spans="1:6">
      <c r="A4627" s="14">
        <v>42536</v>
      </c>
      <c r="B4627">
        <v>11.0945</v>
      </c>
      <c r="C4627">
        <v>11.1296</v>
      </c>
      <c r="D4627">
        <v>10.9542</v>
      </c>
      <c r="E4627" s="35">
        <v>10.9612</v>
      </c>
      <c r="F4627">
        <v>211224</v>
      </c>
    </row>
    <row r="4628" spans="1:6">
      <c r="A4628" s="14">
        <v>42537</v>
      </c>
      <c r="B4628">
        <v>10.891</v>
      </c>
      <c r="C4628">
        <v>10.9331</v>
      </c>
      <c r="D4628">
        <v>10.6594</v>
      </c>
      <c r="E4628" s="35">
        <v>10.841900000000001</v>
      </c>
      <c r="F4628">
        <v>603006</v>
      </c>
    </row>
    <row r="4629" spans="1:6">
      <c r="A4629" s="14">
        <v>42538</v>
      </c>
      <c r="B4629">
        <v>10.869899999999999</v>
      </c>
      <c r="C4629">
        <v>10.898</v>
      </c>
      <c r="D4629">
        <v>10.7156</v>
      </c>
      <c r="E4629" s="35">
        <v>10.7296</v>
      </c>
      <c r="F4629">
        <v>1038645</v>
      </c>
    </row>
    <row r="4630" spans="1:6">
      <c r="A4630" s="14">
        <v>42541</v>
      </c>
      <c r="B4630">
        <v>10.877000000000001</v>
      </c>
      <c r="C4630">
        <v>10.8841</v>
      </c>
      <c r="D4630">
        <v>10.7227</v>
      </c>
      <c r="E4630" s="35">
        <v>10.736700000000001</v>
      </c>
      <c r="F4630">
        <v>733745</v>
      </c>
    </row>
    <row r="4631" spans="1:6">
      <c r="A4631" s="14">
        <v>42542</v>
      </c>
      <c r="B4631">
        <v>10.7296</v>
      </c>
      <c r="C4631">
        <v>10.764699999999999</v>
      </c>
      <c r="D4631">
        <v>10.427899999999999</v>
      </c>
      <c r="E4631" s="35">
        <v>10.427899999999999</v>
      </c>
      <c r="F4631">
        <v>903845</v>
      </c>
    </row>
    <row r="4632" spans="1:6">
      <c r="A4632" s="14">
        <v>42543</v>
      </c>
      <c r="B4632">
        <v>10.47</v>
      </c>
      <c r="C4632">
        <v>10.5472</v>
      </c>
      <c r="D4632">
        <v>10.3367</v>
      </c>
      <c r="E4632" s="35">
        <v>10.3367</v>
      </c>
      <c r="F4632">
        <v>782165</v>
      </c>
    </row>
    <row r="4633" spans="1:6">
      <c r="A4633" s="14">
        <v>42544</v>
      </c>
      <c r="B4633">
        <v>9.3401999999999994</v>
      </c>
      <c r="C4633">
        <v>10.3367</v>
      </c>
      <c r="D4633">
        <v>9.1928000000000001</v>
      </c>
      <c r="E4633" s="35">
        <v>10.1472</v>
      </c>
      <c r="F4633">
        <v>2945425</v>
      </c>
    </row>
    <row r="4634" spans="1:6">
      <c r="A4634" s="14">
        <v>42545</v>
      </c>
      <c r="B4634">
        <v>9.7893000000000008</v>
      </c>
      <c r="C4634">
        <v>10.0139</v>
      </c>
      <c r="D4634">
        <v>9.6560000000000006</v>
      </c>
      <c r="E4634" s="35">
        <v>9.8665000000000003</v>
      </c>
      <c r="F4634">
        <v>1554921</v>
      </c>
    </row>
    <row r="4635" spans="1:6">
      <c r="A4635" s="14">
        <v>42548</v>
      </c>
      <c r="B4635">
        <v>9.6488999999999994</v>
      </c>
      <c r="C4635">
        <v>9.6488999999999994</v>
      </c>
      <c r="D4635">
        <v>9.1646999999999998</v>
      </c>
      <c r="E4635" s="35">
        <v>9.27</v>
      </c>
      <c r="F4635">
        <v>1519550</v>
      </c>
    </row>
    <row r="4636" spans="1:6">
      <c r="A4636" s="14">
        <v>42549</v>
      </c>
      <c r="B4636">
        <v>9.3613</v>
      </c>
      <c r="C4636">
        <v>9.4314999999999998</v>
      </c>
      <c r="D4636">
        <v>9.1928999999999998</v>
      </c>
      <c r="E4636" s="35">
        <v>9.2490000000000006</v>
      </c>
      <c r="F4636">
        <v>1347140</v>
      </c>
    </row>
    <row r="4637" spans="1:6">
      <c r="A4637" s="14">
        <v>42550</v>
      </c>
      <c r="B4637">
        <v>9.3613</v>
      </c>
      <c r="C4637">
        <v>9.6209000000000007</v>
      </c>
      <c r="D4637">
        <v>9.2068999999999992</v>
      </c>
      <c r="E4637" s="35">
        <v>9.6068999999999996</v>
      </c>
      <c r="F4637">
        <v>1183986</v>
      </c>
    </row>
    <row r="4638" spans="1:6">
      <c r="A4638" s="14">
        <v>42551</v>
      </c>
      <c r="B4638">
        <v>9.6564999999999994</v>
      </c>
      <c r="C4638">
        <v>9.6635000000000009</v>
      </c>
      <c r="D4638">
        <v>9.5007000000000001</v>
      </c>
      <c r="E4638" s="35">
        <v>9.6068999999999996</v>
      </c>
      <c r="F4638">
        <v>820020</v>
      </c>
    </row>
    <row r="4639" spans="1:6">
      <c r="A4639" s="14">
        <v>42552</v>
      </c>
      <c r="B4639">
        <v>9.6067999999999998</v>
      </c>
      <c r="C4639">
        <v>9.8262999999999998</v>
      </c>
      <c r="D4639">
        <v>9.6067999999999998</v>
      </c>
      <c r="E4639" s="35">
        <v>9.6563999999999997</v>
      </c>
      <c r="F4639">
        <v>421016</v>
      </c>
    </row>
    <row r="4640" spans="1:6">
      <c r="A4640" s="14">
        <v>42556</v>
      </c>
      <c r="B4640">
        <v>9.6140000000000008</v>
      </c>
      <c r="C4640">
        <v>9.6423000000000005</v>
      </c>
      <c r="D4640">
        <v>9.3449000000000009</v>
      </c>
      <c r="E4640" s="35">
        <v>9.4298999999999999</v>
      </c>
      <c r="F4640">
        <v>635244</v>
      </c>
    </row>
    <row r="4641" spans="1:6">
      <c r="A4641" s="14">
        <v>42557</v>
      </c>
      <c r="B4641">
        <v>9.3660999999999994</v>
      </c>
      <c r="C4641">
        <v>9.5785</v>
      </c>
      <c r="D4641">
        <v>9.3307000000000002</v>
      </c>
      <c r="E4641" s="35">
        <v>9.5147999999999993</v>
      </c>
      <c r="F4641">
        <v>650957</v>
      </c>
    </row>
    <row r="4642" spans="1:6">
      <c r="A4642" s="14">
        <v>42558</v>
      </c>
      <c r="B4642">
        <v>9.5289000000000001</v>
      </c>
      <c r="C4642">
        <v>9.6493000000000002</v>
      </c>
      <c r="D4642">
        <v>9.5006000000000004</v>
      </c>
      <c r="E4642" s="35">
        <v>9.5785</v>
      </c>
      <c r="F4642">
        <v>801111</v>
      </c>
    </row>
    <row r="4643" spans="1:6">
      <c r="A4643" s="14">
        <v>42559</v>
      </c>
      <c r="B4643">
        <v>9.6988000000000003</v>
      </c>
      <c r="C4643">
        <v>9.8688000000000002</v>
      </c>
      <c r="D4643">
        <v>9.6493000000000002</v>
      </c>
      <c r="E4643" s="35">
        <v>9.7837999999999994</v>
      </c>
      <c r="F4643">
        <v>456483</v>
      </c>
    </row>
    <row r="4644" spans="1:6">
      <c r="A4644" s="14">
        <v>42562</v>
      </c>
      <c r="B4644">
        <v>9.8192000000000004</v>
      </c>
      <c r="C4644">
        <v>9.9324999999999992</v>
      </c>
      <c r="D4644">
        <v>9.798</v>
      </c>
      <c r="E4644" s="35">
        <v>9.8545999999999996</v>
      </c>
      <c r="F4644">
        <v>438006</v>
      </c>
    </row>
    <row r="4645" spans="1:6">
      <c r="A4645" s="14">
        <v>42563</v>
      </c>
      <c r="B4645">
        <v>9.968</v>
      </c>
      <c r="C4645">
        <v>10.237</v>
      </c>
      <c r="D4645">
        <v>9.9466999999999999</v>
      </c>
      <c r="E4645" s="35">
        <v>10.1591</v>
      </c>
      <c r="F4645">
        <v>517866</v>
      </c>
    </row>
    <row r="4646" spans="1:6">
      <c r="A4646" s="14">
        <v>42564</v>
      </c>
      <c r="B4646">
        <v>10.244</v>
      </c>
      <c r="C4646">
        <v>10.244</v>
      </c>
      <c r="D4646">
        <v>10.0528</v>
      </c>
      <c r="E4646" s="35">
        <v>10.1378</v>
      </c>
      <c r="F4646">
        <v>449688</v>
      </c>
    </row>
    <row r="4647" spans="1:6">
      <c r="A4647" s="14">
        <v>42565</v>
      </c>
      <c r="B4647">
        <v>10.1378</v>
      </c>
      <c r="C4647">
        <v>10.2936</v>
      </c>
      <c r="D4647">
        <v>10.109500000000001</v>
      </c>
      <c r="E4647" s="35">
        <v>10.1166</v>
      </c>
      <c r="F4647">
        <v>387461</v>
      </c>
    </row>
    <row r="4648" spans="1:6">
      <c r="A4648" s="14">
        <v>42566</v>
      </c>
      <c r="B4648">
        <v>10.180300000000001</v>
      </c>
      <c r="C4648">
        <v>10.222799999999999</v>
      </c>
      <c r="D4648">
        <v>10.0458</v>
      </c>
      <c r="E4648" s="35">
        <v>10.123699999999999</v>
      </c>
      <c r="F4648">
        <v>477938</v>
      </c>
    </row>
    <row r="4649" spans="1:6">
      <c r="A4649" s="14">
        <v>42569</v>
      </c>
      <c r="B4649">
        <v>10.102399999999999</v>
      </c>
      <c r="C4649">
        <v>10.201499999999999</v>
      </c>
      <c r="D4649">
        <v>10.0175</v>
      </c>
      <c r="E4649" s="35">
        <v>10.0741</v>
      </c>
      <c r="F4649">
        <v>311072</v>
      </c>
    </row>
    <row r="4650" spans="1:6">
      <c r="A4650" s="14">
        <v>42570</v>
      </c>
      <c r="B4650">
        <v>10.0741</v>
      </c>
      <c r="C4650">
        <v>10.109500000000001</v>
      </c>
      <c r="D4650">
        <v>9.9679000000000002</v>
      </c>
      <c r="E4650" s="35">
        <v>10.0883</v>
      </c>
      <c r="F4650">
        <v>488345</v>
      </c>
    </row>
    <row r="4651" spans="1:6">
      <c r="A4651" s="14">
        <v>42571</v>
      </c>
      <c r="B4651">
        <v>10.130699999999999</v>
      </c>
      <c r="C4651">
        <v>10.2369</v>
      </c>
      <c r="D4651">
        <v>10.0528</v>
      </c>
      <c r="E4651" s="35">
        <v>10.1378</v>
      </c>
      <c r="F4651">
        <v>310930</v>
      </c>
    </row>
    <row r="4652" spans="1:6">
      <c r="A4652" s="14">
        <v>42572</v>
      </c>
      <c r="B4652">
        <v>10.1236</v>
      </c>
      <c r="C4652">
        <v>10.2227</v>
      </c>
      <c r="D4652">
        <v>10.0174</v>
      </c>
      <c r="E4652" s="35">
        <v>10.059900000000001</v>
      </c>
      <c r="F4652">
        <v>440908</v>
      </c>
    </row>
    <row r="4653" spans="1:6">
      <c r="A4653" s="14">
        <v>42573</v>
      </c>
      <c r="B4653">
        <v>10.0671</v>
      </c>
      <c r="C4653">
        <v>10.237</v>
      </c>
      <c r="D4653">
        <v>10.0246</v>
      </c>
      <c r="E4653" s="35">
        <v>10.1945</v>
      </c>
      <c r="F4653">
        <v>266968</v>
      </c>
    </row>
    <row r="4654" spans="1:6">
      <c r="A4654" s="14">
        <v>42576</v>
      </c>
      <c r="B4654">
        <v>10.1662</v>
      </c>
      <c r="C4654">
        <v>10.2653</v>
      </c>
      <c r="D4654">
        <v>10.0954</v>
      </c>
      <c r="E4654" s="35">
        <v>10.1166</v>
      </c>
      <c r="F4654">
        <v>265481</v>
      </c>
    </row>
    <row r="4655" spans="1:6">
      <c r="A4655" s="14">
        <v>42577</v>
      </c>
      <c r="B4655">
        <v>10.1166</v>
      </c>
      <c r="C4655">
        <v>10.378500000000001</v>
      </c>
      <c r="D4655">
        <v>10.1166</v>
      </c>
      <c r="E4655" s="35">
        <v>10.350199999999999</v>
      </c>
      <c r="F4655">
        <v>462786</v>
      </c>
    </row>
    <row r="4656" spans="1:6">
      <c r="A4656" s="14">
        <v>42578</v>
      </c>
      <c r="B4656">
        <v>10.3714</v>
      </c>
      <c r="C4656">
        <v>10.4139</v>
      </c>
      <c r="D4656">
        <v>10.208600000000001</v>
      </c>
      <c r="E4656" s="35">
        <v>10.307700000000001</v>
      </c>
      <c r="F4656">
        <v>440767</v>
      </c>
    </row>
    <row r="4657" spans="1:6">
      <c r="A4657" s="14">
        <v>42579</v>
      </c>
      <c r="B4657">
        <v>10.279400000000001</v>
      </c>
      <c r="C4657">
        <v>10.350199999999999</v>
      </c>
      <c r="D4657">
        <v>10.2157</v>
      </c>
      <c r="E4657" s="35">
        <v>10.3148</v>
      </c>
      <c r="F4657">
        <v>343567</v>
      </c>
    </row>
    <row r="4658" spans="1:6">
      <c r="A4658" s="14">
        <v>42580</v>
      </c>
      <c r="B4658">
        <v>10.2652</v>
      </c>
      <c r="C4658">
        <v>10.336</v>
      </c>
      <c r="D4658">
        <v>10.2156</v>
      </c>
      <c r="E4658" s="35">
        <v>10.2652</v>
      </c>
      <c r="F4658">
        <v>388874</v>
      </c>
    </row>
    <row r="4659" spans="1:6">
      <c r="A4659" s="14">
        <v>42583</v>
      </c>
      <c r="B4659">
        <v>10.2652</v>
      </c>
      <c r="C4659">
        <v>10.3573</v>
      </c>
      <c r="D4659">
        <v>10.1944</v>
      </c>
      <c r="E4659" s="35">
        <v>10.2369</v>
      </c>
      <c r="F4659">
        <v>787732</v>
      </c>
    </row>
    <row r="4660" spans="1:6">
      <c r="A4660" s="14">
        <v>42584</v>
      </c>
      <c r="B4660">
        <v>10.180300000000001</v>
      </c>
      <c r="C4660">
        <v>10.3148</v>
      </c>
      <c r="D4660">
        <v>10.1378</v>
      </c>
      <c r="E4660" s="35">
        <v>10.201499999999999</v>
      </c>
      <c r="F4660">
        <v>758564</v>
      </c>
    </row>
    <row r="4661" spans="1:6">
      <c r="A4661" s="14">
        <v>42585</v>
      </c>
      <c r="B4661">
        <v>10.180300000000001</v>
      </c>
      <c r="C4661">
        <v>10.2936</v>
      </c>
      <c r="D4661">
        <v>10.123699999999999</v>
      </c>
      <c r="E4661" s="35">
        <v>10.279400000000001</v>
      </c>
      <c r="F4661">
        <v>258047</v>
      </c>
    </row>
    <row r="4662" spans="1:6">
      <c r="A4662" s="14">
        <v>42586</v>
      </c>
      <c r="B4662">
        <v>10.2936</v>
      </c>
      <c r="C4662">
        <v>10.4918</v>
      </c>
      <c r="D4662">
        <v>10.2653</v>
      </c>
      <c r="E4662" s="35">
        <v>10.399800000000001</v>
      </c>
      <c r="F4662">
        <v>593758</v>
      </c>
    </row>
    <row r="4663" spans="1:6">
      <c r="A4663" s="14">
        <v>42587</v>
      </c>
      <c r="B4663">
        <v>10.428100000000001</v>
      </c>
      <c r="C4663">
        <v>10.7608</v>
      </c>
      <c r="D4663">
        <v>10.2865</v>
      </c>
      <c r="E4663" s="35">
        <v>10.7254</v>
      </c>
      <c r="F4663">
        <v>638498</v>
      </c>
    </row>
    <row r="4664" spans="1:6">
      <c r="A4664" s="14">
        <v>42590</v>
      </c>
      <c r="B4664">
        <v>10.7254</v>
      </c>
      <c r="C4664">
        <v>10.7537</v>
      </c>
      <c r="D4664">
        <v>10.576700000000001</v>
      </c>
      <c r="E4664" s="35">
        <v>10.626300000000001</v>
      </c>
      <c r="F4664">
        <v>521333</v>
      </c>
    </row>
    <row r="4665" spans="1:6">
      <c r="A4665" s="14">
        <v>42591</v>
      </c>
      <c r="B4665">
        <v>10.619199999999999</v>
      </c>
      <c r="C4665">
        <v>10.6759</v>
      </c>
      <c r="D4665">
        <v>10.5343</v>
      </c>
      <c r="E4665" s="35">
        <v>10.5555</v>
      </c>
      <c r="F4665">
        <v>397300</v>
      </c>
    </row>
    <row r="4666" spans="1:6">
      <c r="A4666" s="14">
        <v>42592</v>
      </c>
      <c r="B4666">
        <v>10.548500000000001</v>
      </c>
      <c r="C4666">
        <v>10.5555</v>
      </c>
      <c r="D4666">
        <v>9.9466999999999999</v>
      </c>
      <c r="E4666" s="35">
        <v>10.052899999999999</v>
      </c>
      <c r="F4666">
        <v>959769</v>
      </c>
    </row>
    <row r="4667" spans="1:6">
      <c r="A4667" s="14">
        <v>42593</v>
      </c>
      <c r="B4667">
        <v>10.067</v>
      </c>
      <c r="C4667">
        <v>10.2157</v>
      </c>
      <c r="D4667">
        <v>10.052899999999999</v>
      </c>
      <c r="E4667" s="35">
        <v>10.109500000000001</v>
      </c>
      <c r="F4667">
        <v>643029</v>
      </c>
    </row>
    <row r="4668" spans="1:6">
      <c r="A4668" s="14">
        <v>42594</v>
      </c>
      <c r="B4668">
        <v>10.067</v>
      </c>
      <c r="C4668">
        <v>10.102399999999999</v>
      </c>
      <c r="D4668">
        <v>9.9679000000000002</v>
      </c>
      <c r="E4668" s="35">
        <v>10.031599999999999</v>
      </c>
      <c r="F4668">
        <v>306258</v>
      </c>
    </row>
    <row r="4669" spans="1:6">
      <c r="A4669" s="14">
        <v>42597</v>
      </c>
      <c r="B4669">
        <v>10.081200000000001</v>
      </c>
      <c r="C4669">
        <v>10.2087</v>
      </c>
      <c r="D4669">
        <v>10.052899999999999</v>
      </c>
      <c r="E4669" s="35">
        <v>10.1591</v>
      </c>
      <c r="F4669">
        <v>407568</v>
      </c>
    </row>
    <row r="4670" spans="1:6">
      <c r="A4670" s="14">
        <v>42598</v>
      </c>
      <c r="B4670">
        <v>10.1166</v>
      </c>
      <c r="C4670">
        <v>10.180300000000001</v>
      </c>
      <c r="D4670">
        <v>9.9749999999999996</v>
      </c>
      <c r="E4670" s="35">
        <v>10.052899999999999</v>
      </c>
      <c r="F4670">
        <v>363674</v>
      </c>
    </row>
    <row r="4671" spans="1:6">
      <c r="A4671" s="14">
        <v>42599</v>
      </c>
      <c r="B4671">
        <v>10.0741</v>
      </c>
      <c r="C4671">
        <v>10.102399999999999</v>
      </c>
      <c r="D4671">
        <v>9.9324999999999992</v>
      </c>
      <c r="E4671" s="35">
        <v>9.9679000000000002</v>
      </c>
      <c r="F4671">
        <v>198367</v>
      </c>
    </row>
    <row r="4672" spans="1:6">
      <c r="A4672" s="14">
        <v>42600</v>
      </c>
      <c r="B4672">
        <v>9.9749999999999996</v>
      </c>
      <c r="C4672">
        <v>10.0883</v>
      </c>
      <c r="D4672">
        <v>9.9113000000000007</v>
      </c>
      <c r="E4672" s="35">
        <v>10.0741</v>
      </c>
      <c r="F4672">
        <v>363036</v>
      </c>
    </row>
    <row r="4673" spans="1:6">
      <c r="A4673" s="14">
        <v>42601</v>
      </c>
      <c r="B4673">
        <v>10.067</v>
      </c>
      <c r="C4673">
        <v>10.1732</v>
      </c>
      <c r="D4673">
        <v>10.0458</v>
      </c>
      <c r="E4673" s="35">
        <v>10.1166</v>
      </c>
      <c r="F4673">
        <v>293091</v>
      </c>
    </row>
    <row r="4674" spans="1:6">
      <c r="A4674" s="14">
        <v>42604</v>
      </c>
      <c r="B4674">
        <v>10.109500000000001</v>
      </c>
      <c r="C4674">
        <v>10.201499999999999</v>
      </c>
      <c r="D4674">
        <v>10.0528</v>
      </c>
      <c r="E4674" s="35">
        <v>10.1661</v>
      </c>
      <c r="F4674">
        <v>309655</v>
      </c>
    </row>
    <row r="4675" spans="1:6">
      <c r="A4675" s="14">
        <v>42605</v>
      </c>
      <c r="B4675">
        <v>10.2227</v>
      </c>
      <c r="C4675">
        <v>10.300599999999999</v>
      </c>
      <c r="D4675">
        <v>10.1732</v>
      </c>
      <c r="E4675" s="35">
        <v>10.2723</v>
      </c>
      <c r="F4675">
        <v>428591</v>
      </c>
    </row>
    <row r="4676" spans="1:6">
      <c r="A4676" s="14">
        <v>42606</v>
      </c>
      <c r="B4676">
        <v>10.279400000000001</v>
      </c>
      <c r="C4676">
        <v>10.3078</v>
      </c>
      <c r="D4676">
        <v>10.151999999999999</v>
      </c>
      <c r="E4676" s="35">
        <v>10.1874</v>
      </c>
      <c r="F4676">
        <v>359639</v>
      </c>
    </row>
    <row r="4677" spans="1:6">
      <c r="A4677" s="14">
        <v>42607</v>
      </c>
      <c r="B4677">
        <v>10.1732</v>
      </c>
      <c r="C4677">
        <v>10.350199999999999</v>
      </c>
      <c r="D4677">
        <v>10.123699999999999</v>
      </c>
      <c r="E4677" s="35">
        <v>10.3148</v>
      </c>
      <c r="F4677">
        <v>448131</v>
      </c>
    </row>
    <row r="4678" spans="1:6">
      <c r="A4678" s="14">
        <v>42608</v>
      </c>
      <c r="B4678">
        <v>10.350199999999999</v>
      </c>
      <c r="C4678">
        <v>10.4068</v>
      </c>
      <c r="D4678">
        <v>10.222799999999999</v>
      </c>
      <c r="E4678" s="35">
        <v>10.350199999999999</v>
      </c>
      <c r="F4678">
        <v>428238</v>
      </c>
    </row>
    <row r="4679" spans="1:6">
      <c r="A4679" s="14">
        <v>42611</v>
      </c>
      <c r="B4679">
        <v>10.3856</v>
      </c>
      <c r="C4679">
        <v>10.477600000000001</v>
      </c>
      <c r="D4679">
        <v>10.3431</v>
      </c>
      <c r="E4679" s="35">
        <v>10.378500000000001</v>
      </c>
      <c r="F4679">
        <v>233764</v>
      </c>
    </row>
    <row r="4680" spans="1:6">
      <c r="A4680" s="14">
        <v>42612</v>
      </c>
      <c r="B4680">
        <v>10.420999999999999</v>
      </c>
      <c r="C4680">
        <v>10.506</v>
      </c>
      <c r="D4680">
        <v>10.3856</v>
      </c>
      <c r="E4680" s="35">
        <v>10.470599999999999</v>
      </c>
      <c r="F4680">
        <v>556591</v>
      </c>
    </row>
    <row r="4681" spans="1:6">
      <c r="A4681" s="14">
        <v>42613</v>
      </c>
      <c r="B4681">
        <v>10.470499999999999</v>
      </c>
      <c r="C4681">
        <v>10.5909</v>
      </c>
      <c r="D4681">
        <v>10.378500000000001</v>
      </c>
      <c r="E4681" s="35">
        <v>10.576700000000001</v>
      </c>
      <c r="F4681">
        <v>473828</v>
      </c>
    </row>
    <row r="4682" spans="1:6">
      <c r="A4682" s="14">
        <v>42614</v>
      </c>
      <c r="B4682">
        <v>10.6051</v>
      </c>
      <c r="C4682">
        <v>10.619199999999999</v>
      </c>
      <c r="D4682">
        <v>10.2723</v>
      </c>
      <c r="E4682" s="35">
        <v>10.4564</v>
      </c>
      <c r="F4682">
        <v>512980</v>
      </c>
    </row>
    <row r="4683" spans="1:6">
      <c r="A4683" s="14">
        <v>42615</v>
      </c>
      <c r="B4683">
        <v>10.5059</v>
      </c>
      <c r="C4683">
        <v>10.6546</v>
      </c>
      <c r="D4683">
        <v>10.456300000000001</v>
      </c>
      <c r="E4683" s="35">
        <v>10.5413</v>
      </c>
      <c r="F4683">
        <v>523101</v>
      </c>
    </row>
    <row r="4684" spans="1:6">
      <c r="A4684" s="14">
        <v>42619</v>
      </c>
      <c r="B4684">
        <v>10.5909</v>
      </c>
      <c r="C4684">
        <v>10.5909</v>
      </c>
      <c r="D4684">
        <v>10.3218</v>
      </c>
      <c r="E4684" s="35">
        <v>10.4422</v>
      </c>
      <c r="F4684">
        <v>336487</v>
      </c>
    </row>
    <row r="4685" spans="1:6">
      <c r="A4685" s="14">
        <v>42620</v>
      </c>
      <c r="B4685">
        <v>10.4635</v>
      </c>
      <c r="C4685">
        <v>10.5555</v>
      </c>
      <c r="D4685">
        <v>10.442299999999999</v>
      </c>
      <c r="E4685" s="35">
        <v>10.498900000000001</v>
      </c>
      <c r="F4685">
        <v>509653</v>
      </c>
    </row>
    <row r="4686" spans="1:6">
      <c r="A4686" s="14">
        <v>42621</v>
      </c>
      <c r="B4686">
        <v>10.4918</v>
      </c>
      <c r="C4686">
        <v>10.527200000000001</v>
      </c>
      <c r="D4686">
        <v>10.4068</v>
      </c>
      <c r="E4686" s="35">
        <v>10.4564</v>
      </c>
      <c r="F4686">
        <v>331745</v>
      </c>
    </row>
    <row r="4687" spans="1:6">
      <c r="A4687" s="14">
        <v>42622</v>
      </c>
      <c r="B4687">
        <v>10.3926</v>
      </c>
      <c r="C4687">
        <v>10.3926</v>
      </c>
      <c r="D4687">
        <v>10.059900000000001</v>
      </c>
      <c r="E4687" s="35">
        <v>10.059900000000001</v>
      </c>
      <c r="F4687">
        <v>330823</v>
      </c>
    </row>
    <row r="4688" spans="1:6">
      <c r="A4688" s="14">
        <v>42625</v>
      </c>
      <c r="B4688">
        <v>9.9821000000000009</v>
      </c>
      <c r="C4688">
        <v>10.0883</v>
      </c>
      <c r="D4688">
        <v>9.9184000000000001</v>
      </c>
      <c r="E4688" s="35">
        <v>10.081200000000001</v>
      </c>
      <c r="F4688">
        <v>419389</v>
      </c>
    </row>
    <row r="4689" spans="1:6">
      <c r="A4689" s="14">
        <v>42626</v>
      </c>
      <c r="B4689">
        <v>10.0246</v>
      </c>
      <c r="C4689">
        <v>10.081200000000001</v>
      </c>
      <c r="D4689">
        <v>9.8475999999999999</v>
      </c>
      <c r="E4689" s="35">
        <v>9.9466999999999999</v>
      </c>
      <c r="F4689">
        <v>384629</v>
      </c>
    </row>
    <row r="4690" spans="1:6">
      <c r="A4690" s="14">
        <v>42627</v>
      </c>
      <c r="B4690">
        <v>9.9466000000000001</v>
      </c>
      <c r="C4690">
        <v>10.003299999999999</v>
      </c>
      <c r="D4690">
        <v>9.8049999999999997</v>
      </c>
      <c r="E4690" s="35">
        <v>9.8192000000000004</v>
      </c>
      <c r="F4690">
        <v>422431</v>
      </c>
    </row>
    <row r="4691" spans="1:6">
      <c r="A4691" s="14">
        <v>42628</v>
      </c>
      <c r="B4691">
        <v>9.8405000000000005</v>
      </c>
      <c r="C4691">
        <v>10.003299999999999</v>
      </c>
      <c r="D4691">
        <v>9.8050999999999995</v>
      </c>
      <c r="E4691" s="35">
        <v>9.9396000000000004</v>
      </c>
      <c r="F4691">
        <v>469370</v>
      </c>
    </row>
    <row r="4692" spans="1:6">
      <c r="A4692" s="14">
        <v>42629</v>
      </c>
      <c r="B4692">
        <v>9.9113000000000007</v>
      </c>
      <c r="C4692">
        <v>9.9324999999999992</v>
      </c>
      <c r="D4692">
        <v>9.7837999999999994</v>
      </c>
      <c r="E4692" s="35">
        <v>9.7909000000000006</v>
      </c>
      <c r="F4692">
        <v>604869</v>
      </c>
    </row>
    <row r="4693" spans="1:6">
      <c r="A4693" s="14">
        <v>42632</v>
      </c>
      <c r="B4693">
        <v>9.8475000000000001</v>
      </c>
      <c r="C4693">
        <v>9.9679000000000002</v>
      </c>
      <c r="D4693">
        <v>9.798</v>
      </c>
      <c r="E4693" s="35">
        <v>9.89</v>
      </c>
      <c r="F4693">
        <v>399564</v>
      </c>
    </row>
    <row r="4694" spans="1:6">
      <c r="A4694" s="14">
        <v>42633</v>
      </c>
      <c r="B4694">
        <v>9.5076999999999998</v>
      </c>
      <c r="C4694">
        <v>9.5643999999999991</v>
      </c>
      <c r="D4694">
        <v>9.0404999999999998</v>
      </c>
      <c r="E4694" s="35">
        <v>9.1042000000000005</v>
      </c>
      <c r="F4694">
        <v>1852060</v>
      </c>
    </row>
    <row r="4695" spans="1:6">
      <c r="A4695" s="14">
        <v>42634</v>
      </c>
      <c r="B4695">
        <v>9.1183999999999994</v>
      </c>
      <c r="C4695">
        <v>9.1750000000000007</v>
      </c>
      <c r="D4695">
        <v>8.9696999999999996</v>
      </c>
      <c r="E4695" s="35">
        <v>9.1042000000000005</v>
      </c>
      <c r="F4695">
        <v>1216961</v>
      </c>
    </row>
    <row r="4696" spans="1:6">
      <c r="A4696" s="14">
        <v>42635</v>
      </c>
      <c r="B4696">
        <v>9.3024000000000004</v>
      </c>
      <c r="C4696">
        <v>10.336</v>
      </c>
      <c r="D4696">
        <v>9.2882999999999996</v>
      </c>
      <c r="E4696" s="35">
        <v>10.2723</v>
      </c>
      <c r="F4696">
        <v>2112299</v>
      </c>
    </row>
    <row r="4697" spans="1:6">
      <c r="A4697" s="14">
        <v>42636</v>
      </c>
      <c r="B4697">
        <v>10.2652</v>
      </c>
      <c r="C4697">
        <v>10.2723</v>
      </c>
      <c r="D4697">
        <v>9.7837999999999994</v>
      </c>
      <c r="E4697" s="35">
        <v>9.8545999999999996</v>
      </c>
      <c r="F4697">
        <v>975478</v>
      </c>
    </row>
    <row r="4698" spans="1:6">
      <c r="A4698" s="14">
        <v>42639</v>
      </c>
      <c r="B4698">
        <v>9.8193000000000001</v>
      </c>
      <c r="C4698">
        <v>10.1378</v>
      </c>
      <c r="D4698">
        <v>9.7342999999999993</v>
      </c>
      <c r="E4698" s="35">
        <v>10.081200000000001</v>
      </c>
      <c r="F4698">
        <v>1145179</v>
      </c>
    </row>
    <row r="4699" spans="1:6">
      <c r="A4699" s="14">
        <v>42640</v>
      </c>
      <c r="B4699">
        <v>10.081200000000001</v>
      </c>
      <c r="C4699">
        <v>10.081200000000001</v>
      </c>
      <c r="D4699">
        <v>9.8829999999999991</v>
      </c>
      <c r="E4699" s="35">
        <v>9.9537999999999993</v>
      </c>
      <c r="F4699">
        <v>534008</v>
      </c>
    </row>
    <row r="4700" spans="1:6">
      <c r="A4700" s="14">
        <v>42641</v>
      </c>
      <c r="B4700">
        <v>9.9537999999999993</v>
      </c>
      <c r="C4700">
        <v>10.0671</v>
      </c>
      <c r="D4700">
        <v>9.9537999999999993</v>
      </c>
      <c r="E4700" s="35">
        <v>10.0175</v>
      </c>
      <c r="F4700">
        <v>484805</v>
      </c>
    </row>
    <row r="4701" spans="1:6">
      <c r="A4701" s="14">
        <v>42642</v>
      </c>
      <c r="B4701">
        <v>10.0245</v>
      </c>
      <c r="C4701">
        <v>10.102399999999999</v>
      </c>
      <c r="D4701">
        <v>9.8262999999999998</v>
      </c>
      <c r="E4701" s="35">
        <v>9.8333999999999993</v>
      </c>
      <c r="F4701">
        <v>706745</v>
      </c>
    </row>
    <row r="4702" spans="1:6">
      <c r="A4702" s="14">
        <v>42643</v>
      </c>
      <c r="B4702">
        <v>9.9261999999999997</v>
      </c>
      <c r="C4702">
        <v>9.9261999999999997</v>
      </c>
      <c r="D4702">
        <v>9.7834000000000003</v>
      </c>
      <c r="E4702" s="35">
        <v>9.9191000000000003</v>
      </c>
      <c r="F4702">
        <v>690695</v>
      </c>
    </row>
    <row r="4703" spans="1:6">
      <c r="A4703" s="14">
        <v>42646</v>
      </c>
      <c r="B4703">
        <v>9.8620000000000001</v>
      </c>
      <c r="C4703">
        <v>9.9120000000000008</v>
      </c>
      <c r="D4703">
        <v>9.7049000000000003</v>
      </c>
      <c r="E4703" s="35">
        <v>9.7763000000000009</v>
      </c>
      <c r="F4703">
        <v>468605</v>
      </c>
    </row>
    <row r="4704" spans="1:6">
      <c r="A4704" s="14">
        <v>42647</v>
      </c>
      <c r="B4704">
        <v>9.8262</v>
      </c>
      <c r="C4704">
        <v>9.9261999999999997</v>
      </c>
      <c r="D4704">
        <v>9.7333999999999996</v>
      </c>
      <c r="E4704" s="35">
        <v>9.8048000000000002</v>
      </c>
      <c r="F4704">
        <v>467460</v>
      </c>
    </row>
    <row r="4705" spans="1:6">
      <c r="A4705" s="14">
        <v>42648</v>
      </c>
      <c r="B4705">
        <v>9.8763000000000005</v>
      </c>
      <c r="C4705">
        <v>9.9833999999999996</v>
      </c>
      <c r="D4705">
        <v>9.8476999999999997</v>
      </c>
      <c r="E4705" s="35">
        <v>9.8620000000000001</v>
      </c>
      <c r="F4705">
        <v>356703</v>
      </c>
    </row>
    <row r="4706" spans="1:6">
      <c r="A4706" s="14">
        <v>42649</v>
      </c>
      <c r="B4706">
        <v>9.8620000000000001</v>
      </c>
      <c r="C4706">
        <v>9.9476999999999993</v>
      </c>
      <c r="D4706">
        <v>9.7834000000000003</v>
      </c>
      <c r="E4706" s="35">
        <v>9.8834</v>
      </c>
      <c r="F4706">
        <v>466891</v>
      </c>
    </row>
    <row r="4707" spans="1:6">
      <c r="A4707" s="14">
        <v>42650</v>
      </c>
      <c r="B4707">
        <v>9.9334000000000007</v>
      </c>
      <c r="C4707">
        <v>9.9405000000000001</v>
      </c>
      <c r="D4707">
        <v>9.7263000000000002</v>
      </c>
      <c r="E4707" s="35">
        <v>9.7263000000000002</v>
      </c>
      <c r="F4707">
        <v>687268</v>
      </c>
    </row>
    <row r="4708" spans="1:6">
      <c r="A4708" s="14">
        <v>42653</v>
      </c>
      <c r="B4708">
        <v>9.8191000000000006</v>
      </c>
      <c r="C4708">
        <v>9.9120000000000008</v>
      </c>
      <c r="D4708">
        <v>9.6049000000000007</v>
      </c>
      <c r="E4708" s="35">
        <v>9.6049000000000007</v>
      </c>
      <c r="F4708">
        <v>609858</v>
      </c>
    </row>
    <row r="4709" spans="1:6">
      <c r="A4709" s="14">
        <v>42654</v>
      </c>
      <c r="B4709">
        <v>9.7119999999999997</v>
      </c>
      <c r="C4709">
        <v>9.9262999999999995</v>
      </c>
      <c r="D4709">
        <v>9.5692000000000004</v>
      </c>
      <c r="E4709" s="35">
        <v>9.6049000000000007</v>
      </c>
      <c r="F4709">
        <v>363629</v>
      </c>
    </row>
    <row r="4710" spans="1:6">
      <c r="A4710" s="14">
        <v>42655</v>
      </c>
      <c r="B4710">
        <v>9.6049000000000007</v>
      </c>
      <c r="C4710">
        <v>9.7119999999999997</v>
      </c>
      <c r="D4710">
        <v>9.5335000000000001</v>
      </c>
      <c r="E4710" s="35">
        <v>9.6405999999999992</v>
      </c>
      <c r="F4710">
        <v>401692</v>
      </c>
    </row>
    <row r="4711" spans="1:6">
      <c r="A4711" s="14">
        <v>42656</v>
      </c>
      <c r="B4711">
        <v>9.5692000000000004</v>
      </c>
      <c r="C4711">
        <v>9.7119999999999997</v>
      </c>
      <c r="D4711">
        <v>9.5335000000000001</v>
      </c>
      <c r="E4711" s="35">
        <v>9.5692000000000004</v>
      </c>
      <c r="F4711">
        <v>622641</v>
      </c>
    </row>
    <row r="4712" spans="1:6">
      <c r="A4712" s="14">
        <v>42657</v>
      </c>
      <c r="B4712">
        <v>9.5692000000000004</v>
      </c>
      <c r="C4712">
        <v>9.6762999999999995</v>
      </c>
      <c r="D4712">
        <v>9.4977999999999998</v>
      </c>
      <c r="E4712" s="35">
        <v>9.5335000000000001</v>
      </c>
      <c r="F4712">
        <v>463178</v>
      </c>
    </row>
    <row r="4713" spans="1:6">
      <c r="A4713" s="14">
        <v>42660</v>
      </c>
      <c r="B4713">
        <v>9.5692000000000004</v>
      </c>
      <c r="C4713">
        <v>9.9619</v>
      </c>
      <c r="D4713">
        <v>9.5692000000000004</v>
      </c>
      <c r="E4713" s="35">
        <v>9.7119999999999997</v>
      </c>
      <c r="F4713">
        <v>638850</v>
      </c>
    </row>
    <row r="4714" spans="1:6">
      <c r="A4714" s="14">
        <v>42661</v>
      </c>
      <c r="B4714">
        <v>9.8905999999999992</v>
      </c>
      <c r="C4714">
        <v>9.9619999999999997</v>
      </c>
      <c r="D4714">
        <v>9.5335000000000001</v>
      </c>
      <c r="E4714" s="35">
        <v>9.5692000000000004</v>
      </c>
      <c r="F4714">
        <v>640422</v>
      </c>
    </row>
    <row r="4715" spans="1:6">
      <c r="A4715" s="14">
        <v>42662</v>
      </c>
      <c r="B4715">
        <v>9.6049000000000007</v>
      </c>
      <c r="C4715">
        <v>9.8048000000000002</v>
      </c>
      <c r="D4715">
        <v>9.5335000000000001</v>
      </c>
      <c r="E4715" s="35">
        <v>9.6405999999999992</v>
      </c>
      <c r="F4715">
        <v>591147</v>
      </c>
    </row>
    <row r="4716" spans="1:6">
      <c r="A4716" s="14">
        <v>42663</v>
      </c>
      <c r="B4716">
        <v>9.6762999999999995</v>
      </c>
      <c r="C4716">
        <v>9.8191000000000006</v>
      </c>
      <c r="D4716">
        <v>9.6049000000000007</v>
      </c>
      <c r="E4716" s="35">
        <v>9.7119999999999997</v>
      </c>
      <c r="F4716">
        <v>500739</v>
      </c>
    </row>
    <row r="4717" spans="1:6">
      <c r="A4717" s="14">
        <v>42664</v>
      </c>
      <c r="B4717">
        <v>9.6762999999999995</v>
      </c>
      <c r="C4717">
        <v>9.9619</v>
      </c>
      <c r="D4717">
        <v>9.6762999999999995</v>
      </c>
      <c r="E4717" s="35">
        <v>9.7834000000000003</v>
      </c>
      <c r="F4717">
        <v>493598</v>
      </c>
    </row>
    <row r="4718" spans="1:6">
      <c r="A4718" s="14">
        <v>42667</v>
      </c>
      <c r="B4718">
        <v>9.8904999999999994</v>
      </c>
      <c r="C4718">
        <v>9.9976000000000003</v>
      </c>
      <c r="D4718">
        <v>9.8191000000000006</v>
      </c>
      <c r="E4718" s="35">
        <v>9.8904999999999994</v>
      </c>
      <c r="F4718">
        <v>704475</v>
      </c>
    </row>
    <row r="4719" spans="1:6">
      <c r="A4719" s="14">
        <v>42668</v>
      </c>
      <c r="B4719">
        <v>9.8904999999999994</v>
      </c>
      <c r="C4719">
        <v>9.8904999999999994</v>
      </c>
      <c r="D4719">
        <v>9.6405999999999992</v>
      </c>
      <c r="E4719" s="35">
        <v>9.6762999999999995</v>
      </c>
      <c r="F4719">
        <v>418973</v>
      </c>
    </row>
    <row r="4720" spans="1:6">
      <c r="A4720" s="14">
        <v>42669</v>
      </c>
      <c r="B4720">
        <v>9.6762999999999995</v>
      </c>
      <c r="C4720">
        <v>9.7477</v>
      </c>
      <c r="D4720">
        <v>9.5692000000000004</v>
      </c>
      <c r="E4720" s="35">
        <v>9.6762999999999995</v>
      </c>
      <c r="F4720">
        <v>315355</v>
      </c>
    </row>
    <row r="4721" spans="1:6">
      <c r="A4721" s="14">
        <v>42670</v>
      </c>
      <c r="B4721">
        <v>9.7477</v>
      </c>
      <c r="C4721">
        <v>9.7477</v>
      </c>
      <c r="D4721">
        <v>9.5692000000000004</v>
      </c>
      <c r="E4721" s="35">
        <v>9.6049000000000007</v>
      </c>
      <c r="F4721">
        <v>339135</v>
      </c>
    </row>
    <row r="4722" spans="1:6">
      <c r="A4722" s="14">
        <v>42671</v>
      </c>
      <c r="B4722">
        <v>9.5692000000000004</v>
      </c>
      <c r="C4722">
        <v>9.6762999999999995</v>
      </c>
      <c r="D4722">
        <v>9.5335000000000001</v>
      </c>
      <c r="E4722" s="35">
        <v>9.6049000000000007</v>
      </c>
      <c r="F4722">
        <v>272008</v>
      </c>
    </row>
    <row r="4723" spans="1:6">
      <c r="A4723" s="14">
        <v>42674</v>
      </c>
      <c r="B4723">
        <v>9.6405999999999992</v>
      </c>
      <c r="C4723">
        <v>9.7119999999999997</v>
      </c>
      <c r="D4723">
        <v>9.5335000000000001</v>
      </c>
      <c r="E4723" s="35">
        <v>9.5335000000000001</v>
      </c>
      <c r="F4723">
        <v>542660</v>
      </c>
    </row>
    <row r="4724" spans="1:6">
      <c r="A4724" s="14">
        <v>42675</v>
      </c>
      <c r="B4724">
        <v>9.5692000000000004</v>
      </c>
      <c r="C4724">
        <v>9.7477999999999998</v>
      </c>
      <c r="D4724">
        <v>9.3407</v>
      </c>
      <c r="E4724" s="35">
        <v>9.4263999999999992</v>
      </c>
      <c r="F4724">
        <v>868229</v>
      </c>
    </row>
    <row r="4725" spans="1:6">
      <c r="A4725" s="14">
        <v>42676</v>
      </c>
      <c r="B4725">
        <v>9.4620999999999995</v>
      </c>
      <c r="C4725">
        <v>9.6762999999999995</v>
      </c>
      <c r="D4725">
        <v>9.4620999999999995</v>
      </c>
      <c r="E4725" s="35">
        <v>9.5335000000000001</v>
      </c>
      <c r="F4725">
        <v>297859</v>
      </c>
    </row>
    <row r="4726" spans="1:6">
      <c r="A4726" s="14">
        <v>42677</v>
      </c>
      <c r="B4726">
        <v>9.6405999999999992</v>
      </c>
      <c r="C4726">
        <v>9.6405999999999992</v>
      </c>
      <c r="D4726">
        <v>9.4620999999999995</v>
      </c>
      <c r="E4726" s="35">
        <v>9.4977999999999998</v>
      </c>
      <c r="F4726">
        <v>392266</v>
      </c>
    </row>
    <row r="4727" spans="1:6">
      <c r="A4727" s="14">
        <v>42678</v>
      </c>
      <c r="B4727">
        <v>9.3192000000000004</v>
      </c>
      <c r="C4727">
        <v>9.6405999999999992</v>
      </c>
      <c r="D4727">
        <v>9.3192000000000004</v>
      </c>
      <c r="E4727" s="35">
        <v>9.3192000000000004</v>
      </c>
      <c r="F4727">
        <v>731468</v>
      </c>
    </row>
    <row r="4728" spans="1:6">
      <c r="A4728" s="14">
        <v>42681</v>
      </c>
      <c r="B4728">
        <v>9.4620999999999995</v>
      </c>
      <c r="C4728">
        <v>9.7834000000000003</v>
      </c>
      <c r="D4728">
        <v>9.4620999999999995</v>
      </c>
      <c r="E4728" s="35">
        <v>9.7477</v>
      </c>
      <c r="F4728">
        <v>559225</v>
      </c>
    </row>
    <row r="4729" spans="1:6">
      <c r="A4729" s="14">
        <v>42682</v>
      </c>
      <c r="B4729">
        <v>9.7477</v>
      </c>
      <c r="C4729">
        <v>9.8762000000000008</v>
      </c>
      <c r="D4729">
        <v>9.7119999999999997</v>
      </c>
      <c r="E4729" s="35">
        <v>9.7477</v>
      </c>
      <c r="F4729">
        <v>283790</v>
      </c>
    </row>
    <row r="4730" spans="1:6">
      <c r="A4730" s="14">
        <v>42683</v>
      </c>
      <c r="B4730">
        <v>9.6762999999999995</v>
      </c>
      <c r="C4730">
        <v>10.1762</v>
      </c>
      <c r="D4730">
        <v>9.6049000000000007</v>
      </c>
      <c r="E4730" s="35">
        <v>10.140499999999999</v>
      </c>
      <c r="F4730">
        <v>397979</v>
      </c>
    </row>
    <row r="4731" spans="1:6">
      <c r="A4731" s="14">
        <v>42684</v>
      </c>
      <c r="B4731">
        <v>10.2476</v>
      </c>
      <c r="C4731">
        <v>10.568899999999999</v>
      </c>
      <c r="D4731">
        <v>10.2119</v>
      </c>
      <c r="E4731" s="35">
        <v>10.283300000000001</v>
      </c>
      <c r="F4731">
        <v>537945</v>
      </c>
    </row>
    <row r="4732" spans="1:6">
      <c r="A4732" s="14">
        <v>42685</v>
      </c>
      <c r="B4732">
        <v>10.319000000000001</v>
      </c>
      <c r="C4732">
        <v>10.926</v>
      </c>
      <c r="D4732">
        <v>10.319000000000001</v>
      </c>
      <c r="E4732" s="35">
        <v>10.8903</v>
      </c>
      <c r="F4732">
        <v>579507</v>
      </c>
    </row>
    <row r="4733" spans="1:6">
      <c r="A4733" s="14">
        <v>42688</v>
      </c>
      <c r="B4733">
        <v>11.033099999999999</v>
      </c>
      <c r="C4733">
        <v>11.247299999999999</v>
      </c>
      <c r="D4733">
        <v>10.8546</v>
      </c>
      <c r="E4733" s="35">
        <v>10.997400000000001</v>
      </c>
      <c r="F4733">
        <v>496240</v>
      </c>
    </row>
    <row r="4734" spans="1:6">
      <c r="A4734" s="14">
        <v>42689</v>
      </c>
      <c r="B4734">
        <v>10.9617</v>
      </c>
      <c r="C4734">
        <v>11.033099999999999</v>
      </c>
      <c r="D4734">
        <v>10.783200000000001</v>
      </c>
      <c r="E4734" s="35">
        <v>10.8903</v>
      </c>
      <c r="F4734">
        <v>351275</v>
      </c>
    </row>
    <row r="4735" spans="1:6">
      <c r="A4735" s="14">
        <v>42690</v>
      </c>
      <c r="B4735">
        <v>10.8546</v>
      </c>
      <c r="C4735">
        <v>10.997400000000001</v>
      </c>
      <c r="D4735">
        <v>10.783200000000001</v>
      </c>
      <c r="E4735" s="35">
        <v>10.926</v>
      </c>
      <c r="F4735">
        <v>289718</v>
      </c>
    </row>
    <row r="4736" spans="1:6">
      <c r="A4736" s="14">
        <v>42691</v>
      </c>
      <c r="B4736">
        <v>10.926</v>
      </c>
      <c r="C4736">
        <v>11.1402</v>
      </c>
      <c r="D4736">
        <v>10.926</v>
      </c>
      <c r="E4736" s="35">
        <v>11.0688</v>
      </c>
      <c r="F4736">
        <v>501095</v>
      </c>
    </row>
    <row r="4737" spans="1:6">
      <c r="A4737" s="14">
        <v>42692</v>
      </c>
      <c r="B4737">
        <v>11.068899999999999</v>
      </c>
      <c r="C4737">
        <v>11.283099999999999</v>
      </c>
      <c r="D4737">
        <v>11.068899999999999</v>
      </c>
      <c r="E4737" s="35">
        <v>11.283099999999999</v>
      </c>
      <c r="F4737">
        <v>620499</v>
      </c>
    </row>
    <row r="4738" spans="1:6">
      <c r="A4738" s="14">
        <v>42695</v>
      </c>
      <c r="B4738">
        <v>11.461600000000001</v>
      </c>
      <c r="C4738">
        <v>11.461600000000001</v>
      </c>
      <c r="D4738">
        <v>11.176</v>
      </c>
      <c r="E4738" s="35">
        <v>11.3902</v>
      </c>
      <c r="F4738">
        <v>318997</v>
      </c>
    </row>
    <row r="4739" spans="1:6">
      <c r="A4739" s="14">
        <v>42696</v>
      </c>
      <c r="B4739">
        <v>11.3902</v>
      </c>
      <c r="C4739">
        <v>11.461600000000001</v>
      </c>
      <c r="D4739">
        <v>11.283099999999999</v>
      </c>
      <c r="E4739" s="35">
        <v>11.461600000000001</v>
      </c>
      <c r="F4739">
        <v>298287</v>
      </c>
    </row>
    <row r="4740" spans="1:6">
      <c r="A4740" s="14">
        <v>42697</v>
      </c>
      <c r="B4740">
        <v>11.461600000000001</v>
      </c>
      <c r="C4740">
        <v>11.6044</v>
      </c>
      <c r="D4740">
        <v>11.3902</v>
      </c>
      <c r="E4740" s="35">
        <v>11.5687</v>
      </c>
      <c r="F4740">
        <v>287932</v>
      </c>
    </row>
    <row r="4741" spans="1:6">
      <c r="A4741" s="14">
        <v>42699</v>
      </c>
      <c r="B4741">
        <v>11.532999999999999</v>
      </c>
      <c r="C4741">
        <v>11.675800000000001</v>
      </c>
      <c r="D4741">
        <v>11.532999999999999</v>
      </c>
      <c r="E4741" s="35">
        <v>11.675800000000001</v>
      </c>
      <c r="F4741">
        <v>121543</v>
      </c>
    </row>
    <row r="4742" spans="1:6">
      <c r="A4742" s="14">
        <v>42702</v>
      </c>
      <c r="B4742">
        <v>11.6401</v>
      </c>
      <c r="C4742">
        <v>11.782999999999999</v>
      </c>
      <c r="D4742">
        <v>11.4259</v>
      </c>
      <c r="E4742" s="35">
        <v>11.461600000000001</v>
      </c>
      <c r="F4742">
        <v>393051</v>
      </c>
    </row>
    <row r="4743" spans="1:6">
      <c r="A4743" s="14">
        <v>42703</v>
      </c>
      <c r="B4743">
        <v>11.532999999999999</v>
      </c>
      <c r="C4743">
        <v>11.6044</v>
      </c>
      <c r="D4743">
        <v>11.283099999999999</v>
      </c>
      <c r="E4743" s="35">
        <v>11.3188</v>
      </c>
      <c r="F4743">
        <v>386053</v>
      </c>
    </row>
    <row r="4744" spans="1:6">
      <c r="A4744" s="14">
        <v>42704</v>
      </c>
      <c r="B4744">
        <v>11.3544</v>
      </c>
      <c r="C4744">
        <v>11.3901</v>
      </c>
      <c r="D4744">
        <v>10.9617</v>
      </c>
      <c r="E4744" s="35">
        <v>11.1045</v>
      </c>
      <c r="F4744">
        <v>454749</v>
      </c>
    </row>
    <row r="4745" spans="1:6">
      <c r="A4745" s="14">
        <v>42705</v>
      </c>
      <c r="B4745">
        <v>11.1402</v>
      </c>
      <c r="C4745">
        <v>11.247299999999999</v>
      </c>
      <c r="D4745">
        <v>10.997400000000001</v>
      </c>
      <c r="E4745" s="35">
        <v>11.211600000000001</v>
      </c>
      <c r="F4745">
        <v>387836</v>
      </c>
    </row>
    <row r="4746" spans="1:6">
      <c r="A4746" s="14">
        <v>42706</v>
      </c>
      <c r="B4746">
        <v>11.1759</v>
      </c>
      <c r="C4746">
        <v>11.304500000000001</v>
      </c>
      <c r="D4746">
        <v>10.997400000000001</v>
      </c>
      <c r="E4746" s="35">
        <v>11.033099999999999</v>
      </c>
      <c r="F4746">
        <v>221733</v>
      </c>
    </row>
    <row r="4747" spans="1:6">
      <c r="A4747" s="14">
        <v>42709</v>
      </c>
      <c r="B4747">
        <v>11.068899999999999</v>
      </c>
      <c r="C4747">
        <v>11.3902</v>
      </c>
      <c r="D4747">
        <v>11.054600000000001</v>
      </c>
      <c r="E4747" s="35">
        <v>11.3545</v>
      </c>
      <c r="F4747">
        <v>321925</v>
      </c>
    </row>
    <row r="4748" spans="1:6">
      <c r="A4748" s="14">
        <v>42710</v>
      </c>
      <c r="B4748">
        <v>11.3188</v>
      </c>
      <c r="C4748">
        <v>11.5687</v>
      </c>
      <c r="D4748">
        <v>11.211600000000001</v>
      </c>
      <c r="E4748" s="35">
        <v>11.532999999999999</v>
      </c>
      <c r="F4748">
        <v>218948</v>
      </c>
    </row>
    <row r="4749" spans="1:6">
      <c r="A4749" s="14">
        <v>42711</v>
      </c>
      <c r="B4749">
        <v>11.5687</v>
      </c>
      <c r="C4749">
        <v>11.675800000000001</v>
      </c>
      <c r="D4749">
        <v>11.461600000000001</v>
      </c>
      <c r="E4749" s="35">
        <v>11.6401</v>
      </c>
      <c r="F4749">
        <v>168746</v>
      </c>
    </row>
    <row r="4750" spans="1:6">
      <c r="A4750" s="14">
        <v>42712</v>
      </c>
      <c r="B4750">
        <v>11.6402</v>
      </c>
      <c r="C4750">
        <v>11.9758</v>
      </c>
      <c r="D4750">
        <v>11.6044</v>
      </c>
      <c r="E4750" s="35">
        <v>11.925800000000001</v>
      </c>
      <c r="F4750">
        <v>263225</v>
      </c>
    </row>
    <row r="4751" spans="1:6">
      <c r="A4751" s="14">
        <v>42713</v>
      </c>
      <c r="B4751">
        <v>11.89</v>
      </c>
      <c r="C4751">
        <v>11.89</v>
      </c>
      <c r="D4751">
        <v>11.497299999999999</v>
      </c>
      <c r="E4751" s="35">
        <v>11.711499999999999</v>
      </c>
      <c r="F4751">
        <v>365984</v>
      </c>
    </row>
    <row r="4752" spans="1:6">
      <c r="A4752" s="14">
        <v>42716</v>
      </c>
      <c r="B4752">
        <v>11.6044</v>
      </c>
      <c r="C4752">
        <v>11.89</v>
      </c>
      <c r="D4752">
        <v>11.518700000000001</v>
      </c>
      <c r="E4752" s="35">
        <v>11.675800000000001</v>
      </c>
      <c r="F4752">
        <v>272221</v>
      </c>
    </row>
    <row r="4753" spans="1:6">
      <c r="A4753" s="14">
        <v>42717</v>
      </c>
      <c r="B4753">
        <v>11.6759</v>
      </c>
      <c r="C4753">
        <v>11.8544</v>
      </c>
      <c r="D4753">
        <v>11.283099999999999</v>
      </c>
      <c r="E4753" s="35">
        <v>11.3188</v>
      </c>
      <c r="F4753">
        <v>459108</v>
      </c>
    </row>
    <row r="4754" spans="1:6">
      <c r="A4754" s="14">
        <v>42718</v>
      </c>
      <c r="B4754">
        <v>11.282999999999999</v>
      </c>
      <c r="C4754">
        <v>11.425800000000001</v>
      </c>
      <c r="D4754">
        <v>11.1402</v>
      </c>
      <c r="E4754" s="35">
        <v>11.1759</v>
      </c>
      <c r="F4754">
        <v>373339</v>
      </c>
    </row>
    <row r="4755" spans="1:6">
      <c r="A4755" s="14">
        <v>42719</v>
      </c>
      <c r="B4755">
        <v>11.211600000000001</v>
      </c>
      <c r="C4755">
        <v>11.5687</v>
      </c>
      <c r="D4755">
        <v>11.1402</v>
      </c>
      <c r="E4755" s="35">
        <v>11.5687</v>
      </c>
      <c r="F4755">
        <v>676412</v>
      </c>
    </row>
    <row r="4756" spans="1:6">
      <c r="A4756" s="14">
        <v>42720</v>
      </c>
      <c r="B4756">
        <v>11.6044</v>
      </c>
      <c r="C4756">
        <v>11.961399999999999</v>
      </c>
      <c r="D4756">
        <v>11.497299999999999</v>
      </c>
      <c r="E4756" s="35">
        <v>11.747199999999999</v>
      </c>
      <c r="F4756">
        <v>1092525</v>
      </c>
    </row>
    <row r="4757" spans="1:6">
      <c r="A4757" s="14">
        <v>42723</v>
      </c>
      <c r="B4757">
        <v>11.711499999999999</v>
      </c>
      <c r="C4757">
        <v>11.7829</v>
      </c>
      <c r="D4757">
        <v>11.4259</v>
      </c>
      <c r="E4757" s="35">
        <v>11.6044</v>
      </c>
      <c r="F4757">
        <v>459320</v>
      </c>
    </row>
    <row r="4758" spans="1:6">
      <c r="A4758" s="14">
        <v>42724</v>
      </c>
      <c r="B4758">
        <v>11.747299999999999</v>
      </c>
      <c r="C4758">
        <v>12.0686</v>
      </c>
      <c r="D4758">
        <v>11.711600000000001</v>
      </c>
      <c r="E4758" s="35">
        <v>11.997199999999999</v>
      </c>
      <c r="F4758">
        <v>692267</v>
      </c>
    </row>
    <row r="4759" spans="1:6">
      <c r="A4759" s="14">
        <v>42725</v>
      </c>
      <c r="B4759">
        <v>11.747299999999999</v>
      </c>
      <c r="C4759">
        <v>12.9255</v>
      </c>
      <c r="D4759">
        <v>11.583</v>
      </c>
      <c r="E4759" s="35">
        <v>12.639900000000001</v>
      </c>
      <c r="F4759">
        <v>1229070</v>
      </c>
    </row>
    <row r="4760" spans="1:6">
      <c r="A4760" s="14">
        <v>42726</v>
      </c>
      <c r="B4760">
        <v>12.675599999999999</v>
      </c>
      <c r="C4760">
        <v>12.854100000000001</v>
      </c>
      <c r="D4760">
        <v>12.5685</v>
      </c>
      <c r="E4760" s="35">
        <v>12.639900000000001</v>
      </c>
      <c r="F4760">
        <v>457750</v>
      </c>
    </row>
    <row r="4761" spans="1:6">
      <c r="A4761" s="14">
        <v>42727</v>
      </c>
      <c r="B4761">
        <v>12.5685</v>
      </c>
      <c r="C4761">
        <v>12.604200000000001</v>
      </c>
      <c r="D4761">
        <v>12.3543</v>
      </c>
      <c r="E4761" s="35">
        <v>12.5685</v>
      </c>
      <c r="F4761">
        <v>480602</v>
      </c>
    </row>
    <row r="4762" spans="1:6">
      <c r="A4762" s="14">
        <v>42731</v>
      </c>
      <c r="B4762">
        <v>12.639900000000001</v>
      </c>
      <c r="C4762">
        <v>12.7827</v>
      </c>
      <c r="D4762">
        <v>12.5685</v>
      </c>
      <c r="E4762" s="35">
        <v>12.639900000000001</v>
      </c>
      <c r="F4762">
        <v>509952</v>
      </c>
    </row>
    <row r="4763" spans="1:6">
      <c r="A4763" s="14">
        <v>42732</v>
      </c>
      <c r="B4763">
        <v>12.7113</v>
      </c>
      <c r="C4763">
        <v>12.854100000000001</v>
      </c>
      <c r="D4763">
        <v>12.604200000000001</v>
      </c>
      <c r="E4763" s="35">
        <v>12.675599999999999</v>
      </c>
      <c r="F4763">
        <v>368414</v>
      </c>
    </row>
    <row r="4764" spans="1:6">
      <c r="A4764" s="14">
        <v>42733</v>
      </c>
      <c r="B4764">
        <v>12.69</v>
      </c>
      <c r="C4764">
        <v>12.977499999999999</v>
      </c>
      <c r="D4764">
        <v>12.69</v>
      </c>
      <c r="E4764" s="35">
        <v>12.8697</v>
      </c>
      <c r="F4764">
        <v>351508</v>
      </c>
    </row>
    <row r="4765" spans="1:6">
      <c r="A4765" s="14">
        <v>42734</v>
      </c>
      <c r="B4765">
        <v>12.8697</v>
      </c>
      <c r="C4765">
        <v>13.042299999999999</v>
      </c>
      <c r="D4765">
        <v>12.812200000000001</v>
      </c>
      <c r="E4765" s="35">
        <v>12.8697</v>
      </c>
      <c r="F4765">
        <v>362221</v>
      </c>
    </row>
    <row r="4766" spans="1:6">
      <c r="A4766" s="14">
        <v>42738</v>
      </c>
      <c r="B4766">
        <v>12.8697</v>
      </c>
      <c r="C4766">
        <v>12.977499999999999</v>
      </c>
      <c r="D4766">
        <v>12.539</v>
      </c>
      <c r="E4766" s="35">
        <v>12.725899999999999</v>
      </c>
      <c r="F4766">
        <v>588267</v>
      </c>
    </row>
    <row r="4767" spans="1:6">
      <c r="A4767" s="14">
        <v>42739</v>
      </c>
      <c r="B4767">
        <v>12.797800000000001</v>
      </c>
      <c r="C4767">
        <v>12.941599999999999</v>
      </c>
      <c r="D4767">
        <v>12.761900000000001</v>
      </c>
      <c r="E4767" s="35">
        <v>12.8697</v>
      </c>
      <c r="F4767">
        <v>634354</v>
      </c>
    </row>
    <row r="4768" spans="1:6">
      <c r="A4768" s="14">
        <v>42740</v>
      </c>
      <c r="B4768">
        <v>12.8337</v>
      </c>
      <c r="C4768">
        <v>12.8697</v>
      </c>
      <c r="D4768">
        <v>12.4383</v>
      </c>
      <c r="E4768" s="35">
        <v>12.510199999999999</v>
      </c>
      <c r="F4768">
        <v>509827</v>
      </c>
    </row>
    <row r="4769" spans="1:6">
      <c r="A4769" s="14">
        <v>42741</v>
      </c>
      <c r="B4769">
        <v>12.510199999999999</v>
      </c>
      <c r="C4769">
        <v>12.546099999999999</v>
      </c>
      <c r="D4769">
        <v>12.1867</v>
      </c>
      <c r="E4769" s="35">
        <v>12.294499999999999</v>
      </c>
      <c r="F4769">
        <v>527729</v>
      </c>
    </row>
    <row r="4770" spans="1:6">
      <c r="A4770" s="14">
        <v>42744</v>
      </c>
      <c r="B4770">
        <v>12.294499999999999</v>
      </c>
      <c r="C4770">
        <v>12.294499999999999</v>
      </c>
      <c r="D4770">
        <v>11.971</v>
      </c>
      <c r="E4770" s="35">
        <v>12.042899999999999</v>
      </c>
      <c r="F4770">
        <v>467768</v>
      </c>
    </row>
    <row r="4771" spans="1:6">
      <c r="A4771" s="14">
        <v>42745</v>
      </c>
      <c r="B4771">
        <v>12.042899999999999</v>
      </c>
      <c r="C4771">
        <v>12.2226</v>
      </c>
      <c r="D4771">
        <v>11.9351</v>
      </c>
      <c r="E4771" s="35">
        <v>12.114800000000001</v>
      </c>
      <c r="F4771">
        <v>548797</v>
      </c>
    </row>
    <row r="4772" spans="1:6">
      <c r="A4772" s="14">
        <v>42746</v>
      </c>
      <c r="B4772">
        <v>12.114800000000001</v>
      </c>
      <c r="C4772">
        <v>12.1364</v>
      </c>
      <c r="D4772">
        <v>11.971</v>
      </c>
      <c r="E4772" s="35">
        <v>12.114800000000001</v>
      </c>
      <c r="F4772">
        <v>470644</v>
      </c>
    </row>
    <row r="4773" spans="1:6">
      <c r="A4773" s="14">
        <v>42747</v>
      </c>
      <c r="B4773">
        <v>12.078799999999999</v>
      </c>
      <c r="C4773">
        <v>12.114699999999999</v>
      </c>
      <c r="D4773">
        <v>11.647399999999999</v>
      </c>
      <c r="E4773" s="35">
        <v>11.863099999999999</v>
      </c>
      <c r="F4773">
        <v>548938</v>
      </c>
    </row>
    <row r="4774" spans="1:6">
      <c r="A4774" s="14">
        <v>42748</v>
      </c>
      <c r="B4774">
        <v>11.971</v>
      </c>
      <c r="C4774">
        <v>12.1866</v>
      </c>
      <c r="D4774">
        <v>11.863099999999999</v>
      </c>
      <c r="E4774" s="35">
        <v>12.078799999999999</v>
      </c>
      <c r="F4774">
        <v>423117</v>
      </c>
    </row>
    <row r="4775" spans="1:6">
      <c r="A4775" s="14">
        <v>42752</v>
      </c>
      <c r="B4775">
        <v>12.078799999999999</v>
      </c>
      <c r="C4775">
        <v>12.078799999999999</v>
      </c>
      <c r="D4775">
        <v>11.647500000000001</v>
      </c>
      <c r="E4775" s="35">
        <v>11.683400000000001</v>
      </c>
      <c r="F4775">
        <v>538874</v>
      </c>
    </row>
    <row r="4776" spans="1:6">
      <c r="A4776" s="14">
        <v>42753</v>
      </c>
      <c r="B4776">
        <v>11.7553</v>
      </c>
      <c r="C4776">
        <v>12.078799999999999</v>
      </c>
      <c r="D4776">
        <v>11.647399999999999</v>
      </c>
      <c r="E4776" s="35">
        <v>12.0069</v>
      </c>
      <c r="F4776">
        <v>388319</v>
      </c>
    </row>
    <row r="4777" spans="1:6">
      <c r="A4777" s="14">
        <v>42754</v>
      </c>
      <c r="B4777">
        <v>12.0428</v>
      </c>
      <c r="C4777">
        <v>12.114699999999999</v>
      </c>
      <c r="D4777">
        <v>11.697699999999999</v>
      </c>
      <c r="E4777" s="35">
        <v>11.7193</v>
      </c>
      <c r="F4777">
        <v>618750</v>
      </c>
    </row>
    <row r="4778" spans="1:6">
      <c r="A4778" s="14">
        <v>42755</v>
      </c>
      <c r="B4778">
        <v>11.7553</v>
      </c>
      <c r="C4778">
        <v>11.935</v>
      </c>
      <c r="D4778">
        <v>11.683400000000001</v>
      </c>
      <c r="E4778" s="35">
        <v>11.7553</v>
      </c>
      <c r="F4778">
        <v>342450</v>
      </c>
    </row>
    <row r="4779" spans="1:6">
      <c r="A4779" s="14">
        <v>42758</v>
      </c>
      <c r="B4779">
        <v>11.683400000000001</v>
      </c>
      <c r="C4779">
        <v>11.7913</v>
      </c>
      <c r="D4779">
        <v>11.395899999999999</v>
      </c>
      <c r="E4779" s="35">
        <v>11.431800000000001</v>
      </c>
      <c r="F4779">
        <v>361719</v>
      </c>
    </row>
    <row r="4780" spans="1:6">
      <c r="A4780" s="14">
        <v>42759</v>
      </c>
      <c r="B4780">
        <v>11.5397</v>
      </c>
      <c r="C4780">
        <v>11.7194</v>
      </c>
      <c r="D4780">
        <v>11.4678</v>
      </c>
      <c r="E4780" s="35">
        <v>11.5756</v>
      </c>
      <c r="F4780">
        <v>564185</v>
      </c>
    </row>
    <row r="4781" spans="1:6">
      <c r="A4781" s="14">
        <v>42760</v>
      </c>
      <c r="B4781">
        <v>11.7193</v>
      </c>
      <c r="C4781">
        <v>11.899100000000001</v>
      </c>
      <c r="D4781">
        <v>11.611499999999999</v>
      </c>
      <c r="E4781" s="35">
        <v>11.683400000000001</v>
      </c>
      <c r="F4781">
        <v>618106</v>
      </c>
    </row>
    <row r="4782" spans="1:6">
      <c r="A4782" s="14">
        <v>42761</v>
      </c>
      <c r="B4782">
        <v>11.683400000000001</v>
      </c>
      <c r="C4782">
        <v>11.935</v>
      </c>
      <c r="D4782">
        <v>11.5755</v>
      </c>
      <c r="E4782" s="35">
        <v>11.935</v>
      </c>
      <c r="F4782">
        <v>500911</v>
      </c>
    </row>
    <row r="4783" spans="1:6">
      <c r="A4783" s="14">
        <v>42762</v>
      </c>
      <c r="B4783">
        <v>11.971</v>
      </c>
      <c r="C4783">
        <v>12.078799999999999</v>
      </c>
      <c r="D4783">
        <v>11.7553</v>
      </c>
      <c r="E4783" s="35">
        <v>12.078799999999999</v>
      </c>
      <c r="F4783">
        <v>612424</v>
      </c>
    </row>
    <row r="4784" spans="1:6">
      <c r="A4784" s="14">
        <v>42765</v>
      </c>
      <c r="B4784">
        <v>11.971</v>
      </c>
      <c r="C4784">
        <v>12.078799999999999</v>
      </c>
      <c r="D4784">
        <v>11.7553</v>
      </c>
      <c r="E4784" s="35">
        <v>12.042899999999999</v>
      </c>
      <c r="F4784">
        <v>545418</v>
      </c>
    </row>
    <row r="4785" spans="1:6">
      <c r="A4785" s="14">
        <v>42766</v>
      </c>
      <c r="B4785">
        <v>12.0069</v>
      </c>
      <c r="C4785">
        <v>12.150700000000001</v>
      </c>
      <c r="D4785">
        <v>11.7768</v>
      </c>
      <c r="E4785" s="35">
        <v>12.078799999999999</v>
      </c>
      <c r="F4785">
        <v>516944</v>
      </c>
    </row>
    <row r="4786" spans="1:6">
      <c r="A4786" s="14">
        <v>42767</v>
      </c>
      <c r="B4786">
        <v>12.1866</v>
      </c>
      <c r="C4786">
        <v>12.294499999999999</v>
      </c>
      <c r="D4786">
        <v>11.899100000000001</v>
      </c>
      <c r="E4786" s="35">
        <v>11.935</v>
      </c>
      <c r="F4786">
        <v>402627</v>
      </c>
    </row>
    <row r="4787" spans="1:6">
      <c r="A4787" s="14">
        <v>42768</v>
      </c>
      <c r="B4787">
        <v>11.971</v>
      </c>
      <c r="C4787">
        <v>12.042899999999999</v>
      </c>
      <c r="D4787">
        <v>11.611599999999999</v>
      </c>
      <c r="E4787" s="35">
        <v>11.647500000000001</v>
      </c>
      <c r="F4787">
        <v>434121</v>
      </c>
    </row>
    <row r="4788" spans="1:6">
      <c r="A4788" s="14">
        <v>42769</v>
      </c>
      <c r="B4788">
        <v>11.7553</v>
      </c>
      <c r="C4788">
        <v>11.935</v>
      </c>
      <c r="D4788">
        <v>11.683400000000001</v>
      </c>
      <c r="E4788" s="35">
        <v>11.827199999999999</v>
      </c>
      <c r="F4788">
        <v>252146</v>
      </c>
    </row>
    <row r="4789" spans="1:6">
      <c r="A4789" s="14">
        <v>42772</v>
      </c>
      <c r="B4789">
        <v>11.7912</v>
      </c>
      <c r="C4789">
        <v>11.898999999999999</v>
      </c>
      <c r="D4789">
        <v>11.683400000000001</v>
      </c>
      <c r="E4789" s="35">
        <v>11.7912</v>
      </c>
      <c r="F4789">
        <v>670445</v>
      </c>
    </row>
    <row r="4790" spans="1:6">
      <c r="A4790" s="14">
        <v>42773</v>
      </c>
      <c r="B4790">
        <v>11.863099999999999</v>
      </c>
      <c r="C4790">
        <v>11.935</v>
      </c>
      <c r="D4790">
        <v>11.5756</v>
      </c>
      <c r="E4790" s="35">
        <v>11.611499999999999</v>
      </c>
      <c r="F4790">
        <v>515507</v>
      </c>
    </row>
    <row r="4791" spans="1:6">
      <c r="A4791" s="14">
        <v>42774</v>
      </c>
      <c r="B4791">
        <v>11.5756</v>
      </c>
      <c r="C4791">
        <v>11.647500000000001</v>
      </c>
      <c r="D4791">
        <v>11.324</v>
      </c>
      <c r="E4791" s="35">
        <v>11.5037</v>
      </c>
      <c r="F4791">
        <v>426787</v>
      </c>
    </row>
    <row r="4792" spans="1:6">
      <c r="A4792" s="14">
        <v>42775</v>
      </c>
      <c r="B4792">
        <v>11.5037</v>
      </c>
      <c r="C4792">
        <v>11.7553</v>
      </c>
      <c r="D4792">
        <v>11.395899999999999</v>
      </c>
      <c r="E4792" s="35">
        <v>11.647500000000001</v>
      </c>
      <c r="F4792">
        <v>341085</v>
      </c>
    </row>
    <row r="4793" spans="1:6">
      <c r="A4793" s="14">
        <v>42776</v>
      </c>
      <c r="B4793">
        <v>11.7553</v>
      </c>
      <c r="C4793">
        <v>11.9709</v>
      </c>
      <c r="D4793">
        <v>11.647399999999999</v>
      </c>
      <c r="E4793" s="35">
        <v>11.935</v>
      </c>
      <c r="F4793">
        <v>223098</v>
      </c>
    </row>
    <row r="4794" spans="1:6">
      <c r="A4794" s="14">
        <v>42779</v>
      </c>
      <c r="B4794">
        <v>12.007</v>
      </c>
      <c r="C4794">
        <v>12.007</v>
      </c>
      <c r="D4794">
        <v>11.395899999999999</v>
      </c>
      <c r="E4794" s="35">
        <v>11.647500000000001</v>
      </c>
      <c r="F4794">
        <v>696765</v>
      </c>
    </row>
    <row r="4795" spans="1:6">
      <c r="A4795" s="14">
        <v>42780</v>
      </c>
      <c r="B4795">
        <v>11.647500000000001</v>
      </c>
      <c r="C4795">
        <v>11.7193</v>
      </c>
      <c r="D4795">
        <v>11.5037</v>
      </c>
      <c r="E4795" s="35">
        <v>11.683400000000001</v>
      </c>
      <c r="F4795">
        <v>429230</v>
      </c>
    </row>
    <row r="4796" spans="1:6">
      <c r="A4796" s="14">
        <v>42781</v>
      </c>
      <c r="B4796">
        <v>11.683400000000001</v>
      </c>
      <c r="C4796">
        <v>11.7193</v>
      </c>
      <c r="D4796">
        <v>11.467700000000001</v>
      </c>
      <c r="E4796" s="35">
        <v>11.611499999999999</v>
      </c>
      <c r="F4796">
        <v>285866</v>
      </c>
    </row>
    <row r="4797" spans="1:6">
      <c r="A4797" s="14">
        <v>42782</v>
      </c>
      <c r="B4797">
        <v>11.647500000000001</v>
      </c>
      <c r="C4797">
        <v>11.7553</v>
      </c>
      <c r="D4797">
        <v>11.5756</v>
      </c>
      <c r="E4797" s="35">
        <v>11.683400000000001</v>
      </c>
      <c r="F4797">
        <v>315632</v>
      </c>
    </row>
    <row r="4798" spans="1:6">
      <c r="A4798" s="14">
        <v>42783</v>
      </c>
      <c r="B4798">
        <v>11.647500000000001</v>
      </c>
      <c r="C4798">
        <v>11.683400000000001</v>
      </c>
      <c r="D4798">
        <v>11.4678</v>
      </c>
      <c r="E4798" s="35">
        <v>11.5756</v>
      </c>
      <c r="F4798">
        <v>367687</v>
      </c>
    </row>
    <row r="4799" spans="1:6">
      <c r="A4799" s="14">
        <v>42787</v>
      </c>
      <c r="B4799">
        <v>11.611499999999999</v>
      </c>
      <c r="C4799">
        <v>11.863099999999999</v>
      </c>
      <c r="D4799">
        <v>11.5755</v>
      </c>
      <c r="E4799" s="35">
        <v>11.863099999999999</v>
      </c>
      <c r="F4799">
        <v>407012</v>
      </c>
    </row>
    <row r="4800" spans="1:6">
      <c r="A4800" s="14">
        <v>42788</v>
      </c>
      <c r="B4800">
        <v>11.7912</v>
      </c>
      <c r="C4800">
        <v>11.8271</v>
      </c>
      <c r="D4800">
        <v>11.5396</v>
      </c>
      <c r="E4800" s="35">
        <v>11.7193</v>
      </c>
      <c r="F4800">
        <v>297081</v>
      </c>
    </row>
    <row r="4801" spans="1:6">
      <c r="A4801" s="14">
        <v>42789</v>
      </c>
      <c r="B4801">
        <v>11.7194</v>
      </c>
      <c r="C4801">
        <v>11.7194</v>
      </c>
      <c r="D4801">
        <v>11.324</v>
      </c>
      <c r="E4801" s="35">
        <v>11.5756</v>
      </c>
      <c r="F4801">
        <v>632488</v>
      </c>
    </row>
    <row r="4802" spans="1:6">
      <c r="A4802" s="14">
        <v>42790</v>
      </c>
      <c r="B4802">
        <v>11.467700000000001</v>
      </c>
      <c r="C4802">
        <v>11.5755</v>
      </c>
      <c r="D4802">
        <v>11.3599</v>
      </c>
      <c r="E4802" s="35">
        <v>11.467700000000001</v>
      </c>
      <c r="F4802">
        <v>523272</v>
      </c>
    </row>
    <row r="4803" spans="1:6">
      <c r="A4803" s="14">
        <v>42793</v>
      </c>
      <c r="B4803">
        <v>11.467700000000001</v>
      </c>
      <c r="C4803">
        <v>11.971</v>
      </c>
      <c r="D4803">
        <v>11.467700000000001</v>
      </c>
      <c r="E4803" s="35">
        <v>11.827199999999999</v>
      </c>
      <c r="F4803">
        <v>498037</v>
      </c>
    </row>
    <row r="4804" spans="1:6">
      <c r="A4804" s="14">
        <v>42794</v>
      </c>
      <c r="B4804">
        <v>11.7553</v>
      </c>
      <c r="C4804">
        <v>11.7913</v>
      </c>
      <c r="D4804">
        <v>11.4678</v>
      </c>
      <c r="E4804" s="35">
        <v>11.5037</v>
      </c>
      <c r="F4804">
        <v>524784</v>
      </c>
    </row>
    <row r="4805" spans="1:6">
      <c r="A4805" s="14">
        <v>42795</v>
      </c>
      <c r="B4805">
        <v>11.647500000000001</v>
      </c>
      <c r="C4805">
        <v>11.899100000000001</v>
      </c>
      <c r="D4805">
        <v>11.5396</v>
      </c>
      <c r="E4805" s="35">
        <v>11.7553</v>
      </c>
      <c r="F4805">
        <v>394000</v>
      </c>
    </row>
    <row r="4806" spans="1:6">
      <c r="A4806" s="14">
        <v>42796</v>
      </c>
      <c r="B4806">
        <v>11.7194</v>
      </c>
      <c r="C4806">
        <v>11.7553</v>
      </c>
      <c r="D4806">
        <v>11.5397</v>
      </c>
      <c r="E4806" s="35">
        <v>11.647500000000001</v>
      </c>
      <c r="F4806">
        <v>264801</v>
      </c>
    </row>
    <row r="4807" spans="1:6">
      <c r="A4807" s="14">
        <v>42797</v>
      </c>
      <c r="B4807">
        <v>11.683400000000001</v>
      </c>
      <c r="C4807">
        <v>11.697800000000001</v>
      </c>
      <c r="D4807">
        <v>11.4678</v>
      </c>
      <c r="E4807" s="35">
        <v>11.647500000000001</v>
      </c>
      <c r="F4807">
        <v>316136</v>
      </c>
    </row>
    <row r="4808" spans="1:6">
      <c r="A4808" s="14">
        <v>42800</v>
      </c>
      <c r="B4808">
        <v>11.611499999999999</v>
      </c>
      <c r="C4808">
        <v>11.7553</v>
      </c>
      <c r="D4808">
        <v>11.467700000000001</v>
      </c>
      <c r="E4808" s="35">
        <v>11.7553</v>
      </c>
      <c r="F4808">
        <v>322246</v>
      </c>
    </row>
    <row r="4809" spans="1:6">
      <c r="A4809" s="14">
        <v>42801</v>
      </c>
      <c r="B4809">
        <v>11.7553</v>
      </c>
      <c r="C4809">
        <v>11.935</v>
      </c>
      <c r="D4809">
        <v>11.611499999999999</v>
      </c>
      <c r="E4809" s="35">
        <v>11.827199999999999</v>
      </c>
      <c r="F4809">
        <v>456264</v>
      </c>
    </row>
    <row r="4810" spans="1:6">
      <c r="A4810" s="14">
        <v>42802</v>
      </c>
      <c r="B4810">
        <v>11.898999999999999</v>
      </c>
      <c r="C4810">
        <v>12.0069</v>
      </c>
      <c r="D4810">
        <v>11.863099999999999</v>
      </c>
      <c r="E4810" s="35">
        <v>11.863099999999999</v>
      </c>
      <c r="F4810">
        <v>405359</v>
      </c>
    </row>
    <row r="4811" spans="1:6">
      <c r="A4811" s="14">
        <v>42803</v>
      </c>
      <c r="B4811">
        <v>11.863099999999999</v>
      </c>
      <c r="C4811">
        <v>11.898999999999999</v>
      </c>
      <c r="D4811">
        <v>11.647399999999999</v>
      </c>
      <c r="E4811" s="35">
        <v>11.7193</v>
      </c>
      <c r="F4811">
        <v>236759</v>
      </c>
    </row>
    <row r="4812" spans="1:6">
      <c r="A4812" s="14">
        <v>42804</v>
      </c>
      <c r="B4812">
        <v>11.827199999999999</v>
      </c>
      <c r="C4812">
        <v>11.863099999999999</v>
      </c>
      <c r="D4812">
        <v>11.683400000000001</v>
      </c>
      <c r="E4812" s="35">
        <v>11.863099999999999</v>
      </c>
      <c r="F4812">
        <v>379116</v>
      </c>
    </row>
    <row r="4813" spans="1:6">
      <c r="A4813" s="14">
        <v>42807</v>
      </c>
      <c r="B4813">
        <v>11.863099999999999</v>
      </c>
      <c r="C4813">
        <v>12.0069</v>
      </c>
      <c r="D4813">
        <v>11.7193</v>
      </c>
      <c r="E4813" s="35">
        <v>11.863099999999999</v>
      </c>
      <c r="F4813">
        <v>266452</v>
      </c>
    </row>
    <row r="4814" spans="1:6">
      <c r="A4814" s="14">
        <v>42808</v>
      </c>
      <c r="B4814">
        <v>11.827199999999999</v>
      </c>
      <c r="C4814">
        <v>11.9709</v>
      </c>
      <c r="D4814">
        <v>11.7553</v>
      </c>
      <c r="E4814" s="35">
        <v>11.935</v>
      </c>
      <c r="F4814">
        <v>234674</v>
      </c>
    </row>
    <row r="4815" spans="1:6">
      <c r="A4815" s="14">
        <v>42809</v>
      </c>
      <c r="B4815">
        <v>11.971</v>
      </c>
      <c r="C4815">
        <v>12.150700000000001</v>
      </c>
      <c r="D4815">
        <v>11.863099999999999</v>
      </c>
      <c r="E4815" s="35">
        <v>12.078799999999999</v>
      </c>
      <c r="F4815">
        <v>254661</v>
      </c>
    </row>
    <row r="4816" spans="1:6">
      <c r="A4816" s="14">
        <v>42810</v>
      </c>
      <c r="B4816">
        <v>12.114699999999999</v>
      </c>
      <c r="C4816">
        <v>12.150700000000001</v>
      </c>
      <c r="D4816">
        <v>11.971</v>
      </c>
      <c r="E4816" s="35">
        <v>12.0069</v>
      </c>
      <c r="F4816">
        <v>351364</v>
      </c>
    </row>
    <row r="4817" spans="1:6">
      <c r="A4817" s="14">
        <v>42811</v>
      </c>
      <c r="B4817">
        <v>12.0069</v>
      </c>
      <c r="C4817">
        <v>12.1219</v>
      </c>
      <c r="D4817">
        <v>11.935</v>
      </c>
      <c r="E4817" s="35">
        <v>12.078799999999999</v>
      </c>
      <c r="F4817">
        <v>548651</v>
      </c>
    </row>
    <row r="4818" spans="1:6">
      <c r="A4818" s="14">
        <v>42814</v>
      </c>
      <c r="B4818">
        <v>12.078799999999999</v>
      </c>
      <c r="C4818">
        <v>12.179500000000001</v>
      </c>
      <c r="D4818">
        <v>11.5756</v>
      </c>
      <c r="E4818" s="35">
        <v>11.611499999999999</v>
      </c>
      <c r="F4818">
        <v>460578</v>
      </c>
    </row>
    <row r="4819" spans="1:6">
      <c r="A4819" s="14">
        <v>42815</v>
      </c>
      <c r="B4819">
        <v>11.683400000000001</v>
      </c>
      <c r="C4819">
        <v>11.683400000000001</v>
      </c>
      <c r="D4819">
        <v>11.1083</v>
      </c>
      <c r="E4819" s="35">
        <v>11.288</v>
      </c>
      <c r="F4819">
        <v>937048</v>
      </c>
    </row>
    <row r="4820" spans="1:6">
      <c r="A4820" s="14">
        <v>42816</v>
      </c>
      <c r="B4820">
        <v>11.431800000000001</v>
      </c>
      <c r="C4820">
        <v>12.150700000000001</v>
      </c>
      <c r="D4820">
        <v>11.216100000000001</v>
      </c>
      <c r="E4820" s="35">
        <v>11.827199999999999</v>
      </c>
      <c r="F4820">
        <v>984066</v>
      </c>
    </row>
    <row r="4821" spans="1:6">
      <c r="A4821" s="14">
        <v>42817</v>
      </c>
      <c r="B4821">
        <v>12.330399999999999</v>
      </c>
      <c r="C4821">
        <v>12.8697</v>
      </c>
      <c r="D4821">
        <v>12.1579</v>
      </c>
      <c r="E4821" s="35">
        <v>12.294499999999999</v>
      </c>
      <c r="F4821">
        <v>1200475</v>
      </c>
    </row>
    <row r="4822" spans="1:6">
      <c r="A4822" s="14">
        <v>42818</v>
      </c>
      <c r="B4822">
        <v>12.330500000000001</v>
      </c>
      <c r="C4822">
        <v>12.4168</v>
      </c>
      <c r="D4822">
        <v>12.114800000000001</v>
      </c>
      <c r="E4822" s="35">
        <v>12.1867</v>
      </c>
      <c r="F4822">
        <v>461585</v>
      </c>
    </row>
    <row r="4823" spans="1:6">
      <c r="A4823" s="14">
        <v>42821</v>
      </c>
      <c r="B4823">
        <v>11.899100000000001</v>
      </c>
      <c r="C4823">
        <v>12.2585</v>
      </c>
      <c r="D4823">
        <v>11.899100000000001</v>
      </c>
      <c r="E4823" s="35">
        <v>12.150700000000001</v>
      </c>
      <c r="F4823">
        <v>359848</v>
      </c>
    </row>
    <row r="4824" spans="1:6">
      <c r="A4824" s="14">
        <v>42822</v>
      </c>
      <c r="B4824">
        <v>12.114699999999999</v>
      </c>
      <c r="C4824">
        <v>12.1866</v>
      </c>
      <c r="D4824">
        <v>11.971</v>
      </c>
      <c r="E4824" s="35">
        <v>12.078799999999999</v>
      </c>
      <c r="F4824">
        <v>440948</v>
      </c>
    </row>
    <row r="4825" spans="1:6">
      <c r="A4825" s="14">
        <v>42823</v>
      </c>
      <c r="B4825">
        <v>12.026300000000001</v>
      </c>
      <c r="C4825">
        <v>12.243600000000001</v>
      </c>
      <c r="D4825">
        <v>11.9176</v>
      </c>
      <c r="E4825" s="35">
        <v>12.0625</v>
      </c>
      <c r="F4825">
        <v>665792</v>
      </c>
    </row>
    <row r="4826" spans="1:6">
      <c r="A4826" s="14">
        <v>42824</v>
      </c>
      <c r="B4826">
        <v>12.026300000000001</v>
      </c>
      <c r="C4826">
        <v>12.171200000000001</v>
      </c>
      <c r="D4826">
        <v>11.7872</v>
      </c>
      <c r="E4826" s="35">
        <v>11.881399999999999</v>
      </c>
      <c r="F4826">
        <v>395201</v>
      </c>
    </row>
    <row r="4827" spans="1:6">
      <c r="A4827" s="14">
        <v>42825</v>
      </c>
      <c r="B4827">
        <v>11.881399999999999</v>
      </c>
      <c r="C4827">
        <v>12.2074</v>
      </c>
      <c r="D4827">
        <v>11.8452</v>
      </c>
      <c r="E4827" s="35">
        <v>12.135</v>
      </c>
      <c r="F4827">
        <v>801127</v>
      </c>
    </row>
    <row r="4828" spans="1:6">
      <c r="A4828" s="14">
        <v>42828</v>
      </c>
      <c r="B4828">
        <v>12.171200000000001</v>
      </c>
      <c r="C4828">
        <v>12.2075</v>
      </c>
      <c r="D4828">
        <v>11.722099999999999</v>
      </c>
      <c r="E4828" s="35">
        <v>11.953900000000001</v>
      </c>
      <c r="F4828">
        <v>415996</v>
      </c>
    </row>
    <row r="4829" spans="1:6">
      <c r="A4829" s="14">
        <v>42829</v>
      </c>
      <c r="B4829">
        <v>11.9177</v>
      </c>
      <c r="C4829">
        <v>11.953900000000001</v>
      </c>
      <c r="D4829">
        <v>11.736599999999999</v>
      </c>
      <c r="E4829" s="35">
        <v>11.808999999999999</v>
      </c>
      <c r="F4829">
        <v>361949</v>
      </c>
    </row>
    <row r="4830" spans="1:6">
      <c r="A4830" s="14">
        <v>42830</v>
      </c>
      <c r="B4830">
        <v>11.881399999999999</v>
      </c>
      <c r="C4830">
        <v>12.026300000000001</v>
      </c>
      <c r="D4830">
        <v>11.6858</v>
      </c>
      <c r="E4830" s="35">
        <v>11.7727</v>
      </c>
      <c r="F4830">
        <v>572552</v>
      </c>
    </row>
    <row r="4831" spans="1:6">
      <c r="A4831" s="14">
        <v>42831</v>
      </c>
      <c r="B4831">
        <v>11.7727</v>
      </c>
      <c r="C4831">
        <v>11.9176</v>
      </c>
      <c r="D4831">
        <v>11.722</v>
      </c>
      <c r="E4831" s="35">
        <v>11.881399999999999</v>
      </c>
      <c r="F4831">
        <v>267476</v>
      </c>
    </row>
    <row r="4832" spans="1:6">
      <c r="A4832" s="14">
        <v>42832</v>
      </c>
      <c r="B4832">
        <v>11.8452</v>
      </c>
      <c r="C4832">
        <v>11.881399999999999</v>
      </c>
      <c r="D4832">
        <v>11.6496</v>
      </c>
      <c r="E4832" s="35">
        <v>11.736499999999999</v>
      </c>
      <c r="F4832">
        <v>399041</v>
      </c>
    </row>
    <row r="4833" spans="1:6">
      <c r="A4833" s="14">
        <v>42835</v>
      </c>
      <c r="B4833">
        <v>11.7727</v>
      </c>
      <c r="C4833">
        <v>12.026300000000001</v>
      </c>
      <c r="D4833">
        <v>11.736499999999999</v>
      </c>
      <c r="E4833" s="35">
        <v>11.9176</v>
      </c>
      <c r="F4833">
        <v>403894</v>
      </c>
    </row>
    <row r="4834" spans="1:6">
      <c r="A4834" s="14">
        <v>42836</v>
      </c>
      <c r="B4834">
        <v>11.9176</v>
      </c>
      <c r="C4834">
        <v>12.2074</v>
      </c>
      <c r="D4834">
        <v>11.8452</v>
      </c>
      <c r="E4834" s="35">
        <v>12.171200000000001</v>
      </c>
      <c r="F4834">
        <v>396071</v>
      </c>
    </row>
    <row r="4835" spans="1:6">
      <c r="A4835" s="14">
        <v>42837</v>
      </c>
      <c r="B4835">
        <v>12.2074</v>
      </c>
      <c r="C4835">
        <v>12.2074</v>
      </c>
      <c r="D4835">
        <v>11.881399999999999</v>
      </c>
      <c r="E4835" s="35">
        <v>11.881399999999999</v>
      </c>
      <c r="F4835">
        <v>477864</v>
      </c>
    </row>
    <row r="4836" spans="1:6">
      <c r="A4836" s="14">
        <v>42838</v>
      </c>
      <c r="B4836">
        <v>11.881399999999999</v>
      </c>
      <c r="C4836">
        <v>11.9901</v>
      </c>
      <c r="D4836">
        <v>11.6279</v>
      </c>
      <c r="E4836" s="35">
        <v>11.664099999999999</v>
      </c>
      <c r="F4836">
        <v>369122</v>
      </c>
    </row>
    <row r="4837" spans="1:6">
      <c r="A4837" s="14">
        <v>42842</v>
      </c>
      <c r="B4837">
        <v>11.7003</v>
      </c>
      <c r="C4837">
        <v>11.7727</v>
      </c>
      <c r="D4837">
        <v>11.664099999999999</v>
      </c>
      <c r="E4837" s="35">
        <v>11.7003</v>
      </c>
      <c r="F4837">
        <v>309062</v>
      </c>
    </row>
    <row r="4838" spans="1:6">
      <c r="A4838" s="14">
        <v>42843</v>
      </c>
      <c r="B4838">
        <v>11.664099999999999</v>
      </c>
      <c r="C4838">
        <v>11.9176</v>
      </c>
      <c r="D4838">
        <v>11.5192</v>
      </c>
      <c r="E4838" s="35">
        <v>11.8452</v>
      </c>
      <c r="F4838">
        <v>612473</v>
      </c>
    </row>
    <row r="4839" spans="1:6">
      <c r="A4839" s="14">
        <v>42844</v>
      </c>
      <c r="B4839">
        <v>11.881399999999999</v>
      </c>
      <c r="C4839">
        <v>11.953799999999999</v>
      </c>
      <c r="D4839">
        <v>11.7727</v>
      </c>
      <c r="E4839" s="35">
        <v>11.837899999999999</v>
      </c>
      <c r="F4839">
        <v>380276</v>
      </c>
    </row>
    <row r="4840" spans="1:6">
      <c r="A4840" s="14">
        <v>42845</v>
      </c>
      <c r="B4840">
        <v>11.9177</v>
      </c>
      <c r="C4840">
        <v>12.011900000000001</v>
      </c>
      <c r="D4840">
        <v>11.808999999999999</v>
      </c>
      <c r="E4840" s="35">
        <v>11.953900000000001</v>
      </c>
      <c r="F4840">
        <v>355067</v>
      </c>
    </row>
    <row r="4841" spans="1:6">
      <c r="A4841" s="14">
        <v>42846</v>
      </c>
      <c r="B4841">
        <v>11.953799999999999</v>
      </c>
      <c r="C4841">
        <v>12.026300000000001</v>
      </c>
      <c r="D4841">
        <v>11.8307</v>
      </c>
      <c r="E4841" s="35">
        <v>11.881399999999999</v>
      </c>
      <c r="F4841">
        <v>388029</v>
      </c>
    </row>
    <row r="4842" spans="1:6">
      <c r="A4842" s="14">
        <v>42849</v>
      </c>
      <c r="B4842">
        <v>12.0626</v>
      </c>
      <c r="C4842">
        <v>12.171200000000001</v>
      </c>
      <c r="D4842">
        <v>12.0046</v>
      </c>
      <c r="E4842" s="35">
        <v>12.098800000000001</v>
      </c>
      <c r="F4842">
        <v>527493</v>
      </c>
    </row>
    <row r="4843" spans="1:6">
      <c r="A4843" s="14">
        <v>42850</v>
      </c>
      <c r="B4843">
        <v>12.2437</v>
      </c>
      <c r="C4843">
        <v>12.3523</v>
      </c>
      <c r="D4843">
        <v>12.135</v>
      </c>
      <c r="E4843" s="35">
        <v>12.3161</v>
      </c>
      <c r="F4843">
        <v>977609</v>
      </c>
    </row>
    <row r="4844" spans="1:6">
      <c r="A4844" s="14">
        <v>42851</v>
      </c>
      <c r="B4844">
        <v>12.3161</v>
      </c>
      <c r="C4844">
        <v>12.497199999999999</v>
      </c>
      <c r="D4844">
        <v>12.2437</v>
      </c>
      <c r="E4844" s="35">
        <v>12.3161</v>
      </c>
      <c r="F4844">
        <v>897554</v>
      </c>
    </row>
    <row r="4845" spans="1:6">
      <c r="A4845" s="14">
        <v>42852</v>
      </c>
      <c r="B4845">
        <v>12.3161</v>
      </c>
      <c r="C4845">
        <v>12.424799999999999</v>
      </c>
      <c r="D4845">
        <v>12.2799</v>
      </c>
      <c r="E4845" s="35">
        <v>12.2799</v>
      </c>
      <c r="F4845">
        <v>481560</v>
      </c>
    </row>
    <row r="4846" spans="1:6">
      <c r="A4846" s="14">
        <v>42853</v>
      </c>
      <c r="B4846">
        <v>12.3161</v>
      </c>
      <c r="C4846">
        <v>12.461</v>
      </c>
      <c r="D4846">
        <v>12.243600000000001</v>
      </c>
      <c r="E4846" s="35">
        <v>12.3523</v>
      </c>
      <c r="F4846">
        <v>598779</v>
      </c>
    </row>
    <row r="4847" spans="1:6">
      <c r="A4847" s="14">
        <v>42856</v>
      </c>
      <c r="B4847">
        <v>12.424799999999999</v>
      </c>
      <c r="C4847">
        <v>12.6059</v>
      </c>
      <c r="D4847">
        <v>12.352399999999999</v>
      </c>
      <c r="E4847" s="35">
        <v>12.424799999999999</v>
      </c>
      <c r="F4847">
        <v>433455</v>
      </c>
    </row>
    <row r="4848" spans="1:6">
      <c r="A4848" s="14">
        <v>42857</v>
      </c>
      <c r="B4848">
        <v>12.497299999999999</v>
      </c>
      <c r="C4848">
        <v>12.714600000000001</v>
      </c>
      <c r="D4848">
        <v>12.424799999999999</v>
      </c>
      <c r="E4848" s="35">
        <v>12.569699999999999</v>
      </c>
      <c r="F4848">
        <v>376511</v>
      </c>
    </row>
    <row r="4849" spans="1:6">
      <c r="A4849" s="14">
        <v>42858</v>
      </c>
      <c r="B4849">
        <v>12.497199999999999</v>
      </c>
      <c r="C4849">
        <v>12.642099999999999</v>
      </c>
      <c r="D4849">
        <v>12.3886</v>
      </c>
      <c r="E4849" s="35">
        <v>12.461</v>
      </c>
      <c r="F4849">
        <v>449393</v>
      </c>
    </row>
    <row r="4850" spans="1:6">
      <c r="A4850" s="14">
        <v>42859</v>
      </c>
      <c r="B4850">
        <v>12.497199999999999</v>
      </c>
      <c r="C4850">
        <v>12.5335</v>
      </c>
      <c r="D4850">
        <v>12.2075</v>
      </c>
      <c r="E4850" s="35">
        <v>12.2799</v>
      </c>
      <c r="F4850">
        <v>228718</v>
      </c>
    </row>
    <row r="4851" spans="1:6">
      <c r="A4851" s="14">
        <v>42860</v>
      </c>
      <c r="B4851">
        <v>12.3523</v>
      </c>
      <c r="C4851">
        <v>12.424799999999999</v>
      </c>
      <c r="D4851">
        <v>12.135</v>
      </c>
      <c r="E4851" s="35">
        <v>12.2799</v>
      </c>
      <c r="F4851">
        <v>387089</v>
      </c>
    </row>
    <row r="4852" spans="1:6">
      <c r="A4852" s="14">
        <v>42863</v>
      </c>
      <c r="B4852">
        <v>12.3161</v>
      </c>
      <c r="C4852">
        <v>12.424799999999999</v>
      </c>
      <c r="D4852">
        <v>12.2074</v>
      </c>
      <c r="E4852" s="35">
        <v>12.3161</v>
      </c>
      <c r="F4852">
        <v>351081</v>
      </c>
    </row>
    <row r="4853" spans="1:6">
      <c r="A4853" s="14">
        <v>42864</v>
      </c>
      <c r="B4853">
        <v>12.3161</v>
      </c>
      <c r="C4853">
        <v>12.497299999999999</v>
      </c>
      <c r="D4853">
        <v>12.193</v>
      </c>
      <c r="E4853" s="35">
        <v>12.2437</v>
      </c>
      <c r="F4853">
        <v>347170</v>
      </c>
    </row>
    <row r="4854" spans="1:6">
      <c r="A4854" s="14">
        <v>42865</v>
      </c>
      <c r="B4854">
        <v>12.2075</v>
      </c>
      <c r="C4854">
        <v>12.3161</v>
      </c>
      <c r="D4854">
        <v>12.1713</v>
      </c>
      <c r="E4854" s="35">
        <v>12.2437</v>
      </c>
      <c r="F4854">
        <v>354850</v>
      </c>
    </row>
    <row r="4855" spans="1:6">
      <c r="A4855" s="14">
        <v>42866</v>
      </c>
      <c r="B4855">
        <v>12.2437</v>
      </c>
      <c r="C4855">
        <v>12.388500000000001</v>
      </c>
      <c r="D4855">
        <v>12.026300000000001</v>
      </c>
      <c r="E4855" s="35">
        <v>12.3161</v>
      </c>
      <c r="F4855">
        <v>387812</v>
      </c>
    </row>
    <row r="4856" spans="1:6">
      <c r="A4856" s="14">
        <v>42867</v>
      </c>
      <c r="B4856">
        <v>12.243600000000001</v>
      </c>
      <c r="C4856">
        <v>12.2799</v>
      </c>
      <c r="D4856">
        <v>11.9901</v>
      </c>
      <c r="E4856" s="35">
        <v>12.026300000000001</v>
      </c>
      <c r="F4856">
        <v>316958</v>
      </c>
    </row>
    <row r="4857" spans="1:6">
      <c r="A4857" s="14">
        <v>42870</v>
      </c>
      <c r="B4857">
        <v>12.098800000000001</v>
      </c>
      <c r="C4857">
        <v>12.3886</v>
      </c>
      <c r="D4857">
        <v>12.098800000000001</v>
      </c>
      <c r="E4857" s="35">
        <v>12.2437</v>
      </c>
      <c r="F4857">
        <v>336013</v>
      </c>
    </row>
    <row r="4858" spans="1:6">
      <c r="A4858" s="14">
        <v>42871</v>
      </c>
      <c r="B4858">
        <v>12.2799</v>
      </c>
      <c r="C4858">
        <v>12.3523</v>
      </c>
      <c r="D4858">
        <v>12.026300000000001</v>
      </c>
      <c r="E4858" s="35">
        <v>12.135</v>
      </c>
      <c r="F4858">
        <v>357530</v>
      </c>
    </row>
    <row r="4859" spans="1:6">
      <c r="A4859" s="14">
        <v>42872</v>
      </c>
      <c r="B4859">
        <v>11.9176</v>
      </c>
      <c r="C4859">
        <v>12.084199999999999</v>
      </c>
      <c r="D4859">
        <v>11.8089</v>
      </c>
      <c r="E4859" s="35">
        <v>11.9176</v>
      </c>
      <c r="F4859">
        <v>459751</v>
      </c>
    </row>
    <row r="4860" spans="1:6">
      <c r="A4860" s="14">
        <v>42873</v>
      </c>
      <c r="B4860">
        <v>11.9176</v>
      </c>
      <c r="C4860">
        <v>11.953799999999999</v>
      </c>
      <c r="D4860">
        <v>11.7727</v>
      </c>
      <c r="E4860" s="35">
        <v>11.7727</v>
      </c>
      <c r="F4860">
        <v>441639</v>
      </c>
    </row>
    <row r="4861" spans="1:6">
      <c r="A4861" s="14">
        <v>42874</v>
      </c>
      <c r="B4861">
        <v>11.7727</v>
      </c>
      <c r="C4861">
        <v>12.026300000000001</v>
      </c>
      <c r="D4861">
        <v>11.7727</v>
      </c>
      <c r="E4861" s="35">
        <v>11.9176</v>
      </c>
      <c r="F4861">
        <v>335504</v>
      </c>
    </row>
    <row r="4862" spans="1:6">
      <c r="A4862" s="14">
        <v>42877</v>
      </c>
      <c r="B4862">
        <v>11.9901</v>
      </c>
      <c r="C4862">
        <v>12.098699999999999</v>
      </c>
      <c r="D4862">
        <v>11.9031</v>
      </c>
      <c r="E4862" s="35">
        <v>12.0625</v>
      </c>
      <c r="F4862">
        <v>308336</v>
      </c>
    </row>
    <row r="4863" spans="1:6">
      <c r="A4863" s="14">
        <v>42878</v>
      </c>
      <c r="B4863">
        <v>12.135</v>
      </c>
      <c r="C4863">
        <v>12.171200000000001</v>
      </c>
      <c r="D4863">
        <v>11.9901</v>
      </c>
      <c r="E4863" s="35">
        <v>12.026300000000001</v>
      </c>
      <c r="F4863">
        <v>227993</v>
      </c>
    </row>
    <row r="4864" spans="1:6">
      <c r="A4864" s="14">
        <v>42879</v>
      </c>
      <c r="B4864">
        <v>12.098800000000001</v>
      </c>
      <c r="C4864">
        <v>12.243600000000001</v>
      </c>
      <c r="D4864">
        <v>11.953900000000001</v>
      </c>
      <c r="E4864" s="35">
        <v>12.171200000000001</v>
      </c>
      <c r="F4864">
        <v>343764</v>
      </c>
    </row>
    <row r="4865" spans="1:6">
      <c r="A4865" s="14">
        <v>42880</v>
      </c>
      <c r="B4865">
        <v>12.2075</v>
      </c>
      <c r="C4865">
        <v>12.3161</v>
      </c>
      <c r="D4865">
        <v>12.0626</v>
      </c>
      <c r="E4865" s="35">
        <v>12.098800000000001</v>
      </c>
      <c r="F4865">
        <v>226907</v>
      </c>
    </row>
    <row r="4866" spans="1:6">
      <c r="A4866" s="14">
        <v>42881</v>
      </c>
      <c r="B4866">
        <v>12.098800000000001</v>
      </c>
      <c r="C4866">
        <v>12.1495</v>
      </c>
      <c r="D4866">
        <v>11.9901</v>
      </c>
      <c r="E4866" s="35">
        <v>12.135</v>
      </c>
      <c r="F4866">
        <v>167572</v>
      </c>
    </row>
    <row r="4867" spans="1:6">
      <c r="A4867" s="14">
        <v>42885</v>
      </c>
      <c r="B4867">
        <v>12.098699999999999</v>
      </c>
      <c r="C4867">
        <v>12.171200000000001</v>
      </c>
      <c r="D4867">
        <v>12.026300000000001</v>
      </c>
      <c r="E4867" s="35">
        <v>12.0625</v>
      </c>
      <c r="F4867">
        <v>202346</v>
      </c>
    </row>
    <row r="4868" spans="1:6">
      <c r="A4868" s="14">
        <v>42886</v>
      </c>
      <c r="B4868">
        <v>12.098800000000001</v>
      </c>
      <c r="C4868">
        <v>12.135</v>
      </c>
      <c r="D4868">
        <v>11.9177</v>
      </c>
      <c r="E4868" s="35">
        <v>12.135</v>
      </c>
      <c r="F4868">
        <v>214518</v>
      </c>
    </row>
    <row r="4869" spans="1:6">
      <c r="A4869" s="14">
        <v>42887</v>
      </c>
      <c r="B4869">
        <v>12.2074</v>
      </c>
      <c r="C4869">
        <v>12.6928</v>
      </c>
      <c r="D4869">
        <v>12.2074</v>
      </c>
      <c r="E4869" s="35">
        <v>12.642099999999999</v>
      </c>
      <c r="F4869">
        <v>418964</v>
      </c>
    </row>
    <row r="4870" spans="1:6">
      <c r="A4870" s="14">
        <v>42888</v>
      </c>
      <c r="B4870">
        <v>12.7508</v>
      </c>
      <c r="C4870">
        <v>13.1492</v>
      </c>
      <c r="D4870">
        <v>12.6059</v>
      </c>
      <c r="E4870" s="35">
        <v>12.787000000000001</v>
      </c>
      <c r="F4870">
        <v>628338</v>
      </c>
    </row>
    <row r="4871" spans="1:6">
      <c r="A4871" s="14">
        <v>42891</v>
      </c>
      <c r="B4871">
        <v>12.7508</v>
      </c>
      <c r="C4871">
        <v>12.787100000000001</v>
      </c>
      <c r="D4871">
        <v>12.3886</v>
      </c>
      <c r="E4871" s="35">
        <v>12.3886</v>
      </c>
      <c r="F4871">
        <v>235818</v>
      </c>
    </row>
    <row r="4872" spans="1:6">
      <c r="A4872" s="14">
        <v>42892</v>
      </c>
      <c r="B4872">
        <v>12.243600000000001</v>
      </c>
      <c r="C4872">
        <v>12.461</v>
      </c>
      <c r="D4872">
        <v>12.1929</v>
      </c>
      <c r="E4872" s="35">
        <v>12.3523</v>
      </c>
      <c r="F4872">
        <v>339489</v>
      </c>
    </row>
    <row r="4873" spans="1:6">
      <c r="A4873" s="14">
        <v>42893</v>
      </c>
      <c r="B4873">
        <v>12.3886</v>
      </c>
      <c r="C4873">
        <v>12.569699999999999</v>
      </c>
      <c r="D4873">
        <v>12.2799</v>
      </c>
      <c r="E4873" s="35">
        <v>12.424799999999999</v>
      </c>
      <c r="F4873">
        <v>200825</v>
      </c>
    </row>
    <row r="4874" spans="1:6">
      <c r="A4874" s="14">
        <v>42894</v>
      </c>
      <c r="B4874">
        <v>12.424799999999999</v>
      </c>
      <c r="C4874">
        <v>12.8232</v>
      </c>
      <c r="D4874">
        <v>12.3523</v>
      </c>
      <c r="E4874" s="35">
        <v>12.7508</v>
      </c>
      <c r="F4874">
        <v>319350</v>
      </c>
    </row>
    <row r="4875" spans="1:6">
      <c r="A4875" s="14">
        <v>42895</v>
      </c>
      <c r="B4875">
        <v>12.642099999999999</v>
      </c>
      <c r="C4875">
        <v>12.6784</v>
      </c>
      <c r="D4875">
        <v>12.2799</v>
      </c>
      <c r="E4875" s="35">
        <v>12.569699999999999</v>
      </c>
      <c r="F4875">
        <v>398318</v>
      </c>
    </row>
    <row r="4876" spans="1:6">
      <c r="A4876" s="14">
        <v>42898</v>
      </c>
      <c r="B4876">
        <v>12.569599999999999</v>
      </c>
      <c r="C4876">
        <v>12.787000000000001</v>
      </c>
      <c r="D4876">
        <v>12.461</v>
      </c>
      <c r="E4876" s="35">
        <v>12.497199999999999</v>
      </c>
      <c r="F4876">
        <v>438670</v>
      </c>
    </row>
    <row r="4877" spans="1:6">
      <c r="A4877" s="14">
        <v>42899</v>
      </c>
      <c r="B4877">
        <v>12.569699999999999</v>
      </c>
      <c r="C4877">
        <v>12.6059</v>
      </c>
      <c r="D4877">
        <v>12.3886</v>
      </c>
      <c r="E4877" s="35">
        <v>12.424799999999999</v>
      </c>
      <c r="F4877">
        <v>535389</v>
      </c>
    </row>
    <row r="4878" spans="1:6">
      <c r="A4878" s="14">
        <v>42900</v>
      </c>
      <c r="B4878">
        <v>12.461</v>
      </c>
      <c r="C4878">
        <v>12.569699999999999</v>
      </c>
      <c r="D4878">
        <v>12.3741</v>
      </c>
      <c r="E4878" s="35">
        <v>12.424799999999999</v>
      </c>
      <c r="F4878">
        <v>319930</v>
      </c>
    </row>
    <row r="4879" spans="1:6">
      <c r="A4879" s="14">
        <v>42901</v>
      </c>
      <c r="B4879">
        <v>12.2437</v>
      </c>
      <c r="C4879">
        <v>12.388500000000001</v>
      </c>
      <c r="D4879">
        <v>12.171200000000001</v>
      </c>
      <c r="E4879" s="35">
        <v>12.3161</v>
      </c>
      <c r="F4879">
        <v>346517</v>
      </c>
    </row>
    <row r="4880" spans="1:6">
      <c r="A4880" s="14">
        <v>42902</v>
      </c>
      <c r="B4880">
        <v>11.953900000000001</v>
      </c>
      <c r="C4880">
        <v>12.2799</v>
      </c>
      <c r="D4880">
        <v>11.953900000000001</v>
      </c>
      <c r="E4880" s="35">
        <v>12.2437</v>
      </c>
      <c r="F4880">
        <v>590233</v>
      </c>
    </row>
    <row r="4881" spans="1:6">
      <c r="A4881" s="14">
        <v>42905</v>
      </c>
      <c r="B4881">
        <v>12.3161</v>
      </c>
      <c r="C4881">
        <v>12.3741</v>
      </c>
      <c r="D4881">
        <v>12.171200000000001</v>
      </c>
      <c r="E4881" s="35">
        <v>12.171200000000001</v>
      </c>
      <c r="F4881">
        <v>791708</v>
      </c>
    </row>
    <row r="4882" spans="1:6">
      <c r="A4882" s="14">
        <v>42906</v>
      </c>
      <c r="B4882">
        <v>12.171200000000001</v>
      </c>
      <c r="C4882">
        <v>12.2075</v>
      </c>
      <c r="D4882">
        <v>11.881500000000001</v>
      </c>
      <c r="E4882" s="35">
        <v>11.953900000000001</v>
      </c>
      <c r="F4882">
        <v>380062</v>
      </c>
    </row>
    <row r="4883" spans="1:6">
      <c r="A4883" s="14">
        <v>42907</v>
      </c>
      <c r="B4883">
        <v>12.026300000000001</v>
      </c>
      <c r="C4883">
        <v>12.098800000000001</v>
      </c>
      <c r="D4883">
        <v>11.736599999999999</v>
      </c>
      <c r="E4883" s="35">
        <v>11.808999999999999</v>
      </c>
      <c r="F4883">
        <v>789682</v>
      </c>
    </row>
    <row r="4884" spans="1:6">
      <c r="A4884" s="14">
        <v>42908</v>
      </c>
      <c r="B4884">
        <v>10.034000000000001</v>
      </c>
      <c r="C4884">
        <v>10.577299999999999</v>
      </c>
      <c r="D4884">
        <v>9.8165999999999993</v>
      </c>
      <c r="E4884" s="35">
        <v>10.2151</v>
      </c>
      <c r="F4884">
        <v>3467411</v>
      </c>
    </row>
    <row r="4885" spans="1:6">
      <c r="A4885" s="14">
        <v>42909</v>
      </c>
      <c r="B4885">
        <v>10.106400000000001</v>
      </c>
      <c r="C4885">
        <v>10.178900000000001</v>
      </c>
      <c r="D4885">
        <v>9.8529</v>
      </c>
      <c r="E4885" s="35">
        <v>9.8890999999999991</v>
      </c>
      <c r="F4885">
        <v>2916669</v>
      </c>
    </row>
    <row r="4886" spans="1:6">
      <c r="A4886" s="14">
        <v>42912</v>
      </c>
      <c r="B4886">
        <v>9.9253999999999998</v>
      </c>
      <c r="C4886">
        <v>10.178900000000001</v>
      </c>
      <c r="D4886">
        <v>9.8892000000000007</v>
      </c>
      <c r="E4886" s="35">
        <v>9.9616000000000007</v>
      </c>
      <c r="F4886">
        <v>2088676</v>
      </c>
    </row>
    <row r="4887" spans="1:6">
      <c r="A4887" s="14">
        <v>42913</v>
      </c>
      <c r="B4887">
        <v>9.9977999999999998</v>
      </c>
      <c r="C4887">
        <v>10.251300000000001</v>
      </c>
      <c r="D4887">
        <v>9.8529</v>
      </c>
      <c r="E4887" s="35">
        <v>10.2151</v>
      </c>
      <c r="F4887">
        <v>1442430</v>
      </c>
    </row>
    <row r="4888" spans="1:6">
      <c r="A4888" s="14">
        <v>42914</v>
      </c>
      <c r="B4888">
        <v>10.287599999999999</v>
      </c>
      <c r="C4888">
        <v>10.577400000000001</v>
      </c>
      <c r="D4888">
        <v>10.2514</v>
      </c>
      <c r="E4888" s="35">
        <v>10.4687</v>
      </c>
      <c r="F4888">
        <v>872416</v>
      </c>
    </row>
    <row r="4889" spans="1:6">
      <c r="A4889" s="14">
        <v>42915</v>
      </c>
      <c r="B4889">
        <v>10.488799999999999</v>
      </c>
      <c r="C4889">
        <v>10.488799999999999</v>
      </c>
      <c r="D4889">
        <v>10.196400000000001</v>
      </c>
      <c r="E4889" s="35">
        <v>10.269500000000001</v>
      </c>
      <c r="F4889">
        <v>758627</v>
      </c>
    </row>
    <row r="4890" spans="1:6">
      <c r="A4890" s="14">
        <v>42916</v>
      </c>
      <c r="B4890">
        <v>10.306100000000001</v>
      </c>
      <c r="C4890">
        <v>10.342599999999999</v>
      </c>
      <c r="D4890">
        <v>10.1599</v>
      </c>
      <c r="E4890" s="35">
        <v>10.233000000000001</v>
      </c>
      <c r="F4890">
        <v>680421</v>
      </c>
    </row>
    <row r="4891" spans="1:6">
      <c r="A4891" s="14">
        <v>42919</v>
      </c>
      <c r="B4891">
        <v>10.305999999999999</v>
      </c>
      <c r="C4891">
        <v>10.327999999999999</v>
      </c>
      <c r="D4891">
        <v>10.196400000000001</v>
      </c>
      <c r="E4891" s="35">
        <v>10.269500000000001</v>
      </c>
      <c r="F4891">
        <v>457998</v>
      </c>
    </row>
    <row r="4892" spans="1:6">
      <c r="A4892" s="14">
        <v>42921</v>
      </c>
      <c r="B4892">
        <v>10.233000000000001</v>
      </c>
      <c r="C4892">
        <v>10.306100000000001</v>
      </c>
      <c r="D4892">
        <v>10.0503</v>
      </c>
      <c r="E4892" s="35">
        <v>10.1599</v>
      </c>
      <c r="F4892">
        <v>1046762</v>
      </c>
    </row>
    <row r="4893" spans="1:6">
      <c r="A4893" s="14">
        <v>42922</v>
      </c>
      <c r="B4893">
        <v>10.1599</v>
      </c>
      <c r="C4893">
        <v>10.1599</v>
      </c>
      <c r="D4893">
        <v>9.7943999999999996</v>
      </c>
      <c r="E4893" s="35">
        <v>9.7943999999999996</v>
      </c>
      <c r="F4893">
        <v>856498</v>
      </c>
    </row>
    <row r="4894" spans="1:6">
      <c r="A4894" s="14">
        <v>42923</v>
      </c>
      <c r="B4894">
        <v>9.8674999999999997</v>
      </c>
      <c r="C4894">
        <v>10.1599</v>
      </c>
      <c r="D4894">
        <v>9.7943999999999996</v>
      </c>
      <c r="E4894" s="35">
        <v>10.1599</v>
      </c>
      <c r="F4894">
        <v>950206</v>
      </c>
    </row>
    <row r="4895" spans="1:6">
      <c r="A4895" s="14">
        <v>42926</v>
      </c>
      <c r="B4895">
        <v>10.1599</v>
      </c>
      <c r="C4895">
        <v>10.269500000000001</v>
      </c>
      <c r="D4895">
        <v>10.0503</v>
      </c>
      <c r="E4895" s="35">
        <v>10.0868</v>
      </c>
      <c r="F4895">
        <v>679324</v>
      </c>
    </row>
    <row r="4896" spans="1:6">
      <c r="A4896" s="14">
        <v>42927</v>
      </c>
      <c r="B4896">
        <v>10.1233</v>
      </c>
      <c r="C4896">
        <v>10.1599</v>
      </c>
      <c r="D4896">
        <v>9.9625000000000004</v>
      </c>
      <c r="E4896" s="35">
        <v>10.0137</v>
      </c>
      <c r="F4896">
        <v>448204</v>
      </c>
    </row>
    <row r="4897" spans="1:6">
      <c r="A4897" s="14">
        <v>42928</v>
      </c>
      <c r="B4897">
        <v>10.1234</v>
      </c>
      <c r="C4897">
        <v>10.306100000000001</v>
      </c>
      <c r="D4897">
        <v>10.0868</v>
      </c>
      <c r="E4897" s="35">
        <v>10.1599</v>
      </c>
      <c r="F4897">
        <v>358813</v>
      </c>
    </row>
    <row r="4898" spans="1:6">
      <c r="A4898" s="14">
        <v>42929</v>
      </c>
      <c r="B4898">
        <v>10.159800000000001</v>
      </c>
      <c r="C4898">
        <v>10.305999999999999</v>
      </c>
      <c r="D4898">
        <v>9.9771000000000001</v>
      </c>
      <c r="E4898" s="35">
        <v>10.1233</v>
      </c>
      <c r="F4898">
        <v>407344</v>
      </c>
    </row>
    <row r="4899" spans="1:6">
      <c r="A4899" s="14">
        <v>42930</v>
      </c>
      <c r="B4899">
        <v>10.1233</v>
      </c>
      <c r="C4899">
        <v>10.232900000000001</v>
      </c>
      <c r="D4899">
        <v>10.0502</v>
      </c>
      <c r="E4899" s="35">
        <v>10.1233</v>
      </c>
      <c r="F4899">
        <v>295732</v>
      </c>
    </row>
    <row r="4900" spans="1:6">
      <c r="A4900" s="14">
        <v>42933</v>
      </c>
      <c r="B4900">
        <v>10.1233</v>
      </c>
      <c r="C4900">
        <v>10.1599</v>
      </c>
      <c r="D4900">
        <v>10.0503</v>
      </c>
      <c r="E4900" s="35">
        <v>10.0868</v>
      </c>
      <c r="F4900">
        <v>246907</v>
      </c>
    </row>
    <row r="4901" spans="1:6">
      <c r="A4901" s="14">
        <v>42934</v>
      </c>
      <c r="B4901">
        <v>10.0502</v>
      </c>
      <c r="C4901">
        <v>10.0867</v>
      </c>
      <c r="D4901">
        <v>9.8674999999999997</v>
      </c>
      <c r="E4901" s="35">
        <v>10.0502</v>
      </c>
      <c r="F4901">
        <v>458801</v>
      </c>
    </row>
    <row r="4902" spans="1:6">
      <c r="A4902" s="14">
        <v>42935</v>
      </c>
      <c r="B4902">
        <v>10.0867</v>
      </c>
      <c r="C4902">
        <v>10.0867</v>
      </c>
      <c r="D4902">
        <v>9.9771000000000001</v>
      </c>
      <c r="E4902" s="35">
        <v>10.0502</v>
      </c>
      <c r="F4902">
        <v>344411</v>
      </c>
    </row>
    <row r="4903" spans="1:6">
      <c r="A4903" s="14">
        <v>42936</v>
      </c>
      <c r="B4903">
        <v>10.0137</v>
      </c>
      <c r="C4903">
        <v>10.0502</v>
      </c>
      <c r="D4903">
        <v>9.9405999999999999</v>
      </c>
      <c r="E4903" s="35">
        <v>10.0502</v>
      </c>
      <c r="F4903">
        <v>215111</v>
      </c>
    </row>
    <row r="4904" spans="1:6">
      <c r="A4904" s="14">
        <v>42937</v>
      </c>
      <c r="B4904">
        <v>10.0868</v>
      </c>
      <c r="C4904">
        <v>10.1599</v>
      </c>
      <c r="D4904">
        <v>9.9405999999999999</v>
      </c>
      <c r="E4904" s="35">
        <v>10.0649</v>
      </c>
      <c r="F4904">
        <v>448718</v>
      </c>
    </row>
    <row r="4905" spans="1:6">
      <c r="A4905" s="14">
        <v>42940</v>
      </c>
      <c r="B4905">
        <v>10.0867</v>
      </c>
      <c r="C4905">
        <v>10.108700000000001</v>
      </c>
      <c r="D4905">
        <v>9.9039999999999999</v>
      </c>
      <c r="E4905" s="35">
        <v>9.9771000000000001</v>
      </c>
      <c r="F4905">
        <v>458727</v>
      </c>
    </row>
    <row r="4906" spans="1:6">
      <c r="A4906" s="14">
        <v>42941</v>
      </c>
      <c r="B4906">
        <v>10.0137</v>
      </c>
      <c r="C4906">
        <v>10.196400000000001</v>
      </c>
      <c r="D4906">
        <v>9.9039999999999999</v>
      </c>
      <c r="E4906" s="35">
        <v>10.0502</v>
      </c>
      <c r="F4906">
        <v>705780</v>
      </c>
    </row>
    <row r="4907" spans="1:6">
      <c r="A4907" s="14">
        <v>42942</v>
      </c>
      <c r="B4907">
        <v>10.1233</v>
      </c>
      <c r="C4907">
        <v>10.196400000000001</v>
      </c>
      <c r="D4907">
        <v>9.9990000000000006</v>
      </c>
      <c r="E4907" s="35">
        <v>10.0502</v>
      </c>
      <c r="F4907">
        <v>655273</v>
      </c>
    </row>
    <row r="4908" spans="1:6">
      <c r="A4908" s="14">
        <v>42943</v>
      </c>
      <c r="B4908">
        <v>10.0502</v>
      </c>
      <c r="C4908">
        <v>10.0867</v>
      </c>
      <c r="D4908">
        <v>9.9405999999999999</v>
      </c>
      <c r="E4908" s="35">
        <v>9.9771000000000001</v>
      </c>
      <c r="F4908">
        <v>330158</v>
      </c>
    </row>
    <row r="4909" spans="1:6">
      <c r="A4909" s="14">
        <v>42944</v>
      </c>
      <c r="B4909">
        <v>10.0502</v>
      </c>
      <c r="C4909">
        <v>10.0868</v>
      </c>
      <c r="D4909">
        <v>9.9040999999999997</v>
      </c>
      <c r="E4909" s="35">
        <v>10.0137</v>
      </c>
      <c r="F4909">
        <v>411877</v>
      </c>
    </row>
    <row r="4910" spans="1:6">
      <c r="A4910" s="14">
        <v>42947</v>
      </c>
      <c r="B4910">
        <v>10.0867</v>
      </c>
      <c r="C4910">
        <v>10.159800000000001</v>
      </c>
      <c r="D4910">
        <v>9.9625000000000004</v>
      </c>
      <c r="E4910" s="35">
        <v>9.9771000000000001</v>
      </c>
      <c r="F4910">
        <v>586493</v>
      </c>
    </row>
    <row r="4911" spans="1:6">
      <c r="A4911" s="14">
        <v>42948</v>
      </c>
      <c r="B4911">
        <v>10.0502</v>
      </c>
      <c r="C4911">
        <v>10.196400000000001</v>
      </c>
      <c r="D4911">
        <v>9.9039999999999999</v>
      </c>
      <c r="E4911" s="35">
        <v>9.9771000000000001</v>
      </c>
      <c r="F4911">
        <v>666894</v>
      </c>
    </row>
    <row r="4912" spans="1:6">
      <c r="A4912" s="14">
        <v>42949</v>
      </c>
      <c r="B4912">
        <v>10.0137</v>
      </c>
      <c r="C4912">
        <v>10.1234</v>
      </c>
      <c r="D4912">
        <v>9.7944999999999993</v>
      </c>
      <c r="E4912" s="35">
        <v>9.8309999999999995</v>
      </c>
      <c r="F4912">
        <v>390243</v>
      </c>
    </row>
    <row r="4913" spans="1:6">
      <c r="A4913" s="14">
        <v>42950</v>
      </c>
      <c r="B4913">
        <v>9.8674999999999997</v>
      </c>
      <c r="C4913">
        <v>9.9260000000000002</v>
      </c>
      <c r="D4913">
        <v>9.7943999999999996</v>
      </c>
      <c r="E4913" s="35">
        <v>9.8674999999999997</v>
      </c>
      <c r="F4913">
        <v>344339</v>
      </c>
    </row>
    <row r="4914" spans="1:6">
      <c r="A4914" s="14">
        <v>42951</v>
      </c>
      <c r="B4914">
        <v>9.8674999999999997</v>
      </c>
      <c r="C4914">
        <v>10.0137</v>
      </c>
      <c r="D4914">
        <v>9.8309999999999995</v>
      </c>
      <c r="E4914" s="35">
        <v>9.8309999999999995</v>
      </c>
      <c r="F4914">
        <v>428544</v>
      </c>
    </row>
    <row r="4915" spans="1:6">
      <c r="A4915" s="14">
        <v>42954</v>
      </c>
      <c r="B4915">
        <v>9.8674999999999997</v>
      </c>
      <c r="C4915">
        <v>9.9990000000000006</v>
      </c>
      <c r="D4915">
        <v>9.7943999999999996</v>
      </c>
      <c r="E4915" s="35">
        <v>9.9039999999999999</v>
      </c>
      <c r="F4915">
        <v>532989</v>
      </c>
    </row>
    <row r="4916" spans="1:6">
      <c r="A4916" s="14">
        <v>42955</v>
      </c>
      <c r="B4916">
        <v>9.8674999999999997</v>
      </c>
      <c r="C4916">
        <v>10.0502</v>
      </c>
      <c r="D4916">
        <v>9.8309999999999995</v>
      </c>
      <c r="E4916" s="35">
        <v>9.8674999999999997</v>
      </c>
      <c r="F4916">
        <v>541835</v>
      </c>
    </row>
    <row r="4917" spans="1:6">
      <c r="A4917" s="14">
        <v>42956</v>
      </c>
      <c r="B4917">
        <v>9.8308999999999997</v>
      </c>
      <c r="C4917">
        <v>9.8894000000000002</v>
      </c>
      <c r="D4917">
        <v>9.7578999999999994</v>
      </c>
      <c r="E4917" s="35">
        <v>9.7943999999999996</v>
      </c>
      <c r="F4917">
        <v>479853</v>
      </c>
    </row>
    <row r="4918" spans="1:6">
      <c r="A4918" s="14">
        <v>42957</v>
      </c>
      <c r="B4918">
        <v>9.7943999999999996</v>
      </c>
      <c r="C4918">
        <v>9.8309999999999995</v>
      </c>
      <c r="D4918">
        <v>9.5604999999999993</v>
      </c>
      <c r="E4918" s="35">
        <v>9.6117000000000008</v>
      </c>
      <c r="F4918">
        <v>692773</v>
      </c>
    </row>
    <row r="4919" spans="1:6">
      <c r="A4919" s="14">
        <v>42958</v>
      </c>
      <c r="B4919">
        <v>9.5751000000000008</v>
      </c>
      <c r="C4919">
        <v>9.7577999999999996</v>
      </c>
      <c r="D4919">
        <v>9.5386000000000006</v>
      </c>
      <c r="E4919" s="35">
        <v>9.7212999999999994</v>
      </c>
      <c r="F4919">
        <v>670989</v>
      </c>
    </row>
    <row r="4920" spans="1:6">
      <c r="A4920" s="14">
        <v>42961</v>
      </c>
      <c r="B4920">
        <v>9.7578999999999994</v>
      </c>
      <c r="C4920">
        <v>9.8895</v>
      </c>
      <c r="D4920">
        <v>9.7066999999999997</v>
      </c>
      <c r="E4920" s="35">
        <v>9.8309999999999995</v>
      </c>
      <c r="F4920">
        <v>980030</v>
      </c>
    </row>
    <row r="4921" spans="1:6">
      <c r="A4921" s="14">
        <v>42962</v>
      </c>
      <c r="B4921">
        <v>9.8309999999999995</v>
      </c>
      <c r="C4921">
        <v>9.8674999999999997</v>
      </c>
      <c r="D4921">
        <v>9.5752000000000006</v>
      </c>
      <c r="E4921" s="35">
        <v>9.6117000000000008</v>
      </c>
      <c r="F4921">
        <v>438337</v>
      </c>
    </row>
    <row r="4922" spans="1:6">
      <c r="A4922" s="14">
        <v>42963</v>
      </c>
      <c r="B4922">
        <v>9.6483000000000008</v>
      </c>
      <c r="C4922">
        <v>9.7578999999999994</v>
      </c>
      <c r="D4922">
        <v>9.5752000000000006</v>
      </c>
      <c r="E4922" s="35">
        <v>9.6847999999999992</v>
      </c>
      <c r="F4922">
        <v>428616</v>
      </c>
    </row>
    <row r="4923" spans="1:6">
      <c r="A4923" s="14">
        <v>42964</v>
      </c>
      <c r="B4923">
        <v>9.6847999999999992</v>
      </c>
      <c r="C4923">
        <v>9.7578999999999994</v>
      </c>
      <c r="D4923">
        <v>9.5021000000000004</v>
      </c>
      <c r="E4923" s="35">
        <v>9.5386000000000006</v>
      </c>
      <c r="F4923">
        <v>542713</v>
      </c>
    </row>
    <row r="4924" spans="1:6">
      <c r="A4924" s="14">
        <v>42965</v>
      </c>
      <c r="B4924">
        <v>9.4655000000000005</v>
      </c>
      <c r="C4924">
        <v>9.5386000000000006</v>
      </c>
      <c r="D4924">
        <v>9.3924000000000003</v>
      </c>
      <c r="E4924" s="35">
        <v>9.4655000000000005</v>
      </c>
      <c r="F4924">
        <v>361005</v>
      </c>
    </row>
    <row r="4925" spans="1:6">
      <c r="A4925" s="14">
        <v>42968</v>
      </c>
      <c r="B4925">
        <v>9.4655000000000005</v>
      </c>
      <c r="C4925">
        <v>9.5386000000000006</v>
      </c>
      <c r="D4925">
        <v>9.1365999999999996</v>
      </c>
      <c r="E4925" s="35">
        <v>9.1365999999999996</v>
      </c>
      <c r="F4925">
        <v>897433</v>
      </c>
    </row>
    <row r="4926" spans="1:6">
      <c r="A4926" s="14">
        <v>42969</v>
      </c>
      <c r="B4926">
        <v>9.2096999999999998</v>
      </c>
      <c r="C4926">
        <v>9.2827000000000002</v>
      </c>
      <c r="D4926">
        <v>9.1730999999999998</v>
      </c>
      <c r="E4926" s="35">
        <v>9.2462</v>
      </c>
      <c r="F4926">
        <v>636928</v>
      </c>
    </row>
    <row r="4927" spans="1:6">
      <c r="A4927" s="14">
        <v>42970</v>
      </c>
      <c r="B4927">
        <v>9.2096999999999998</v>
      </c>
      <c r="C4927">
        <v>9.4289000000000005</v>
      </c>
      <c r="D4927">
        <v>9.1730999999999998</v>
      </c>
      <c r="E4927" s="35">
        <v>9.3924000000000003</v>
      </c>
      <c r="F4927">
        <v>557112</v>
      </c>
    </row>
    <row r="4928" spans="1:6">
      <c r="A4928" s="14">
        <v>42971</v>
      </c>
      <c r="B4928">
        <v>9.3924000000000003</v>
      </c>
      <c r="C4928">
        <v>9.5020000000000007</v>
      </c>
      <c r="D4928">
        <v>9.3777000000000008</v>
      </c>
      <c r="E4928" s="35">
        <v>9.4289000000000005</v>
      </c>
      <c r="F4928">
        <v>305014</v>
      </c>
    </row>
    <row r="4929" spans="1:6">
      <c r="A4929" s="14">
        <v>42972</v>
      </c>
      <c r="B4929">
        <v>9.4654000000000007</v>
      </c>
      <c r="C4929">
        <v>9.5020000000000007</v>
      </c>
      <c r="D4929">
        <v>9.3193000000000001</v>
      </c>
      <c r="E4929" s="35">
        <v>9.4289000000000005</v>
      </c>
      <c r="F4929">
        <v>507772</v>
      </c>
    </row>
    <row r="4930" spans="1:6">
      <c r="A4930" s="14">
        <v>42975</v>
      </c>
      <c r="B4930">
        <v>9.5020000000000007</v>
      </c>
      <c r="C4930">
        <v>9.6117000000000008</v>
      </c>
      <c r="D4930">
        <v>9.4290000000000003</v>
      </c>
      <c r="E4930" s="35">
        <v>9.4655000000000005</v>
      </c>
      <c r="F4930">
        <v>1173941</v>
      </c>
    </row>
    <row r="4931" spans="1:6">
      <c r="A4931" s="14">
        <v>42976</v>
      </c>
      <c r="B4931">
        <v>9.4289000000000005</v>
      </c>
      <c r="C4931">
        <v>9.5751000000000008</v>
      </c>
      <c r="D4931">
        <v>9.3558000000000003</v>
      </c>
      <c r="E4931" s="35">
        <v>9.5020000000000007</v>
      </c>
      <c r="F4931">
        <v>545707</v>
      </c>
    </row>
    <row r="4932" spans="1:6">
      <c r="A4932" s="14">
        <v>42977</v>
      </c>
      <c r="B4932">
        <v>9.5386000000000006</v>
      </c>
      <c r="C4932">
        <v>9.5751000000000008</v>
      </c>
      <c r="D4932">
        <v>9.4655000000000005</v>
      </c>
      <c r="E4932" s="35">
        <v>9.5386000000000006</v>
      </c>
      <c r="F4932">
        <v>786843</v>
      </c>
    </row>
    <row r="4933" spans="1:6">
      <c r="A4933" s="14">
        <v>42978</v>
      </c>
      <c r="B4933">
        <v>9.5751000000000008</v>
      </c>
      <c r="C4933">
        <v>9.7431999999999999</v>
      </c>
      <c r="D4933">
        <v>9.5751000000000008</v>
      </c>
      <c r="E4933" s="35">
        <v>9.6481999999999992</v>
      </c>
      <c r="F4933">
        <v>682099</v>
      </c>
    </row>
    <row r="4934" spans="1:6">
      <c r="A4934" s="14">
        <v>42979</v>
      </c>
      <c r="B4934">
        <v>9.8674999999999997</v>
      </c>
      <c r="C4934">
        <v>10.0503</v>
      </c>
      <c r="D4934">
        <v>9.7578999999999994</v>
      </c>
      <c r="E4934" s="35">
        <v>10.006399999999999</v>
      </c>
      <c r="F4934">
        <v>766889</v>
      </c>
    </row>
    <row r="4935" spans="1:6">
      <c r="A4935" s="14">
        <v>42983</v>
      </c>
      <c r="B4935">
        <v>10.0137</v>
      </c>
      <c r="C4935">
        <v>10.1965</v>
      </c>
      <c r="D4935">
        <v>9.7944999999999993</v>
      </c>
      <c r="E4935" s="35">
        <v>9.8309999999999995</v>
      </c>
      <c r="F4935">
        <v>638978</v>
      </c>
    </row>
    <row r="4936" spans="1:6">
      <c r="A4936" s="14">
        <v>42984</v>
      </c>
      <c r="B4936">
        <v>9.8308999999999997</v>
      </c>
      <c r="C4936">
        <v>9.9771000000000001</v>
      </c>
      <c r="D4936">
        <v>9.7943999999999996</v>
      </c>
      <c r="E4936" s="35">
        <v>9.7943999999999996</v>
      </c>
      <c r="F4936">
        <v>314663</v>
      </c>
    </row>
    <row r="4937" spans="1:6">
      <c r="A4937" s="14">
        <v>42985</v>
      </c>
      <c r="B4937">
        <v>9.7943999999999996</v>
      </c>
      <c r="C4937">
        <v>9.9260000000000002</v>
      </c>
      <c r="D4937">
        <v>9.6117000000000008</v>
      </c>
      <c r="E4937" s="35">
        <v>9.6847999999999992</v>
      </c>
      <c r="F4937">
        <v>353477</v>
      </c>
    </row>
    <row r="4938" spans="1:6">
      <c r="A4938" s="14">
        <v>42986</v>
      </c>
      <c r="B4938">
        <v>9.6846999999999994</v>
      </c>
      <c r="C4938">
        <v>9.9039999999999999</v>
      </c>
      <c r="D4938">
        <v>9.6115999999999993</v>
      </c>
      <c r="E4938" s="35">
        <v>9.9039999999999999</v>
      </c>
      <c r="F4938">
        <v>360783</v>
      </c>
    </row>
    <row r="4939" spans="1:6">
      <c r="A4939" s="14">
        <v>42989</v>
      </c>
      <c r="B4939">
        <v>9.9771000000000001</v>
      </c>
      <c r="C4939">
        <v>10.0867</v>
      </c>
      <c r="D4939">
        <v>9.9039999999999999</v>
      </c>
      <c r="E4939" s="35">
        <v>9.9771000000000001</v>
      </c>
      <c r="F4939">
        <v>315832</v>
      </c>
    </row>
    <row r="4940" spans="1:6">
      <c r="A4940" s="14">
        <v>42990</v>
      </c>
      <c r="B4940">
        <v>10.0502</v>
      </c>
      <c r="C4940">
        <v>10.1233</v>
      </c>
      <c r="D4940">
        <v>9.9771000000000001</v>
      </c>
      <c r="E4940" s="35">
        <v>10.0502</v>
      </c>
      <c r="F4940">
        <v>489792</v>
      </c>
    </row>
    <row r="4941" spans="1:6">
      <c r="A4941" s="14">
        <v>42991</v>
      </c>
      <c r="B4941">
        <v>10.0502</v>
      </c>
      <c r="C4941">
        <v>10.269500000000001</v>
      </c>
      <c r="D4941">
        <v>10.035600000000001</v>
      </c>
      <c r="E4941" s="35">
        <v>10.269500000000001</v>
      </c>
      <c r="F4941">
        <v>649354</v>
      </c>
    </row>
    <row r="4942" spans="1:6">
      <c r="A4942" s="14">
        <v>42992</v>
      </c>
      <c r="B4942">
        <v>10.233000000000001</v>
      </c>
      <c r="C4942">
        <v>10.269500000000001</v>
      </c>
      <c r="D4942">
        <v>10.0503</v>
      </c>
      <c r="E4942" s="35">
        <v>10.233000000000001</v>
      </c>
      <c r="F4942">
        <v>553459</v>
      </c>
    </row>
    <row r="4943" spans="1:6">
      <c r="A4943" s="14">
        <v>42993</v>
      </c>
      <c r="B4943">
        <v>10.306100000000001</v>
      </c>
      <c r="C4943">
        <v>10.415699999999999</v>
      </c>
      <c r="D4943">
        <v>10.1599</v>
      </c>
      <c r="E4943" s="35">
        <v>10.415699999999999</v>
      </c>
      <c r="F4943">
        <v>742109</v>
      </c>
    </row>
    <row r="4944" spans="1:6">
      <c r="A4944" s="14">
        <v>42996</v>
      </c>
      <c r="B4944">
        <v>10.415699999999999</v>
      </c>
      <c r="C4944">
        <v>10.5984</v>
      </c>
      <c r="D4944">
        <v>10.306100000000001</v>
      </c>
      <c r="E4944" s="35">
        <v>10.488799999999999</v>
      </c>
      <c r="F4944">
        <v>1404914</v>
      </c>
    </row>
    <row r="4945" spans="1:6">
      <c r="A4945" s="14">
        <v>42997</v>
      </c>
      <c r="B4945">
        <v>11.4755</v>
      </c>
      <c r="C4945">
        <v>11.621700000000001</v>
      </c>
      <c r="D4945">
        <v>10.5984</v>
      </c>
      <c r="E4945" s="35">
        <v>11.073499999999999</v>
      </c>
      <c r="F4945">
        <v>1639390</v>
      </c>
    </row>
    <row r="4946" spans="1:6">
      <c r="A4946" s="14">
        <v>42998</v>
      </c>
      <c r="B4946">
        <v>10.708</v>
      </c>
      <c r="C4946">
        <v>10.8908</v>
      </c>
      <c r="D4946">
        <v>10.1599</v>
      </c>
      <c r="E4946" s="35">
        <v>10.196400000000001</v>
      </c>
      <c r="F4946">
        <v>1211654</v>
      </c>
    </row>
    <row r="4947" spans="1:6">
      <c r="A4947" s="14">
        <v>42999</v>
      </c>
      <c r="B4947">
        <v>10.1599</v>
      </c>
      <c r="C4947">
        <v>10.5984</v>
      </c>
      <c r="D4947">
        <v>10.1233</v>
      </c>
      <c r="E4947" s="35">
        <v>10.5619</v>
      </c>
      <c r="F4947">
        <v>836327</v>
      </c>
    </row>
    <row r="4948" spans="1:6">
      <c r="A4948" s="14">
        <v>43000</v>
      </c>
      <c r="B4948">
        <v>10.635</v>
      </c>
      <c r="C4948">
        <v>10.7446</v>
      </c>
      <c r="D4948">
        <v>10.5985</v>
      </c>
      <c r="E4948" s="35">
        <v>10.635</v>
      </c>
      <c r="F4948">
        <v>614126</v>
      </c>
    </row>
    <row r="4949" spans="1:6">
      <c r="A4949" s="14">
        <v>43003</v>
      </c>
      <c r="B4949">
        <v>10.6715</v>
      </c>
      <c r="C4949">
        <v>11.000400000000001</v>
      </c>
      <c r="D4949">
        <v>10.5984</v>
      </c>
      <c r="E4949" s="35">
        <v>10.927300000000001</v>
      </c>
      <c r="F4949">
        <v>1145795</v>
      </c>
    </row>
    <row r="4950" spans="1:6">
      <c r="A4950" s="14">
        <v>43004</v>
      </c>
      <c r="B4950">
        <v>11.000400000000001</v>
      </c>
      <c r="C4950">
        <v>11.037000000000001</v>
      </c>
      <c r="D4950">
        <v>10.8177</v>
      </c>
      <c r="E4950" s="35">
        <v>10.8908</v>
      </c>
      <c r="F4950">
        <v>622164</v>
      </c>
    </row>
    <row r="4951" spans="1:6">
      <c r="A4951" s="14">
        <v>43005</v>
      </c>
      <c r="B4951">
        <v>10.9848</v>
      </c>
      <c r="C4951">
        <v>11.2797</v>
      </c>
      <c r="D4951">
        <v>10.7636</v>
      </c>
      <c r="E4951" s="35">
        <v>11.242800000000001</v>
      </c>
      <c r="F4951">
        <v>779255</v>
      </c>
    </row>
    <row r="4952" spans="1:6">
      <c r="A4952" s="14">
        <v>43006</v>
      </c>
      <c r="B4952">
        <v>11.2797</v>
      </c>
      <c r="C4952">
        <v>11.353400000000001</v>
      </c>
      <c r="D4952">
        <v>11.0585</v>
      </c>
      <c r="E4952" s="35">
        <v>11.2797</v>
      </c>
      <c r="F4952">
        <v>823566</v>
      </c>
    </row>
    <row r="4953" spans="1:6">
      <c r="A4953" s="14">
        <v>43007</v>
      </c>
      <c r="B4953">
        <v>11.3165</v>
      </c>
      <c r="C4953">
        <v>11.523</v>
      </c>
      <c r="D4953">
        <v>11.2797</v>
      </c>
      <c r="E4953" s="35">
        <v>11.353400000000001</v>
      </c>
      <c r="F4953">
        <v>817666</v>
      </c>
    </row>
    <row r="4954" spans="1:6">
      <c r="A4954" s="14">
        <v>43010</v>
      </c>
      <c r="B4954">
        <v>11.353400000000001</v>
      </c>
      <c r="C4954">
        <v>11.5746</v>
      </c>
      <c r="D4954">
        <v>11.242800000000001</v>
      </c>
      <c r="E4954" s="35">
        <v>11.537699999999999</v>
      </c>
      <c r="F4954">
        <v>722267</v>
      </c>
    </row>
    <row r="4955" spans="1:6">
      <c r="A4955" s="14">
        <v>43011</v>
      </c>
      <c r="B4955">
        <v>11.537699999999999</v>
      </c>
      <c r="C4955">
        <v>11.5745</v>
      </c>
      <c r="D4955">
        <v>11.3902</v>
      </c>
      <c r="E4955" s="35">
        <v>11.427099999999999</v>
      </c>
      <c r="F4955">
        <v>466594</v>
      </c>
    </row>
    <row r="4956" spans="1:6">
      <c r="A4956" s="14">
        <v>43012</v>
      </c>
      <c r="B4956">
        <v>11.427199999999999</v>
      </c>
      <c r="C4956">
        <v>11.5009</v>
      </c>
      <c r="D4956">
        <v>11.2797</v>
      </c>
      <c r="E4956" s="35">
        <v>11.316599999999999</v>
      </c>
      <c r="F4956">
        <v>741366</v>
      </c>
    </row>
    <row r="4957" spans="1:6">
      <c r="A4957" s="14">
        <v>43013</v>
      </c>
      <c r="B4957">
        <v>11.2797</v>
      </c>
      <c r="C4957">
        <v>11.464</v>
      </c>
      <c r="D4957">
        <v>11.206</v>
      </c>
      <c r="E4957" s="35">
        <v>11.353400000000001</v>
      </c>
      <c r="F4957">
        <v>351439</v>
      </c>
    </row>
    <row r="4958" spans="1:6">
      <c r="A4958" s="14">
        <v>43014</v>
      </c>
      <c r="B4958">
        <v>11.353400000000001</v>
      </c>
      <c r="C4958">
        <v>11.427099999999999</v>
      </c>
      <c r="D4958">
        <v>11.242800000000001</v>
      </c>
      <c r="E4958" s="35">
        <v>11.353400000000001</v>
      </c>
      <c r="F4958">
        <v>239085</v>
      </c>
    </row>
    <row r="4959" spans="1:6">
      <c r="A4959" s="14">
        <v>43017</v>
      </c>
      <c r="B4959">
        <v>11.353400000000001</v>
      </c>
      <c r="C4959">
        <v>11.3903</v>
      </c>
      <c r="D4959">
        <v>11.0954</v>
      </c>
      <c r="E4959" s="35">
        <v>11.1691</v>
      </c>
      <c r="F4959">
        <v>291945</v>
      </c>
    </row>
    <row r="4960" spans="1:6">
      <c r="A4960" s="14">
        <v>43018</v>
      </c>
      <c r="B4960">
        <v>11.206</v>
      </c>
      <c r="C4960">
        <v>11.316599999999999</v>
      </c>
      <c r="D4960">
        <v>11.1691</v>
      </c>
      <c r="E4960" s="35">
        <v>11.2797</v>
      </c>
      <c r="F4960">
        <v>320476</v>
      </c>
    </row>
    <row r="4961" spans="1:6">
      <c r="A4961" s="14">
        <v>43019</v>
      </c>
      <c r="B4961">
        <v>11.242900000000001</v>
      </c>
      <c r="C4961">
        <v>11.3903</v>
      </c>
      <c r="D4961">
        <v>11.206</v>
      </c>
      <c r="E4961" s="35">
        <v>11.316599999999999</v>
      </c>
      <c r="F4961">
        <v>333158</v>
      </c>
    </row>
    <row r="4962" spans="1:6">
      <c r="A4962" s="14">
        <v>43020</v>
      </c>
      <c r="B4962">
        <v>11.316599999999999</v>
      </c>
      <c r="C4962">
        <v>11.537699999999999</v>
      </c>
      <c r="D4962">
        <v>11.264900000000001</v>
      </c>
      <c r="E4962" s="35">
        <v>11.464</v>
      </c>
      <c r="F4962">
        <v>482741</v>
      </c>
    </row>
    <row r="4963" spans="1:6">
      <c r="A4963" s="14">
        <v>43021</v>
      </c>
      <c r="B4963">
        <v>11.5008</v>
      </c>
      <c r="C4963">
        <v>11.5008</v>
      </c>
      <c r="D4963">
        <v>11.3165</v>
      </c>
      <c r="E4963" s="35">
        <v>11.353400000000001</v>
      </c>
      <c r="F4963">
        <v>258843</v>
      </c>
    </row>
    <row r="4964" spans="1:6">
      <c r="A4964" s="14">
        <v>43024</v>
      </c>
      <c r="B4964">
        <v>11.353400000000001</v>
      </c>
      <c r="C4964">
        <v>11.464</v>
      </c>
      <c r="D4964">
        <v>11.2797</v>
      </c>
      <c r="E4964" s="35">
        <v>11.353400000000001</v>
      </c>
      <c r="F4964">
        <v>269238</v>
      </c>
    </row>
    <row r="4965" spans="1:6">
      <c r="A4965" s="14">
        <v>43025</v>
      </c>
      <c r="B4965">
        <v>11.353400000000001</v>
      </c>
      <c r="C4965">
        <v>11.427199999999999</v>
      </c>
      <c r="D4965">
        <v>11.132300000000001</v>
      </c>
      <c r="E4965" s="35">
        <v>11.206</v>
      </c>
      <c r="F4965">
        <v>286343</v>
      </c>
    </row>
    <row r="4966" spans="1:6">
      <c r="A4966" s="14">
        <v>43026</v>
      </c>
      <c r="B4966">
        <v>11.242800000000001</v>
      </c>
      <c r="C4966">
        <v>11.4124</v>
      </c>
      <c r="D4966">
        <v>11.206</v>
      </c>
      <c r="E4966" s="35">
        <v>11.2797</v>
      </c>
      <c r="F4966">
        <v>290323</v>
      </c>
    </row>
    <row r="4967" spans="1:6">
      <c r="A4967" s="14">
        <v>43027</v>
      </c>
      <c r="B4967">
        <v>11.2797</v>
      </c>
      <c r="C4967">
        <v>11.427099999999999</v>
      </c>
      <c r="D4967">
        <v>11.264900000000001</v>
      </c>
      <c r="E4967" s="35">
        <v>11.353400000000001</v>
      </c>
      <c r="F4967">
        <v>319591</v>
      </c>
    </row>
    <row r="4968" spans="1:6">
      <c r="A4968" s="14">
        <v>43028</v>
      </c>
      <c r="B4968">
        <v>11.427099999999999</v>
      </c>
      <c r="C4968">
        <v>11.427099999999999</v>
      </c>
      <c r="D4968">
        <v>11.353400000000001</v>
      </c>
      <c r="E4968" s="35">
        <v>11.427099999999999</v>
      </c>
      <c r="F4968">
        <v>227068</v>
      </c>
    </row>
    <row r="4969" spans="1:6">
      <c r="A4969" s="14">
        <v>43031</v>
      </c>
      <c r="B4969">
        <v>11.3902</v>
      </c>
      <c r="C4969">
        <v>11.463900000000001</v>
      </c>
      <c r="D4969">
        <v>10.8004</v>
      </c>
      <c r="E4969" s="35">
        <v>10.837300000000001</v>
      </c>
      <c r="F4969">
        <v>953093</v>
      </c>
    </row>
    <row r="4970" spans="1:6">
      <c r="A4970" s="14">
        <v>43032</v>
      </c>
      <c r="B4970">
        <v>10.837300000000001</v>
      </c>
      <c r="C4970">
        <v>11.0585</v>
      </c>
      <c r="D4970">
        <v>10.7636</v>
      </c>
      <c r="E4970" s="35">
        <v>10.837300000000001</v>
      </c>
      <c r="F4970">
        <v>425309</v>
      </c>
    </row>
    <row r="4971" spans="1:6">
      <c r="A4971" s="14">
        <v>43033</v>
      </c>
      <c r="B4971">
        <v>10.8742</v>
      </c>
      <c r="C4971">
        <v>10.9848</v>
      </c>
      <c r="D4971">
        <v>10.726800000000001</v>
      </c>
      <c r="E4971" s="35">
        <v>10.8742</v>
      </c>
      <c r="F4971">
        <v>326595</v>
      </c>
    </row>
    <row r="4972" spans="1:6">
      <c r="A4972" s="14">
        <v>43034</v>
      </c>
      <c r="B4972">
        <v>10.8742</v>
      </c>
      <c r="C4972">
        <v>11.021699999999999</v>
      </c>
      <c r="D4972">
        <v>10.8226</v>
      </c>
      <c r="E4972" s="35">
        <v>10.911099999999999</v>
      </c>
      <c r="F4972">
        <v>322910</v>
      </c>
    </row>
    <row r="4973" spans="1:6">
      <c r="A4973" s="14">
        <v>43035</v>
      </c>
      <c r="B4973">
        <v>10.947900000000001</v>
      </c>
      <c r="C4973">
        <v>10.947900000000001</v>
      </c>
      <c r="D4973">
        <v>10.726800000000001</v>
      </c>
      <c r="E4973" s="35">
        <v>10.8742</v>
      </c>
      <c r="F4973">
        <v>396853</v>
      </c>
    </row>
    <row r="4974" spans="1:6">
      <c r="A4974" s="14">
        <v>43038</v>
      </c>
      <c r="B4974">
        <v>10.8742</v>
      </c>
      <c r="C4974">
        <v>10.947900000000001</v>
      </c>
      <c r="D4974">
        <v>10.4908</v>
      </c>
      <c r="E4974" s="35">
        <v>10.5793</v>
      </c>
      <c r="F4974">
        <v>320918</v>
      </c>
    </row>
    <row r="4975" spans="1:6">
      <c r="A4975" s="14">
        <v>43039</v>
      </c>
      <c r="B4975">
        <v>10.6899</v>
      </c>
      <c r="C4975">
        <v>10.7637</v>
      </c>
      <c r="D4975">
        <v>10.4688</v>
      </c>
      <c r="E4975" s="35">
        <v>10.726800000000001</v>
      </c>
      <c r="F4975">
        <v>383879</v>
      </c>
    </row>
    <row r="4976" spans="1:6">
      <c r="A4976" s="14">
        <v>43040</v>
      </c>
      <c r="B4976">
        <v>10.8005</v>
      </c>
      <c r="C4976">
        <v>10.8005</v>
      </c>
      <c r="D4976">
        <v>10.527699999999999</v>
      </c>
      <c r="E4976" s="35">
        <v>10.5793</v>
      </c>
      <c r="F4976">
        <v>400539</v>
      </c>
    </row>
    <row r="4977" spans="1:6">
      <c r="A4977" s="14">
        <v>43041</v>
      </c>
      <c r="B4977">
        <v>10.5793</v>
      </c>
      <c r="C4977">
        <v>10.653</v>
      </c>
      <c r="D4977">
        <v>10.395</v>
      </c>
      <c r="E4977" s="35">
        <v>10.505599999999999</v>
      </c>
      <c r="F4977">
        <v>313325</v>
      </c>
    </row>
    <row r="4978" spans="1:6">
      <c r="A4978" s="14">
        <v>43042</v>
      </c>
      <c r="B4978">
        <v>10.505599999999999</v>
      </c>
      <c r="C4978">
        <v>10.616199999999999</v>
      </c>
      <c r="D4978">
        <v>10.3581</v>
      </c>
      <c r="E4978" s="35">
        <v>10.395</v>
      </c>
      <c r="F4978">
        <v>243066</v>
      </c>
    </row>
    <row r="4979" spans="1:6">
      <c r="A4979" s="14">
        <v>43045</v>
      </c>
      <c r="B4979">
        <v>10.431900000000001</v>
      </c>
      <c r="C4979">
        <v>10.431900000000001</v>
      </c>
      <c r="D4979">
        <v>10.2844</v>
      </c>
      <c r="E4979" s="35">
        <v>10.395</v>
      </c>
      <c r="F4979">
        <v>297916</v>
      </c>
    </row>
    <row r="4980" spans="1:6">
      <c r="A4980" s="14">
        <v>43046</v>
      </c>
      <c r="B4980">
        <v>10.431900000000001</v>
      </c>
      <c r="C4980">
        <v>10.431900000000001</v>
      </c>
      <c r="D4980">
        <v>10.100099999999999</v>
      </c>
      <c r="E4980" s="35">
        <v>10.321300000000001</v>
      </c>
      <c r="F4980">
        <v>420003</v>
      </c>
    </row>
    <row r="4981" spans="1:6">
      <c r="A4981" s="14">
        <v>43047</v>
      </c>
      <c r="B4981">
        <v>10.2475</v>
      </c>
      <c r="C4981">
        <v>10.2844</v>
      </c>
      <c r="D4981">
        <v>9.9894999999999996</v>
      </c>
      <c r="E4981" s="35">
        <v>10.100099999999999</v>
      </c>
      <c r="F4981">
        <v>396337</v>
      </c>
    </row>
    <row r="4982" spans="1:6">
      <c r="A4982" s="14">
        <v>43048</v>
      </c>
      <c r="B4982">
        <v>10.0632</v>
      </c>
      <c r="C4982">
        <v>10.2475</v>
      </c>
      <c r="D4982">
        <v>9.9526000000000003</v>
      </c>
      <c r="E4982" s="35">
        <v>10.1738</v>
      </c>
      <c r="F4982">
        <v>421402</v>
      </c>
    </row>
    <row r="4983" spans="1:6">
      <c r="A4983" s="14">
        <v>43049</v>
      </c>
      <c r="B4983">
        <v>10.1738</v>
      </c>
      <c r="C4983">
        <v>10.210699999999999</v>
      </c>
      <c r="D4983">
        <v>9.9894999999999996</v>
      </c>
      <c r="E4983" s="35">
        <v>10.100099999999999</v>
      </c>
      <c r="F4983">
        <v>330723</v>
      </c>
    </row>
    <row r="4984" spans="1:6">
      <c r="A4984" s="14">
        <v>43052</v>
      </c>
      <c r="B4984">
        <v>10.0633</v>
      </c>
      <c r="C4984">
        <v>10.3582</v>
      </c>
      <c r="D4984">
        <v>10.026400000000001</v>
      </c>
      <c r="E4984" s="35">
        <v>10.2476</v>
      </c>
      <c r="F4984">
        <v>552781</v>
      </c>
    </row>
    <row r="4985" spans="1:6">
      <c r="A4985" s="14">
        <v>43053</v>
      </c>
      <c r="B4985">
        <v>10.2476</v>
      </c>
      <c r="C4985">
        <v>10.2845</v>
      </c>
      <c r="D4985">
        <v>10.137</v>
      </c>
      <c r="E4985" s="35">
        <v>10.2476</v>
      </c>
      <c r="F4985">
        <v>262088</v>
      </c>
    </row>
    <row r="4986" spans="1:6">
      <c r="A4986" s="14">
        <v>43054</v>
      </c>
      <c r="B4986">
        <v>10.210699999999999</v>
      </c>
      <c r="C4986">
        <v>10.417199999999999</v>
      </c>
      <c r="D4986">
        <v>10.1739</v>
      </c>
      <c r="E4986" s="35">
        <v>10.2476</v>
      </c>
      <c r="F4986">
        <v>364490</v>
      </c>
    </row>
    <row r="4987" spans="1:6">
      <c r="A4987" s="14">
        <v>43055</v>
      </c>
      <c r="B4987">
        <v>10.321300000000001</v>
      </c>
      <c r="C4987">
        <v>10.8005</v>
      </c>
      <c r="D4987">
        <v>10.2475</v>
      </c>
      <c r="E4987" s="35">
        <v>10.7636</v>
      </c>
      <c r="F4987">
        <v>520708</v>
      </c>
    </row>
    <row r="4988" spans="1:6">
      <c r="A4988" s="14">
        <v>43056</v>
      </c>
      <c r="B4988">
        <v>10.726699999999999</v>
      </c>
      <c r="C4988">
        <v>10.726699999999999</v>
      </c>
      <c r="D4988">
        <v>10.4908</v>
      </c>
      <c r="E4988" s="35">
        <v>10.653</v>
      </c>
      <c r="F4988">
        <v>229132</v>
      </c>
    </row>
    <row r="4989" spans="1:6">
      <c r="A4989" s="14">
        <v>43059</v>
      </c>
      <c r="B4989">
        <v>10.653</v>
      </c>
      <c r="C4989">
        <v>10.8005</v>
      </c>
      <c r="D4989">
        <v>10.505599999999999</v>
      </c>
      <c r="E4989" s="35">
        <v>10.7636</v>
      </c>
      <c r="F4989">
        <v>550860</v>
      </c>
    </row>
    <row r="4990" spans="1:6">
      <c r="A4990" s="14">
        <v>43060</v>
      </c>
      <c r="B4990">
        <v>10.837300000000001</v>
      </c>
      <c r="C4990">
        <v>10.947900000000001</v>
      </c>
      <c r="D4990">
        <v>10.726800000000001</v>
      </c>
      <c r="E4990" s="35">
        <v>10.8742</v>
      </c>
      <c r="F4990">
        <v>293640</v>
      </c>
    </row>
    <row r="4991" spans="1:6">
      <c r="A4991" s="14">
        <v>43061</v>
      </c>
      <c r="B4991">
        <v>10.8742</v>
      </c>
      <c r="C4991">
        <v>11.021599999999999</v>
      </c>
      <c r="D4991">
        <v>10.6014</v>
      </c>
      <c r="E4991" s="35">
        <v>10.653</v>
      </c>
      <c r="F4991">
        <v>229795</v>
      </c>
    </row>
    <row r="4992" spans="1:6">
      <c r="A4992" s="14">
        <v>43063</v>
      </c>
      <c r="B4992">
        <v>10.6531</v>
      </c>
      <c r="C4992">
        <v>10.726800000000001</v>
      </c>
      <c r="D4992">
        <v>10.5425</v>
      </c>
      <c r="E4992" s="35">
        <v>10.616199999999999</v>
      </c>
      <c r="F4992">
        <v>77852</v>
      </c>
    </row>
    <row r="4993" spans="1:6">
      <c r="A4993" s="14">
        <v>43066</v>
      </c>
      <c r="B4993">
        <v>10.4688</v>
      </c>
      <c r="C4993">
        <v>10.7636</v>
      </c>
      <c r="D4993">
        <v>10.395</v>
      </c>
      <c r="E4993" s="35">
        <v>10.616199999999999</v>
      </c>
      <c r="F4993">
        <v>596940</v>
      </c>
    </row>
    <row r="4994" spans="1:6">
      <c r="A4994" s="14">
        <v>43067</v>
      </c>
      <c r="B4994">
        <v>10.653</v>
      </c>
      <c r="C4994">
        <v>11.043799999999999</v>
      </c>
      <c r="D4994">
        <v>10.616199999999999</v>
      </c>
      <c r="E4994" s="35">
        <v>10.9848</v>
      </c>
      <c r="F4994">
        <v>415358</v>
      </c>
    </row>
    <row r="4995" spans="1:6">
      <c r="A4995" s="14">
        <v>43068</v>
      </c>
      <c r="B4995">
        <v>11.021699999999999</v>
      </c>
      <c r="C4995">
        <v>11.3756</v>
      </c>
      <c r="D4995">
        <v>10.9848</v>
      </c>
      <c r="E4995" s="35">
        <v>11.316599999999999</v>
      </c>
      <c r="F4995">
        <v>415581</v>
      </c>
    </row>
    <row r="4996" spans="1:6">
      <c r="A4996" s="14">
        <v>43069</v>
      </c>
      <c r="B4996">
        <v>11.316599999999999</v>
      </c>
      <c r="C4996">
        <v>11.3977</v>
      </c>
      <c r="D4996">
        <v>11.132300000000001</v>
      </c>
      <c r="E4996" s="35">
        <v>11.206</v>
      </c>
      <c r="F4996">
        <v>493285</v>
      </c>
    </row>
    <row r="4997" spans="1:6">
      <c r="A4997" s="14">
        <v>43070</v>
      </c>
      <c r="B4997">
        <v>11.2059</v>
      </c>
      <c r="C4997">
        <v>11.242800000000001</v>
      </c>
      <c r="D4997">
        <v>10.542400000000001</v>
      </c>
      <c r="E4997" s="35">
        <v>10.947900000000001</v>
      </c>
      <c r="F4997">
        <v>429806</v>
      </c>
    </row>
    <row r="4998" spans="1:6">
      <c r="A4998" s="14">
        <v>43073</v>
      </c>
      <c r="B4998">
        <v>11.0585</v>
      </c>
      <c r="C4998">
        <v>11.132199999999999</v>
      </c>
      <c r="D4998">
        <v>10.911099999999999</v>
      </c>
      <c r="E4998" s="35">
        <v>10.9848</v>
      </c>
      <c r="F4998">
        <v>485101</v>
      </c>
    </row>
    <row r="4999" spans="1:6">
      <c r="A4999" s="14">
        <v>43074</v>
      </c>
      <c r="B4999">
        <v>10.9848</v>
      </c>
      <c r="C4999">
        <v>11.021599999999999</v>
      </c>
      <c r="D4999">
        <v>10.5793</v>
      </c>
      <c r="E4999" s="35">
        <v>10.653</v>
      </c>
      <c r="F4999">
        <v>556463</v>
      </c>
    </row>
    <row r="5000" spans="1:6">
      <c r="A5000" s="14">
        <v>43075</v>
      </c>
      <c r="B5000">
        <v>10.542400000000001</v>
      </c>
      <c r="C5000">
        <v>10.837300000000001</v>
      </c>
      <c r="D5000">
        <v>10.542400000000001</v>
      </c>
      <c r="E5000" s="35">
        <v>10.653</v>
      </c>
      <c r="F5000">
        <v>277863</v>
      </c>
    </row>
    <row r="5001" spans="1:6">
      <c r="A5001" s="14">
        <v>43076</v>
      </c>
      <c r="B5001">
        <v>10.653</v>
      </c>
      <c r="C5001">
        <v>10.837300000000001</v>
      </c>
      <c r="D5001">
        <v>10.616199999999999</v>
      </c>
      <c r="E5001" s="35">
        <v>10.6899</v>
      </c>
      <c r="F5001">
        <v>258696</v>
      </c>
    </row>
    <row r="5002" spans="1:6">
      <c r="A5002" s="14">
        <v>43077</v>
      </c>
      <c r="B5002">
        <v>10.6899</v>
      </c>
      <c r="C5002">
        <v>10.7636</v>
      </c>
      <c r="D5002">
        <v>10.2844</v>
      </c>
      <c r="E5002" s="35">
        <v>10.2844</v>
      </c>
      <c r="F5002">
        <v>463203</v>
      </c>
    </row>
    <row r="5003" spans="1:6">
      <c r="A5003" s="14">
        <v>43080</v>
      </c>
      <c r="B5003">
        <v>10.321300000000001</v>
      </c>
      <c r="C5003">
        <v>10.321300000000001</v>
      </c>
      <c r="D5003">
        <v>9.9379000000000008</v>
      </c>
      <c r="E5003" s="35">
        <v>10.2844</v>
      </c>
      <c r="F5003">
        <v>655326</v>
      </c>
    </row>
    <row r="5004" spans="1:6">
      <c r="A5004" s="14">
        <v>43081</v>
      </c>
      <c r="B5004">
        <v>10.321300000000001</v>
      </c>
      <c r="C5004">
        <v>10.505599999999999</v>
      </c>
      <c r="D5004">
        <v>10.2475</v>
      </c>
      <c r="E5004" s="35">
        <v>10.4687</v>
      </c>
      <c r="F5004">
        <v>860203</v>
      </c>
    </row>
    <row r="5005" spans="1:6">
      <c r="A5005" s="14">
        <v>43082</v>
      </c>
      <c r="B5005">
        <v>10.4688</v>
      </c>
      <c r="C5005">
        <v>10.6015</v>
      </c>
      <c r="D5005">
        <v>10.321300000000001</v>
      </c>
      <c r="E5005" s="35">
        <v>10.431900000000001</v>
      </c>
      <c r="F5005">
        <v>559047</v>
      </c>
    </row>
    <row r="5006" spans="1:6">
      <c r="A5006" s="14">
        <v>43083</v>
      </c>
      <c r="B5006">
        <v>10.4687</v>
      </c>
      <c r="C5006">
        <v>10.527699999999999</v>
      </c>
      <c r="D5006">
        <v>10.100099999999999</v>
      </c>
      <c r="E5006" s="35">
        <v>10.210699999999999</v>
      </c>
      <c r="F5006">
        <v>635644</v>
      </c>
    </row>
    <row r="5007" spans="1:6">
      <c r="A5007" s="14">
        <v>43084</v>
      </c>
      <c r="B5007">
        <v>10.2844</v>
      </c>
      <c r="C5007">
        <v>10.542400000000001</v>
      </c>
      <c r="D5007">
        <v>10.2844</v>
      </c>
      <c r="E5007" s="35">
        <v>10.395</v>
      </c>
      <c r="F5007">
        <v>1227126</v>
      </c>
    </row>
    <row r="5008" spans="1:6">
      <c r="A5008" s="14">
        <v>43087</v>
      </c>
      <c r="B5008">
        <v>10.505599999999999</v>
      </c>
      <c r="C5008">
        <v>10.7636</v>
      </c>
      <c r="D5008">
        <v>10.476100000000001</v>
      </c>
      <c r="E5008" s="35">
        <v>10.653</v>
      </c>
      <c r="F5008">
        <v>620749</v>
      </c>
    </row>
    <row r="5009" spans="1:6">
      <c r="A5009" s="14">
        <v>43088</v>
      </c>
      <c r="B5009">
        <v>10.6899</v>
      </c>
      <c r="C5009">
        <v>10.7562</v>
      </c>
      <c r="D5009">
        <v>10.505599999999999</v>
      </c>
      <c r="E5009" s="35">
        <v>10.5793</v>
      </c>
      <c r="F5009">
        <v>864185</v>
      </c>
    </row>
    <row r="5010" spans="1:6">
      <c r="A5010" s="14">
        <v>43089</v>
      </c>
      <c r="B5010">
        <v>10.1738</v>
      </c>
      <c r="C5010">
        <v>11.242800000000001</v>
      </c>
      <c r="D5010">
        <v>10.026400000000001</v>
      </c>
      <c r="E5010" s="35">
        <v>10.8742</v>
      </c>
      <c r="F5010">
        <v>1452130</v>
      </c>
    </row>
    <row r="5011" spans="1:6">
      <c r="A5011" s="14">
        <v>43090</v>
      </c>
      <c r="B5011">
        <v>10.8742</v>
      </c>
      <c r="C5011">
        <v>11.0585</v>
      </c>
      <c r="D5011">
        <v>10.7637</v>
      </c>
      <c r="E5011" s="35">
        <v>10.911099999999999</v>
      </c>
      <c r="F5011">
        <v>771592</v>
      </c>
    </row>
    <row r="5012" spans="1:6">
      <c r="A5012" s="14">
        <v>43091</v>
      </c>
      <c r="B5012">
        <v>10.911099999999999</v>
      </c>
      <c r="C5012">
        <v>10.9848</v>
      </c>
      <c r="D5012">
        <v>10.7858</v>
      </c>
      <c r="E5012" s="35">
        <v>10.911099999999999</v>
      </c>
      <c r="F5012">
        <v>537961</v>
      </c>
    </row>
    <row r="5013" spans="1:6">
      <c r="A5013" s="14">
        <v>43095</v>
      </c>
      <c r="B5013">
        <v>10.8743</v>
      </c>
      <c r="C5013">
        <v>11.1691</v>
      </c>
      <c r="D5013">
        <v>10.8743</v>
      </c>
      <c r="E5013" s="35">
        <v>11.021699999999999</v>
      </c>
      <c r="F5013">
        <v>409019</v>
      </c>
    </row>
    <row r="5014" spans="1:6">
      <c r="A5014" s="14">
        <v>43096</v>
      </c>
      <c r="B5014">
        <v>11.0585</v>
      </c>
      <c r="C5014">
        <v>11.132300000000001</v>
      </c>
      <c r="D5014">
        <v>10.9848</v>
      </c>
      <c r="E5014" s="35">
        <v>11.0954</v>
      </c>
      <c r="F5014">
        <v>717773</v>
      </c>
    </row>
    <row r="5015" spans="1:6">
      <c r="A5015" s="14">
        <v>43097</v>
      </c>
      <c r="B5015">
        <v>11.1158</v>
      </c>
      <c r="C5015">
        <v>11.3017</v>
      </c>
      <c r="D5015">
        <v>11.0266</v>
      </c>
      <c r="E5015" s="35">
        <v>11.3017</v>
      </c>
      <c r="F5015">
        <v>514079</v>
      </c>
    </row>
    <row r="5016" spans="1:6">
      <c r="A5016" s="14">
        <v>43098</v>
      </c>
      <c r="B5016">
        <v>11.3017</v>
      </c>
      <c r="C5016">
        <v>11.4876</v>
      </c>
      <c r="D5016">
        <v>11.2645</v>
      </c>
      <c r="E5016" s="35">
        <v>11.3017</v>
      </c>
      <c r="F5016">
        <v>472961</v>
      </c>
    </row>
    <row r="5017" spans="1:6">
      <c r="A5017" s="14">
        <v>43102</v>
      </c>
      <c r="B5017">
        <v>11.4133</v>
      </c>
      <c r="C5017">
        <v>11.4133</v>
      </c>
      <c r="D5017">
        <v>11.0787</v>
      </c>
      <c r="E5017" s="35">
        <v>11.338900000000001</v>
      </c>
      <c r="F5017">
        <v>853429</v>
      </c>
    </row>
    <row r="5018" spans="1:6">
      <c r="A5018" s="14">
        <v>43103</v>
      </c>
      <c r="B5018">
        <v>11.338900000000001</v>
      </c>
      <c r="C5018">
        <v>11.346299999999999</v>
      </c>
      <c r="D5018">
        <v>11.0787</v>
      </c>
      <c r="E5018" s="35">
        <v>11.190200000000001</v>
      </c>
      <c r="F5018">
        <v>654608</v>
      </c>
    </row>
    <row r="5019" spans="1:6">
      <c r="A5019" s="14">
        <v>43104</v>
      </c>
      <c r="B5019">
        <v>11.2646</v>
      </c>
      <c r="C5019">
        <v>11.338900000000001</v>
      </c>
      <c r="D5019">
        <v>11.190200000000001</v>
      </c>
      <c r="E5019" s="35">
        <v>11.227399999999999</v>
      </c>
      <c r="F5019">
        <v>556463</v>
      </c>
    </row>
    <row r="5020" spans="1:6">
      <c r="A5020" s="14">
        <v>43105</v>
      </c>
      <c r="B5020">
        <v>11.3017</v>
      </c>
      <c r="C5020">
        <v>11.338900000000001</v>
      </c>
      <c r="D5020">
        <v>11.1158</v>
      </c>
      <c r="E5020" s="35">
        <v>11.3017</v>
      </c>
      <c r="F5020">
        <v>524339</v>
      </c>
    </row>
    <row r="5021" spans="1:6">
      <c r="A5021" s="14">
        <v>43108</v>
      </c>
      <c r="B5021">
        <v>11.3017</v>
      </c>
      <c r="C5021">
        <v>11.435499999999999</v>
      </c>
      <c r="D5021">
        <v>11.190200000000001</v>
      </c>
      <c r="E5021" s="35">
        <v>11.3017</v>
      </c>
      <c r="F5021">
        <v>469021</v>
      </c>
    </row>
    <row r="5022" spans="1:6">
      <c r="A5022" s="14">
        <v>43109</v>
      </c>
      <c r="B5022">
        <v>11.375999999999999</v>
      </c>
      <c r="C5022">
        <v>11.4504</v>
      </c>
      <c r="D5022">
        <v>11.190099999999999</v>
      </c>
      <c r="E5022" s="35">
        <v>11.2645</v>
      </c>
      <c r="F5022">
        <v>675573</v>
      </c>
    </row>
    <row r="5023" spans="1:6">
      <c r="A5023" s="14">
        <v>43110</v>
      </c>
      <c r="B5023">
        <v>11.2273</v>
      </c>
      <c r="C5023">
        <v>11.4132</v>
      </c>
      <c r="D5023">
        <v>11.2273</v>
      </c>
      <c r="E5023" s="35">
        <v>11.2645</v>
      </c>
      <c r="F5023">
        <v>778180</v>
      </c>
    </row>
    <row r="5024" spans="1:6">
      <c r="A5024" s="14">
        <v>43111</v>
      </c>
      <c r="B5024">
        <v>11.3017</v>
      </c>
      <c r="C5024">
        <v>11.673500000000001</v>
      </c>
      <c r="D5024">
        <v>11.3017</v>
      </c>
      <c r="E5024" s="35">
        <v>11.673500000000001</v>
      </c>
      <c r="F5024">
        <v>403665</v>
      </c>
    </row>
    <row r="5025" spans="1:6">
      <c r="A5025" s="14">
        <v>43112</v>
      </c>
      <c r="B5025">
        <v>11.710599999999999</v>
      </c>
      <c r="C5025">
        <v>11.710599999999999</v>
      </c>
      <c r="D5025">
        <v>11.375999999999999</v>
      </c>
      <c r="E5025" s="35">
        <v>11.4504</v>
      </c>
      <c r="F5025">
        <v>765987</v>
      </c>
    </row>
    <row r="5026" spans="1:6">
      <c r="A5026" s="14">
        <v>43116</v>
      </c>
      <c r="B5026">
        <v>11.524800000000001</v>
      </c>
      <c r="C5026">
        <v>11.710699999999999</v>
      </c>
      <c r="D5026">
        <v>11.376099999999999</v>
      </c>
      <c r="E5026" s="35">
        <v>11.376099999999999</v>
      </c>
      <c r="F5026">
        <v>586501</v>
      </c>
    </row>
    <row r="5027" spans="1:6">
      <c r="A5027" s="14">
        <v>43117</v>
      </c>
      <c r="B5027">
        <v>11.4505</v>
      </c>
      <c r="C5027">
        <v>11.7479</v>
      </c>
      <c r="D5027">
        <v>11.3612</v>
      </c>
      <c r="E5027" s="35">
        <v>11.710699999999999</v>
      </c>
      <c r="F5027">
        <v>551778</v>
      </c>
    </row>
    <row r="5028" spans="1:6">
      <c r="A5028" s="14">
        <v>43118</v>
      </c>
      <c r="B5028">
        <v>11.673400000000001</v>
      </c>
      <c r="C5028">
        <v>11.7478</v>
      </c>
      <c r="D5028">
        <v>11.524699999999999</v>
      </c>
      <c r="E5028" s="35">
        <v>11.5619</v>
      </c>
      <c r="F5028">
        <v>516456</v>
      </c>
    </row>
    <row r="5029" spans="1:6">
      <c r="A5029" s="14">
        <v>43119</v>
      </c>
      <c r="B5029">
        <v>11.524800000000001</v>
      </c>
      <c r="C5029">
        <v>11.5992</v>
      </c>
      <c r="D5029">
        <v>11.4504</v>
      </c>
      <c r="E5029" s="35">
        <v>11.524800000000001</v>
      </c>
      <c r="F5029">
        <v>479209</v>
      </c>
    </row>
    <row r="5030" spans="1:6">
      <c r="A5030" s="14">
        <v>43122</v>
      </c>
      <c r="B5030">
        <v>11.5619</v>
      </c>
      <c r="C5030">
        <v>11.673400000000001</v>
      </c>
      <c r="D5030">
        <v>11.487500000000001</v>
      </c>
      <c r="E5030" s="35">
        <v>11.5619</v>
      </c>
      <c r="F5030">
        <v>563076</v>
      </c>
    </row>
    <row r="5031" spans="1:6">
      <c r="A5031" s="14">
        <v>43123</v>
      </c>
      <c r="B5031">
        <v>11.5619</v>
      </c>
      <c r="C5031">
        <v>11.673500000000001</v>
      </c>
      <c r="D5031">
        <v>11.4132</v>
      </c>
      <c r="E5031" s="35">
        <v>11.5991</v>
      </c>
      <c r="F5031">
        <v>330277</v>
      </c>
    </row>
    <row r="5032" spans="1:6">
      <c r="A5032" s="14">
        <v>43124</v>
      </c>
      <c r="B5032">
        <v>11.6363</v>
      </c>
      <c r="C5032">
        <v>11.710699999999999</v>
      </c>
      <c r="D5032">
        <v>11.524800000000001</v>
      </c>
      <c r="E5032" s="35">
        <v>11.673500000000001</v>
      </c>
      <c r="F5032">
        <v>272059</v>
      </c>
    </row>
    <row r="5033" spans="1:6">
      <c r="A5033" s="14">
        <v>43125</v>
      </c>
      <c r="B5033">
        <v>11.710699999999999</v>
      </c>
      <c r="C5033">
        <v>11.7479</v>
      </c>
      <c r="D5033">
        <v>11.561999999999999</v>
      </c>
      <c r="E5033" s="35">
        <v>11.710699999999999</v>
      </c>
      <c r="F5033">
        <v>378832</v>
      </c>
    </row>
    <row r="5034" spans="1:6">
      <c r="A5034" s="14">
        <v>43126</v>
      </c>
      <c r="B5034">
        <v>11.7479</v>
      </c>
      <c r="C5034">
        <v>11.8222</v>
      </c>
      <c r="D5034">
        <v>11.5991</v>
      </c>
      <c r="E5034" s="35">
        <v>11.673500000000001</v>
      </c>
      <c r="F5034">
        <v>451474</v>
      </c>
    </row>
    <row r="5035" spans="1:6">
      <c r="A5035" s="14">
        <v>43129</v>
      </c>
      <c r="B5035">
        <v>11.710599999999999</v>
      </c>
      <c r="C5035">
        <v>11.770099999999999</v>
      </c>
      <c r="D5035">
        <v>11.524699999999999</v>
      </c>
      <c r="E5035" s="35">
        <v>11.7478</v>
      </c>
      <c r="F5035">
        <v>463741</v>
      </c>
    </row>
    <row r="5036" spans="1:6">
      <c r="A5036" s="14">
        <v>43130</v>
      </c>
      <c r="B5036">
        <v>11.673500000000001</v>
      </c>
      <c r="C5036">
        <v>11.7478</v>
      </c>
      <c r="D5036">
        <v>11.435600000000001</v>
      </c>
      <c r="E5036" s="35">
        <v>11.4876</v>
      </c>
      <c r="F5036">
        <v>411472</v>
      </c>
    </row>
    <row r="5037" spans="1:6">
      <c r="A5037" s="14">
        <v>43131</v>
      </c>
      <c r="B5037">
        <v>11.5991</v>
      </c>
      <c r="C5037">
        <v>11.710599999999999</v>
      </c>
      <c r="D5037">
        <v>11.338800000000001</v>
      </c>
      <c r="E5037" s="35">
        <v>11.5619</v>
      </c>
      <c r="F5037">
        <v>514449</v>
      </c>
    </row>
    <row r="5038" spans="1:6">
      <c r="A5038" s="14">
        <v>43132</v>
      </c>
      <c r="B5038">
        <v>11.4876</v>
      </c>
      <c r="C5038">
        <v>11.524800000000001</v>
      </c>
      <c r="D5038">
        <v>11.2645</v>
      </c>
      <c r="E5038" s="35">
        <v>11.338900000000001</v>
      </c>
      <c r="F5038">
        <v>498391</v>
      </c>
    </row>
    <row r="5039" spans="1:6">
      <c r="A5039" s="14">
        <v>43133</v>
      </c>
      <c r="B5039">
        <v>11.2273</v>
      </c>
      <c r="C5039">
        <v>11.4876</v>
      </c>
      <c r="D5039">
        <v>11.1158</v>
      </c>
      <c r="E5039" s="35">
        <v>11.4132</v>
      </c>
      <c r="F5039">
        <v>654010</v>
      </c>
    </row>
    <row r="5040" spans="1:6">
      <c r="A5040" s="14">
        <v>43136</v>
      </c>
      <c r="B5040">
        <v>11.3017</v>
      </c>
      <c r="C5040">
        <v>11.4132</v>
      </c>
      <c r="D5040">
        <v>10.7812</v>
      </c>
      <c r="E5040" s="35">
        <v>10.8184</v>
      </c>
      <c r="F5040">
        <v>666651</v>
      </c>
    </row>
    <row r="5041" spans="1:6">
      <c r="A5041" s="14">
        <v>43137</v>
      </c>
      <c r="B5041">
        <v>10.521000000000001</v>
      </c>
      <c r="C5041">
        <v>10.729100000000001</v>
      </c>
      <c r="D5041">
        <v>10.372199999999999</v>
      </c>
      <c r="E5041" s="35">
        <v>10.4466</v>
      </c>
      <c r="F5041">
        <v>606944</v>
      </c>
    </row>
    <row r="5042" spans="1:6">
      <c r="A5042" s="14">
        <v>43138</v>
      </c>
      <c r="B5042">
        <v>10.4838</v>
      </c>
      <c r="C5042">
        <v>10.7812</v>
      </c>
      <c r="D5042">
        <v>10.4466</v>
      </c>
      <c r="E5042" s="35">
        <v>10.669700000000001</v>
      </c>
      <c r="F5042">
        <v>403218</v>
      </c>
    </row>
    <row r="5043" spans="1:6">
      <c r="A5043" s="14">
        <v>43139</v>
      </c>
      <c r="B5043">
        <v>10.6326</v>
      </c>
      <c r="C5043">
        <v>10.669700000000001</v>
      </c>
      <c r="D5043">
        <v>10.4095</v>
      </c>
      <c r="E5043" s="35">
        <v>10.558199999999999</v>
      </c>
      <c r="F5043">
        <v>860047</v>
      </c>
    </row>
    <row r="5044" spans="1:6">
      <c r="A5044" s="14">
        <v>43140</v>
      </c>
      <c r="B5044">
        <v>10.669700000000001</v>
      </c>
      <c r="C5044">
        <v>10.744</v>
      </c>
      <c r="D5044">
        <v>10.2607</v>
      </c>
      <c r="E5044" s="35">
        <v>10.335100000000001</v>
      </c>
      <c r="F5044">
        <v>1020944</v>
      </c>
    </row>
    <row r="5045" spans="1:6">
      <c r="A5045" s="14">
        <v>43143</v>
      </c>
      <c r="B5045">
        <v>10.372299999999999</v>
      </c>
      <c r="C5045">
        <v>10.7441</v>
      </c>
      <c r="D5045">
        <v>10.186500000000001</v>
      </c>
      <c r="E5045" s="35">
        <v>10.5954</v>
      </c>
      <c r="F5045">
        <v>1115305</v>
      </c>
    </row>
    <row r="5046" spans="1:6">
      <c r="A5046" s="14">
        <v>43144</v>
      </c>
      <c r="B5046">
        <v>10.521000000000001</v>
      </c>
      <c r="C5046">
        <v>10.5954</v>
      </c>
      <c r="D5046">
        <v>10.335100000000001</v>
      </c>
      <c r="E5046" s="35">
        <v>10.372299999999999</v>
      </c>
      <c r="F5046">
        <v>311318</v>
      </c>
    </row>
    <row r="5047" spans="1:6">
      <c r="A5047" s="14">
        <v>43145</v>
      </c>
      <c r="B5047">
        <v>10.335100000000001</v>
      </c>
      <c r="C5047">
        <v>10.521000000000001</v>
      </c>
      <c r="D5047">
        <v>10.2979</v>
      </c>
      <c r="E5047" s="35">
        <v>10.4838</v>
      </c>
      <c r="F5047">
        <v>608060</v>
      </c>
    </row>
    <row r="5048" spans="1:6">
      <c r="A5048" s="14">
        <v>43146</v>
      </c>
      <c r="B5048">
        <v>10.558199999999999</v>
      </c>
      <c r="C5048">
        <v>10.6698</v>
      </c>
      <c r="D5048">
        <v>10.4095</v>
      </c>
      <c r="E5048" s="35">
        <v>10.5954</v>
      </c>
      <c r="F5048">
        <v>420470</v>
      </c>
    </row>
    <row r="5049" spans="1:6">
      <c r="A5049" s="14">
        <v>43147</v>
      </c>
      <c r="B5049">
        <v>10.5954</v>
      </c>
      <c r="C5049">
        <v>10.7813</v>
      </c>
      <c r="D5049">
        <v>10.558199999999999</v>
      </c>
      <c r="E5049" s="35">
        <v>10.5954</v>
      </c>
      <c r="F5049">
        <v>397644</v>
      </c>
    </row>
    <row r="5050" spans="1:6">
      <c r="A5050" s="14">
        <v>43151</v>
      </c>
      <c r="B5050">
        <v>10.5581</v>
      </c>
      <c r="C5050">
        <v>10.744</v>
      </c>
      <c r="D5050">
        <v>10.521000000000001</v>
      </c>
      <c r="E5050" s="35">
        <v>10.6325</v>
      </c>
      <c r="F5050">
        <v>640850</v>
      </c>
    </row>
    <row r="5051" spans="1:6">
      <c r="A5051" s="14">
        <v>43152</v>
      </c>
      <c r="B5051">
        <v>10.6326</v>
      </c>
      <c r="C5051">
        <v>10.892799999999999</v>
      </c>
      <c r="D5051">
        <v>10.6326</v>
      </c>
      <c r="E5051" s="35">
        <v>10.7441</v>
      </c>
      <c r="F5051">
        <v>226630</v>
      </c>
    </row>
    <row r="5052" spans="1:6">
      <c r="A5052" s="14">
        <v>43153</v>
      </c>
      <c r="B5052">
        <v>10.744</v>
      </c>
      <c r="C5052">
        <v>10.9671</v>
      </c>
      <c r="D5052">
        <v>10.706899999999999</v>
      </c>
      <c r="E5052" s="35">
        <v>10.8184</v>
      </c>
      <c r="F5052">
        <v>324403</v>
      </c>
    </row>
    <row r="5053" spans="1:6">
      <c r="A5053" s="14">
        <v>43154</v>
      </c>
      <c r="B5053">
        <v>10.855600000000001</v>
      </c>
      <c r="C5053">
        <v>10.93</v>
      </c>
      <c r="D5053">
        <v>10.692</v>
      </c>
      <c r="E5053" s="35">
        <v>10.892799999999999</v>
      </c>
      <c r="F5053">
        <v>340391</v>
      </c>
    </row>
    <row r="5054" spans="1:6">
      <c r="A5054" s="14">
        <v>43157</v>
      </c>
      <c r="B5054">
        <v>10.9671</v>
      </c>
      <c r="C5054">
        <v>11.1158</v>
      </c>
      <c r="D5054">
        <v>10.892799999999999</v>
      </c>
      <c r="E5054" s="35">
        <v>11.004300000000001</v>
      </c>
      <c r="F5054">
        <v>370429</v>
      </c>
    </row>
    <row r="5055" spans="1:6">
      <c r="A5055" s="14">
        <v>43158</v>
      </c>
      <c r="B5055">
        <v>11.004300000000001</v>
      </c>
      <c r="C5055">
        <v>11.1158</v>
      </c>
      <c r="D5055">
        <v>10.744</v>
      </c>
      <c r="E5055" s="35">
        <v>10.7812</v>
      </c>
      <c r="F5055">
        <v>347824</v>
      </c>
    </row>
    <row r="5056" spans="1:6">
      <c r="A5056" s="14">
        <v>43159</v>
      </c>
      <c r="B5056">
        <v>10.7812</v>
      </c>
      <c r="C5056">
        <v>10.7812</v>
      </c>
      <c r="D5056">
        <v>10.0748</v>
      </c>
      <c r="E5056" s="35">
        <v>10.1492</v>
      </c>
      <c r="F5056">
        <v>478165</v>
      </c>
    </row>
    <row r="5057" spans="1:6">
      <c r="A5057" s="14">
        <v>43160</v>
      </c>
      <c r="B5057">
        <v>10.112</v>
      </c>
      <c r="C5057">
        <v>10.335100000000001</v>
      </c>
      <c r="D5057">
        <v>9.9260999999999999</v>
      </c>
      <c r="E5057" s="35">
        <v>10.1492</v>
      </c>
      <c r="F5057">
        <v>416600</v>
      </c>
    </row>
    <row r="5058" spans="1:6">
      <c r="A5058" s="14">
        <v>43161</v>
      </c>
      <c r="B5058">
        <v>10.037699999999999</v>
      </c>
      <c r="C5058">
        <v>10.335100000000001</v>
      </c>
      <c r="D5058">
        <v>9.9633000000000003</v>
      </c>
      <c r="E5058" s="35">
        <v>10.2979</v>
      </c>
      <c r="F5058">
        <v>328566</v>
      </c>
    </row>
    <row r="5059" spans="1:6">
      <c r="A5059" s="14">
        <v>43164</v>
      </c>
      <c r="B5059">
        <v>10.2235</v>
      </c>
      <c r="C5059">
        <v>10.372299999999999</v>
      </c>
      <c r="D5059">
        <v>10.0748</v>
      </c>
      <c r="E5059" s="35">
        <v>10.2979</v>
      </c>
      <c r="F5059">
        <v>363438</v>
      </c>
    </row>
    <row r="5060" spans="1:6">
      <c r="A5060" s="14">
        <v>43165</v>
      </c>
      <c r="B5060">
        <v>10.3352</v>
      </c>
      <c r="C5060">
        <v>10.6326</v>
      </c>
      <c r="D5060">
        <v>10.186500000000001</v>
      </c>
      <c r="E5060" s="35">
        <v>10.5954</v>
      </c>
      <c r="F5060">
        <v>545384</v>
      </c>
    </row>
    <row r="5061" spans="1:6">
      <c r="A5061" s="14">
        <v>43166</v>
      </c>
      <c r="B5061">
        <v>10.4838</v>
      </c>
      <c r="C5061">
        <v>10.706899999999999</v>
      </c>
      <c r="D5061">
        <v>10.4838</v>
      </c>
      <c r="E5061" s="35">
        <v>10.6325</v>
      </c>
      <c r="F5061">
        <v>269233</v>
      </c>
    </row>
    <row r="5062" spans="1:6">
      <c r="A5062" s="14">
        <v>43167</v>
      </c>
      <c r="B5062">
        <v>10.669700000000001</v>
      </c>
      <c r="C5062">
        <v>10.669700000000001</v>
      </c>
      <c r="D5062">
        <v>10.4838</v>
      </c>
      <c r="E5062" s="35">
        <v>10.669700000000001</v>
      </c>
      <c r="F5062">
        <v>271984</v>
      </c>
    </row>
    <row r="5063" spans="1:6">
      <c r="A5063" s="14">
        <v>43168</v>
      </c>
      <c r="B5063">
        <v>10.669700000000001</v>
      </c>
      <c r="C5063">
        <v>10.7441</v>
      </c>
      <c r="D5063">
        <v>10.558199999999999</v>
      </c>
      <c r="E5063" s="35">
        <v>10.669700000000001</v>
      </c>
      <c r="F5063">
        <v>435116</v>
      </c>
    </row>
    <row r="5064" spans="1:6">
      <c r="A5064" s="14">
        <v>43171</v>
      </c>
      <c r="B5064">
        <v>10.706799999999999</v>
      </c>
      <c r="C5064">
        <v>10.9671</v>
      </c>
      <c r="D5064">
        <v>10.706799999999999</v>
      </c>
      <c r="E5064" s="35">
        <v>10.9299</v>
      </c>
      <c r="F5064">
        <v>432884</v>
      </c>
    </row>
    <row r="5065" spans="1:6">
      <c r="A5065" s="14">
        <v>43172</v>
      </c>
      <c r="B5065">
        <v>10.9671</v>
      </c>
      <c r="C5065">
        <v>11.0786</v>
      </c>
      <c r="D5065">
        <v>10.7812</v>
      </c>
      <c r="E5065" s="35">
        <v>10.8184</v>
      </c>
      <c r="F5065">
        <v>243507</v>
      </c>
    </row>
    <row r="5066" spans="1:6">
      <c r="A5066" s="14">
        <v>43173</v>
      </c>
      <c r="B5066">
        <v>10.892799999999999</v>
      </c>
      <c r="C5066">
        <v>10.892799999999999</v>
      </c>
      <c r="D5066">
        <v>10.558199999999999</v>
      </c>
      <c r="E5066" s="35">
        <v>10.669700000000001</v>
      </c>
      <c r="F5066">
        <v>295257</v>
      </c>
    </row>
    <row r="5067" spans="1:6">
      <c r="A5067" s="14">
        <v>43174</v>
      </c>
      <c r="B5067">
        <v>10.706899999999999</v>
      </c>
      <c r="C5067">
        <v>10.706899999999999</v>
      </c>
      <c r="D5067">
        <v>10.4839</v>
      </c>
      <c r="E5067" s="35">
        <v>10.5954</v>
      </c>
      <c r="F5067">
        <v>643085</v>
      </c>
    </row>
    <row r="5068" spans="1:6">
      <c r="A5068" s="14">
        <v>43175</v>
      </c>
      <c r="B5068">
        <v>10.5954</v>
      </c>
      <c r="C5068">
        <v>10.892799999999999</v>
      </c>
      <c r="D5068">
        <v>10.521000000000001</v>
      </c>
      <c r="E5068" s="35">
        <v>10.706899999999999</v>
      </c>
      <c r="F5068">
        <v>859898</v>
      </c>
    </row>
    <row r="5069" spans="1:6">
      <c r="A5069" s="14">
        <v>43178</v>
      </c>
      <c r="B5069">
        <v>10.7441</v>
      </c>
      <c r="C5069">
        <v>10.803599999999999</v>
      </c>
      <c r="D5069">
        <v>10.521000000000001</v>
      </c>
      <c r="E5069" s="35">
        <v>10.558199999999999</v>
      </c>
      <c r="F5069">
        <v>429838</v>
      </c>
    </row>
    <row r="5070" spans="1:6">
      <c r="A5070" s="14">
        <v>43179</v>
      </c>
      <c r="B5070">
        <v>10.558199999999999</v>
      </c>
      <c r="C5070">
        <v>10.6325</v>
      </c>
      <c r="D5070">
        <v>10.372299999999999</v>
      </c>
      <c r="E5070" s="35">
        <v>10.4838</v>
      </c>
      <c r="F5070">
        <v>596015</v>
      </c>
    </row>
    <row r="5071" spans="1:6">
      <c r="A5071" s="14">
        <v>43180</v>
      </c>
      <c r="B5071">
        <v>11.004300000000001</v>
      </c>
      <c r="C5071">
        <v>11.5174</v>
      </c>
      <c r="D5071">
        <v>10.7441</v>
      </c>
      <c r="E5071" s="35">
        <v>11.0787</v>
      </c>
      <c r="F5071">
        <v>1369818</v>
      </c>
    </row>
    <row r="5072" spans="1:6">
      <c r="A5072" s="14">
        <v>43181</v>
      </c>
      <c r="B5072">
        <v>10.9671</v>
      </c>
      <c r="C5072">
        <v>11.041499999999999</v>
      </c>
      <c r="D5072">
        <v>10.372299999999999</v>
      </c>
      <c r="E5072" s="35">
        <v>10.372299999999999</v>
      </c>
      <c r="F5072">
        <v>611705</v>
      </c>
    </row>
    <row r="5073" spans="1:6">
      <c r="A5073" s="14">
        <v>43182</v>
      </c>
      <c r="B5073">
        <v>10.4095</v>
      </c>
      <c r="C5073">
        <v>10.4467</v>
      </c>
      <c r="D5073">
        <v>10.1121</v>
      </c>
      <c r="E5073" s="35">
        <v>10.1121</v>
      </c>
      <c r="F5073">
        <v>754839</v>
      </c>
    </row>
    <row r="5074" spans="1:6">
      <c r="A5074" s="14">
        <v>43185</v>
      </c>
      <c r="B5074">
        <v>10.2607</v>
      </c>
      <c r="C5074">
        <v>10.4466</v>
      </c>
      <c r="D5074">
        <v>10.2607</v>
      </c>
      <c r="E5074" s="35">
        <v>10.335100000000001</v>
      </c>
      <c r="F5074">
        <v>784204</v>
      </c>
    </row>
    <row r="5075" spans="1:6">
      <c r="A5075" s="14">
        <v>43186</v>
      </c>
      <c r="B5075">
        <v>10.298</v>
      </c>
      <c r="C5075">
        <v>10.3352</v>
      </c>
      <c r="D5075">
        <v>10.0006</v>
      </c>
      <c r="E5075" s="35">
        <v>10.1121</v>
      </c>
      <c r="F5075">
        <v>458985</v>
      </c>
    </row>
    <row r="5076" spans="1:6">
      <c r="A5076" s="14">
        <v>43187</v>
      </c>
      <c r="B5076">
        <v>10.138299999999999</v>
      </c>
      <c r="C5076">
        <v>10.326000000000001</v>
      </c>
      <c r="D5076">
        <v>10.1008</v>
      </c>
      <c r="E5076" s="35">
        <v>10.2134</v>
      </c>
      <c r="F5076">
        <v>486038</v>
      </c>
    </row>
    <row r="5077" spans="1:6">
      <c r="A5077" s="14">
        <v>43188</v>
      </c>
      <c r="B5077">
        <v>10.2509</v>
      </c>
      <c r="C5077">
        <v>10.326000000000001</v>
      </c>
      <c r="D5077">
        <v>10.0632</v>
      </c>
      <c r="E5077" s="35">
        <v>10.2134</v>
      </c>
      <c r="F5077">
        <v>644195</v>
      </c>
    </row>
    <row r="5078" spans="1:6">
      <c r="A5078" s="14">
        <v>43192</v>
      </c>
      <c r="B5078">
        <v>10.2134</v>
      </c>
      <c r="C5078">
        <v>10.250999999999999</v>
      </c>
      <c r="D5078">
        <v>9.9131</v>
      </c>
      <c r="E5078" s="35">
        <v>10.1759</v>
      </c>
      <c r="F5078">
        <v>529973</v>
      </c>
    </row>
    <row r="5079" spans="1:6">
      <c r="A5079" s="14">
        <v>43193</v>
      </c>
      <c r="B5079">
        <v>10.2135</v>
      </c>
      <c r="C5079">
        <v>10.438700000000001</v>
      </c>
      <c r="D5079">
        <v>10.1759</v>
      </c>
      <c r="E5079" s="35">
        <v>10.3261</v>
      </c>
      <c r="F5079">
        <v>381052</v>
      </c>
    </row>
    <row r="5080" spans="1:6">
      <c r="A5080" s="14">
        <v>43194</v>
      </c>
      <c r="B5080">
        <v>10.2134</v>
      </c>
      <c r="C5080">
        <v>10.551299999999999</v>
      </c>
      <c r="D5080">
        <v>10.1759</v>
      </c>
      <c r="E5080" s="35">
        <v>10.5138</v>
      </c>
      <c r="F5080">
        <v>509394</v>
      </c>
    </row>
    <row r="5081" spans="1:6">
      <c r="A5081" s="14">
        <v>43195</v>
      </c>
      <c r="B5081">
        <v>10.551399999999999</v>
      </c>
      <c r="C5081">
        <v>10.701499999999999</v>
      </c>
      <c r="D5081">
        <v>10.551399999999999</v>
      </c>
      <c r="E5081" s="35">
        <v>10.664</v>
      </c>
      <c r="F5081">
        <v>237537</v>
      </c>
    </row>
    <row r="5082" spans="1:6">
      <c r="A5082" s="14">
        <v>43196</v>
      </c>
      <c r="B5082">
        <v>10.588900000000001</v>
      </c>
      <c r="C5082">
        <v>10.664</v>
      </c>
      <c r="D5082">
        <v>10.3261</v>
      </c>
      <c r="E5082" s="35">
        <v>10.438700000000001</v>
      </c>
      <c r="F5082">
        <v>259541</v>
      </c>
    </row>
    <row r="5083" spans="1:6">
      <c r="A5083" s="14">
        <v>43199</v>
      </c>
      <c r="B5083">
        <v>10.5138</v>
      </c>
      <c r="C5083">
        <v>10.588900000000001</v>
      </c>
      <c r="D5083">
        <v>10.288500000000001</v>
      </c>
      <c r="E5083" s="35">
        <v>10.288500000000001</v>
      </c>
      <c r="F5083">
        <v>244145</v>
      </c>
    </row>
    <row r="5084" spans="1:6">
      <c r="A5084" s="14">
        <v>43200</v>
      </c>
      <c r="B5084">
        <v>10.438700000000001</v>
      </c>
      <c r="C5084">
        <v>10.588900000000001</v>
      </c>
      <c r="D5084">
        <v>10.401199999999999</v>
      </c>
      <c r="E5084" s="35">
        <v>10.5138</v>
      </c>
      <c r="F5084">
        <v>286651</v>
      </c>
    </row>
    <row r="5085" spans="1:6">
      <c r="A5085" s="14">
        <v>43201</v>
      </c>
      <c r="B5085">
        <v>10.438800000000001</v>
      </c>
      <c r="C5085">
        <v>10.6265</v>
      </c>
      <c r="D5085">
        <v>10.438800000000001</v>
      </c>
      <c r="E5085" s="35">
        <v>10.4763</v>
      </c>
      <c r="F5085">
        <v>216811</v>
      </c>
    </row>
    <row r="5086" spans="1:6">
      <c r="A5086" s="14">
        <v>43202</v>
      </c>
      <c r="B5086">
        <v>10.551399999999999</v>
      </c>
      <c r="C5086">
        <v>10.701499999999999</v>
      </c>
      <c r="D5086">
        <v>10.4763</v>
      </c>
      <c r="E5086" s="35">
        <v>10.588900000000001</v>
      </c>
      <c r="F5086">
        <v>182715</v>
      </c>
    </row>
    <row r="5087" spans="1:6">
      <c r="A5087" s="14">
        <v>43203</v>
      </c>
      <c r="B5087">
        <v>10.664</v>
      </c>
      <c r="C5087">
        <v>10.664</v>
      </c>
      <c r="D5087">
        <v>10.5139</v>
      </c>
      <c r="E5087" s="35">
        <v>10.6265</v>
      </c>
      <c r="F5087">
        <v>326981</v>
      </c>
    </row>
    <row r="5088" spans="1:6">
      <c r="A5088" s="14">
        <v>43206</v>
      </c>
      <c r="B5088">
        <v>10.664099999999999</v>
      </c>
      <c r="C5088">
        <v>10.851800000000001</v>
      </c>
      <c r="D5088">
        <v>10.551399999999999</v>
      </c>
      <c r="E5088" s="35">
        <v>10.701599999999999</v>
      </c>
      <c r="F5088">
        <v>297392</v>
      </c>
    </row>
    <row r="5089" spans="1:6">
      <c r="A5089" s="14">
        <v>43207</v>
      </c>
      <c r="B5089">
        <v>10.8142</v>
      </c>
      <c r="C5089">
        <v>10.8893</v>
      </c>
      <c r="D5089">
        <v>10.701599999999999</v>
      </c>
      <c r="E5089" s="35">
        <v>10.739100000000001</v>
      </c>
      <c r="F5089">
        <v>272383</v>
      </c>
    </row>
    <row r="5090" spans="1:6">
      <c r="A5090" s="14">
        <v>43208</v>
      </c>
      <c r="B5090">
        <v>10.8142</v>
      </c>
      <c r="C5090">
        <v>10.8142</v>
      </c>
      <c r="D5090">
        <v>10.589</v>
      </c>
      <c r="E5090" s="35">
        <v>10.6265</v>
      </c>
      <c r="F5090">
        <v>317218</v>
      </c>
    </row>
    <row r="5091" spans="1:6">
      <c r="A5091" s="14">
        <v>43209</v>
      </c>
      <c r="B5091">
        <v>10.6265</v>
      </c>
      <c r="C5091">
        <v>10.6265</v>
      </c>
      <c r="D5091">
        <v>10.4162</v>
      </c>
      <c r="E5091" s="35">
        <v>10.551399999999999</v>
      </c>
      <c r="F5091">
        <v>228826</v>
      </c>
    </row>
    <row r="5092" spans="1:6">
      <c r="A5092" s="14">
        <v>43210</v>
      </c>
      <c r="B5092">
        <v>10.551299999999999</v>
      </c>
      <c r="C5092">
        <v>10.551299999999999</v>
      </c>
      <c r="D5092">
        <v>10.288500000000001</v>
      </c>
      <c r="E5092" s="35">
        <v>10.438700000000001</v>
      </c>
      <c r="F5092">
        <v>406358</v>
      </c>
    </row>
    <row r="5093" spans="1:6">
      <c r="A5093" s="14">
        <v>43213</v>
      </c>
      <c r="B5093">
        <v>10.438700000000001</v>
      </c>
      <c r="C5093">
        <v>10.588900000000001</v>
      </c>
      <c r="D5093">
        <v>10.288600000000001</v>
      </c>
      <c r="E5093" s="35">
        <v>10.401199999999999</v>
      </c>
      <c r="F5093">
        <v>279593</v>
      </c>
    </row>
    <row r="5094" spans="1:6">
      <c r="A5094" s="14">
        <v>43214</v>
      </c>
      <c r="B5094">
        <v>10.5138</v>
      </c>
      <c r="C5094">
        <v>10.536300000000001</v>
      </c>
      <c r="D5094">
        <v>10.288500000000001</v>
      </c>
      <c r="E5094" s="35">
        <v>10.438700000000001</v>
      </c>
      <c r="F5094">
        <v>245647</v>
      </c>
    </row>
    <row r="5095" spans="1:6">
      <c r="A5095" s="14">
        <v>43215</v>
      </c>
      <c r="B5095">
        <v>10.438700000000001</v>
      </c>
      <c r="C5095">
        <v>10.438700000000001</v>
      </c>
      <c r="D5095">
        <v>10.250999999999999</v>
      </c>
      <c r="E5095" s="35">
        <v>10.250999999999999</v>
      </c>
      <c r="F5095">
        <v>205771</v>
      </c>
    </row>
    <row r="5096" spans="1:6">
      <c r="A5096" s="14">
        <v>43216</v>
      </c>
      <c r="B5096">
        <v>10.288500000000001</v>
      </c>
      <c r="C5096">
        <v>10.438700000000001</v>
      </c>
      <c r="D5096">
        <v>10.1759</v>
      </c>
      <c r="E5096" s="35">
        <v>10.438700000000001</v>
      </c>
      <c r="F5096">
        <v>453520</v>
      </c>
    </row>
    <row r="5097" spans="1:6">
      <c r="A5097" s="14">
        <v>43217</v>
      </c>
      <c r="B5097">
        <v>10.4011</v>
      </c>
      <c r="C5097">
        <v>10.5138</v>
      </c>
      <c r="D5097">
        <v>10.1008</v>
      </c>
      <c r="E5097" s="35">
        <v>10.138299999999999</v>
      </c>
      <c r="F5097">
        <v>436022</v>
      </c>
    </row>
    <row r="5098" spans="1:6">
      <c r="A5098" s="14">
        <v>43220</v>
      </c>
      <c r="B5098">
        <v>10.2134</v>
      </c>
      <c r="C5098">
        <v>10.236000000000001</v>
      </c>
      <c r="D5098">
        <v>9.9505999999999997</v>
      </c>
      <c r="E5098" s="35">
        <v>9.9505999999999997</v>
      </c>
      <c r="F5098">
        <v>365131</v>
      </c>
    </row>
    <row r="5099" spans="1:6">
      <c r="A5099" s="14">
        <v>43221</v>
      </c>
      <c r="B5099">
        <v>9.9131</v>
      </c>
      <c r="C5099">
        <v>10.138299999999999</v>
      </c>
      <c r="D5099">
        <v>9.8605</v>
      </c>
      <c r="E5099" s="35">
        <v>10.1008</v>
      </c>
      <c r="F5099">
        <v>409589</v>
      </c>
    </row>
    <row r="5100" spans="1:6">
      <c r="A5100" s="14">
        <v>43222</v>
      </c>
      <c r="B5100">
        <v>10.0633</v>
      </c>
      <c r="C5100">
        <v>10.3636</v>
      </c>
      <c r="D5100">
        <v>10.033200000000001</v>
      </c>
      <c r="E5100" s="35">
        <v>10.250999999999999</v>
      </c>
      <c r="F5100">
        <v>285526</v>
      </c>
    </row>
    <row r="5101" spans="1:6">
      <c r="A5101" s="14">
        <v>43223</v>
      </c>
      <c r="B5101">
        <v>10.250999999999999</v>
      </c>
      <c r="C5101">
        <v>10.438700000000001</v>
      </c>
      <c r="D5101">
        <v>10.1759</v>
      </c>
      <c r="E5101" s="35">
        <v>10.3636</v>
      </c>
      <c r="F5101">
        <v>312861</v>
      </c>
    </row>
    <row r="5102" spans="1:6">
      <c r="A5102" s="14">
        <v>43224</v>
      </c>
      <c r="B5102">
        <v>10.288500000000001</v>
      </c>
      <c r="C5102">
        <v>10.6264</v>
      </c>
      <c r="D5102">
        <v>10.288500000000001</v>
      </c>
      <c r="E5102" s="35">
        <v>10.588900000000001</v>
      </c>
      <c r="F5102">
        <v>392690</v>
      </c>
    </row>
    <row r="5103" spans="1:6">
      <c r="A5103" s="14">
        <v>43227</v>
      </c>
      <c r="B5103">
        <v>10.588900000000001</v>
      </c>
      <c r="C5103">
        <v>10.664</v>
      </c>
      <c r="D5103">
        <v>10.1008</v>
      </c>
      <c r="E5103" s="35">
        <v>10.1759</v>
      </c>
      <c r="F5103">
        <v>932353</v>
      </c>
    </row>
    <row r="5104" spans="1:6">
      <c r="A5104" s="14">
        <v>43228</v>
      </c>
      <c r="B5104">
        <v>10.2135</v>
      </c>
      <c r="C5104">
        <v>10.3261</v>
      </c>
      <c r="D5104">
        <v>10.0633</v>
      </c>
      <c r="E5104" s="35">
        <v>10.250999999999999</v>
      </c>
      <c r="F5104">
        <v>397348</v>
      </c>
    </row>
    <row r="5105" spans="1:6">
      <c r="A5105" s="14">
        <v>43229</v>
      </c>
      <c r="B5105">
        <v>10.288600000000001</v>
      </c>
      <c r="C5105">
        <v>10.438700000000001</v>
      </c>
      <c r="D5105">
        <v>10.138400000000001</v>
      </c>
      <c r="E5105" s="35">
        <v>10.401199999999999</v>
      </c>
      <c r="F5105">
        <v>481084</v>
      </c>
    </row>
    <row r="5106" spans="1:6">
      <c r="A5106" s="14">
        <v>43230</v>
      </c>
      <c r="B5106">
        <v>10.4011</v>
      </c>
      <c r="C5106">
        <v>10.4237</v>
      </c>
      <c r="D5106">
        <v>10.3261</v>
      </c>
      <c r="E5106" s="35">
        <v>10.3636</v>
      </c>
      <c r="F5106">
        <v>142162</v>
      </c>
    </row>
    <row r="5107" spans="1:6">
      <c r="A5107" s="14">
        <v>43231</v>
      </c>
      <c r="B5107">
        <v>10.3637</v>
      </c>
      <c r="C5107">
        <v>10.5138</v>
      </c>
      <c r="D5107">
        <v>10.288600000000001</v>
      </c>
      <c r="E5107" s="35">
        <v>10.401199999999999</v>
      </c>
      <c r="F5107">
        <v>343728</v>
      </c>
    </row>
    <row r="5108" spans="1:6">
      <c r="A5108" s="14">
        <v>43234</v>
      </c>
      <c r="B5108">
        <v>10.401199999999999</v>
      </c>
      <c r="C5108">
        <v>10.438700000000001</v>
      </c>
      <c r="D5108">
        <v>10.250999999999999</v>
      </c>
      <c r="E5108" s="35">
        <v>10.3261</v>
      </c>
      <c r="F5108">
        <v>206447</v>
      </c>
    </row>
    <row r="5109" spans="1:6">
      <c r="A5109" s="14">
        <v>43235</v>
      </c>
      <c r="B5109">
        <v>10.288500000000001</v>
      </c>
      <c r="C5109">
        <v>10.4762</v>
      </c>
      <c r="D5109">
        <v>10.250999999999999</v>
      </c>
      <c r="E5109" s="35">
        <v>10.438700000000001</v>
      </c>
      <c r="F5109">
        <v>238889</v>
      </c>
    </row>
    <row r="5110" spans="1:6">
      <c r="A5110" s="14">
        <v>43236</v>
      </c>
      <c r="B5110">
        <v>10.438700000000001</v>
      </c>
      <c r="C5110">
        <v>10.701499999999999</v>
      </c>
      <c r="D5110">
        <v>10.438700000000001</v>
      </c>
      <c r="E5110" s="35">
        <v>10.664</v>
      </c>
      <c r="F5110">
        <v>370762</v>
      </c>
    </row>
    <row r="5111" spans="1:6">
      <c r="A5111" s="14">
        <v>43237</v>
      </c>
      <c r="B5111">
        <v>10.664</v>
      </c>
      <c r="C5111">
        <v>10.8367</v>
      </c>
      <c r="D5111">
        <v>10.648999999999999</v>
      </c>
      <c r="E5111" s="35">
        <v>10.739100000000001</v>
      </c>
      <c r="F5111">
        <v>549046</v>
      </c>
    </row>
    <row r="5112" spans="1:6">
      <c r="A5112" s="14">
        <v>43238</v>
      </c>
      <c r="B5112">
        <v>10.7767</v>
      </c>
      <c r="C5112">
        <v>10.806699999999999</v>
      </c>
      <c r="D5112">
        <v>10.664099999999999</v>
      </c>
      <c r="E5112" s="35">
        <v>10.701599999999999</v>
      </c>
      <c r="F5112">
        <v>491973</v>
      </c>
    </row>
    <row r="5113" spans="1:6">
      <c r="A5113" s="14">
        <v>43241</v>
      </c>
      <c r="B5113">
        <v>10.739100000000001</v>
      </c>
      <c r="C5113">
        <v>10.7766</v>
      </c>
      <c r="D5113">
        <v>10.664</v>
      </c>
      <c r="E5113" s="35">
        <v>10.739100000000001</v>
      </c>
      <c r="F5113">
        <v>328707</v>
      </c>
    </row>
    <row r="5114" spans="1:6">
      <c r="A5114" s="14">
        <v>43242</v>
      </c>
      <c r="B5114">
        <v>10.739100000000001</v>
      </c>
      <c r="C5114">
        <v>10.8893</v>
      </c>
      <c r="D5114">
        <v>10.551399999999999</v>
      </c>
      <c r="E5114" s="35">
        <v>10.6265</v>
      </c>
      <c r="F5114">
        <v>268479</v>
      </c>
    </row>
    <row r="5115" spans="1:6">
      <c r="A5115" s="14">
        <v>43243</v>
      </c>
      <c r="B5115">
        <v>10.589</v>
      </c>
      <c r="C5115">
        <v>10.664</v>
      </c>
      <c r="D5115">
        <v>10.4763</v>
      </c>
      <c r="E5115" s="35">
        <v>10.6265</v>
      </c>
      <c r="F5115">
        <v>181514</v>
      </c>
    </row>
    <row r="5116" spans="1:6">
      <c r="A5116" s="14">
        <v>43244</v>
      </c>
      <c r="B5116">
        <v>10.6264</v>
      </c>
      <c r="C5116">
        <v>10.664</v>
      </c>
      <c r="D5116">
        <v>10.438700000000001</v>
      </c>
      <c r="E5116" s="35">
        <v>10.588900000000001</v>
      </c>
      <c r="F5116">
        <v>376019</v>
      </c>
    </row>
    <row r="5117" spans="1:6">
      <c r="A5117" s="14">
        <v>43245</v>
      </c>
      <c r="B5117">
        <v>10.551399999999999</v>
      </c>
      <c r="C5117">
        <v>10.701499999999999</v>
      </c>
      <c r="D5117">
        <v>10.551399999999999</v>
      </c>
      <c r="E5117" s="35">
        <v>10.588900000000001</v>
      </c>
      <c r="F5117">
        <v>148920</v>
      </c>
    </row>
    <row r="5118" spans="1:6">
      <c r="A5118" s="14">
        <v>43249</v>
      </c>
      <c r="B5118">
        <v>10.5139</v>
      </c>
      <c r="C5118">
        <v>10.7767</v>
      </c>
      <c r="D5118">
        <v>10.4763</v>
      </c>
      <c r="E5118" s="35">
        <v>10.6265</v>
      </c>
      <c r="F5118">
        <v>197811</v>
      </c>
    </row>
    <row r="5119" spans="1:6">
      <c r="A5119" s="14">
        <v>43250</v>
      </c>
      <c r="B5119">
        <v>10.701599999999999</v>
      </c>
      <c r="C5119">
        <v>10.9269</v>
      </c>
      <c r="D5119">
        <v>10.589</v>
      </c>
      <c r="E5119" s="35">
        <v>10.851800000000001</v>
      </c>
      <c r="F5119">
        <v>293487</v>
      </c>
    </row>
    <row r="5120" spans="1:6">
      <c r="A5120" s="14">
        <v>43251</v>
      </c>
      <c r="B5120">
        <v>10.851699999999999</v>
      </c>
      <c r="C5120">
        <v>10.9268</v>
      </c>
      <c r="D5120">
        <v>10.739100000000001</v>
      </c>
      <c r="E5120" s="35">
        <v>10.8142</v>
      </c>
      <c r="F5120">
        <v>372039</v>
      </c>
    </row>
    <row r="5121" spans="1:6">
      <c r="A5121" s="14">
        <v>43252</v>
      </c>
      <c r="B5121">
        <v>10.851800000000001</v>
      </c>
      <c r="C5121">
        <v>11.002000000000001</v>
      </c>
      <c r="D5121">
        <v>10.8368</v>
      </c>
      <c r="E5121" s="35">
        <v>10.9269</v>
      </c>
      <c r="F5121">
        <v>260593</v>
      </c>
    </row>
    <row r="5122" spans="1:6">
      <c r="A5122" s="14">
        <v>43255</v>
      </c>
      <c r="B5122">
        <v>10.964399999999999</v>
      </c>
      <c r="C5122">
        <v>11.152100000000001</v>
      </c>
      <c r="D5122">
        <v>10.956899999999999</v>
      </c>
      <c r="E5122" s="35">
        <v>11.114599999999999</v>
      </c>
      <c r="F5122">
        <v>448414</v>
      </c>
    </row>
    <row r="5123" spans="1:6">
      <c r="A5123" s="14">
        <v>43256</v>
      </c>
      <c r="B5123">
        <v>11.0771</v>
      </c>
      <c r="C5123">
        <v>11.264799999999999</v>
      </c>
      <c r="D5123">
        <v>10.964499999999999</v>
      </c>
      <c r="E5123" s="35">
        <v>11.2273</v>
      </c>
      <c r="F5123">
        <v>345756</v>
      </c>
    </row>
    <row r="5124" spans="1:6">
      <c r="A5124" s="14">
        <v>43257</v>
      </c>
      <c r="B5124">
        <v>11.2273</v>
      </c>
      <c r="C5124">
        <v>11.264799999999999</v>
      </c>
      <c r="D5124">
        <v>11.114699999999999</v>
      </c>
      <c r="E5124" s="35">
        <v>11.2273</v>
      </c>
      <c r="F5124">
        <v>209001</v>
      </c>
    </row>
    <row r="5125" spans="1:6">
      <c r="A5125" s="14">
        <v>43258</v>
      </c>
      <c r="B5125">
        <v>11.264799999999999</v>
      </c>
      <c r="C5125">
        <v>11.3399</v>
      </c>
      <c r="D5125">
        <v>11.1897</v>
      </c>
      <c r="E5125" s="35">
        <v>11.264799999999999</v>
      </c>
      <c r="F5125">
        <v>273810</v>
      </c>
    </row>
    <row r="5126" spans="1:6">
      <c r="A5126" s="14">
        <v>43259</v>
      </c>
      <c r="B5126">
        <v>11.264799999999999</v>
      </c>
      <c r="C5126">
        <v>11.3024</v>
      </c>
      <c r="D5126">
        <v>11.1898</v>
      </c>
      <c r="E5126" s="35">
        <v>11.2273</v>
      </c>
      <c r="F5126">
        <v>229653</v>
      </c>
    </row>
    <row r="5127" spans="1:6">
      <c r="A5127" s="14">
        <v>43262</v>
      </c>
      <c r="B5127">
        <v>11.2273</v>
      </c>
      <c r="C5127">
        <v>11.3399</v>
      </c>
      <c r="D5127">
        <v>11.1897</v>
      </c>
      <c r="E5127" s="35">
        <v>11.264799999999999</v>
      </c>
      <c r="F5127">
        <v>298442</v>
      </c>
    </row>
    <row r="5128" spans="1:6">
      <c r="A5128" s="14">
        <v>43263</v>
      </c>
      <c r="B5128">
        <v>11.264799999999999</v>
      </c>
      <c r="C5128">
        <v>11.3399</v>
      </c>
      <c r="D5128">
        <v>11.2273</v>
      </c>
      <c r="E5128" s="35">
        <v>11.264799999999999</v>
      </c>
      <c r="F5128">
        <v>303173</v>
      </c>
    </row>
    <row r="5129" spans="1:6">
      <c r="A5129" s="14">
        <v>43264</v>
      </c>
      <c r="B5129">
        <v>11.264799999999999</v>
      </c>
      <c r="C5129">
        <v>11.302300000000001</v>
      </c>
      <c r="D5129">
        <v>11.114599999999999</v>
      </c>
      <c r="E5129" s="35">
        <v>11.1897</v>
      </c>
      <c r="F5129">
        <v>370011</v>
      </c>
    </row>
    <row r="5130" spans="1:6">
      <c r="A5130" s="14">
        <v>43265</v>
      </c>
      <c r="B5130">
        <v>11.1897</v>
      </c>
      <c r="C5130">
        <v>11.264799999999999</v>
      </c>
      <c r="D5130">
        <v>11.152200000000001</v>
      </c>
      <c r="E5130" s="35">
        <v>11.1897</v>
      </c>
      <c r="F5130">
        <v>293636</v>
      </c>
    </row>
    <row r="5131" spans="1:6">
      <c r="A5131" s="14">
        <v>43266</v>
      </c>
      <c r="B5131">
        <v>11.152200000000001</v>
      </c>
      <c r="C5131">
        <v>11.3024</v>
      </c>
      <c r="D5131">
        <v>11.0771</v>
      </c>
      <c r="E5131" s="35">
        <v>11.2273</v>
      </c>
      <c r="F5131">
        <v>606950</v>
      </c>
    </row>
    <row r="5132" spans="1:6">
      <c r="A5132" s="14">
        <v>43269</v>
      </c>
      <c r="B5132">
        <v>11.2273</v>
      </c>
      <c r="C5132">
        <v>11.677899999999999</v>
      </c>
      <c r="D5132">
        <v>11.1898</v>
      </c>
      <c r="E5132" s="35">
        <v>11.6028</v>
      </c>
      <c r="F5132">
        <v>530049</v>
      </c>
    </row>
    <row r="5133" spans="1:6">
      <c r="A5133" s="14">
        <v>43270</v>
      </c>
      <c r="B5133">
        <v>11.527699999999999</v>
      </c>
      <c r="C5133">
        <v>11.6028</v>
      </c>
      <c r="D5133">
        <v>11.264900000000001</v>
      </c>
      <c r="E5133" s="35">
        <v>11.527699999999999</v>
      </c>
      <c r="F5133">
        <v>466515</v>
      </c>
    </row>
    <row r="5134" spans="1:6">
      <c r="A5134" s="14">
        <v>43271</v>
      </c>
      <c r="B5134">
        <v>11.6028</v>
      </c>
      <c r="C5134">
        <v>11.753</v>
      </c>
      <c r="D5134">
        <v>11.3775</v>
      </c>
      <c r="E5134" s="35">
        <v>11.677899999999999</v>
      </c>
      <c r="F5134">
        <v>519385</v>
      </c>
    </row>
    <row r="5135" spans="1:6">
      <c r="A5135" s="14">
        <v>43272</v>
      </c>
      <c r="B5135">
        <v>11.002000000000001</v>
      </c>
      <c r="C5135">
        <v>11.114599999999999</v>
      </c>
      <c r="D5135">
        <v>10.401199999999999</v>
      </c>
      <c r="E5135" s="35">
        <v>10.551399999999999</v>
      </c>
      <c r="F5135">
        <v>1355386</v>
      </c>
    </row>
    <row r="5136" spans="1:6">
      <c r="A5136" s="14">
        <v>43273</v>
      </c>
      <c r="B5136">
        <v>10.6265</v>
      </c>
      <c r="C5136">
        <v>10.8142</v>
      </c>
      <c r="D5136">
        <v>10.401199999999999</v>
      </c>
      <c r="E5136" s="35">
        <v>10.8142</v>
      </c>
      <c r="F5136">
        <v>1636624</v>
      </c>
    </row>
    <row r="5137" spans="1:6">
      <c r="A5137" s="14">
        <v>43276</v>
      </c>
      <c r="B5137">
        <v>10.7766</v>
      </c>
      <c r="C5137">
        <v>10.7766</v>
      </c>
      <c r="D5137">
        <v>10.138299999999999</v>
      </c>
      <c r="E5137" s="35">
        <v>10.2134</v>
      </c>
      <c r="F5137">
        <v>1015933</v>
      </c>
    </row>
    <row r="5138" spans="1:6">
      <c r="A5138" s="14">
        <v>43277</v>
      </c>
      <c r="B5138">
        <v>10.2135</v>
      </c>
      <c r="C5138">
        <v>10.3636</v>
      </c>
      <c r="D5138">
        <v>10.138400000000001</v>
      </c>
      <c r="E5138" s="35">
        <v>10.3261</v>
      </c>
      <c r="F5138">
        <v>691210</v>
      </c>
    </row>
    <row r="5139" spans="1:6">
      <c r="A5139" s="14">
        <v>43278</v>
      </c>
      <c r="B5139">
        <v>10.3636</v>
      </c>
      <c r="C5139">
        <v>10.4763</v>
      </c>
      <c r="D5139">
        <v>10.138400000000001</v>
      </c>
      <c r="E5139" s="35">
        <v>10.1759</v>
      </c>
      <c r="F5139">
        <v>575483</v>
      </c>
    </row>
    <row r="5140" spans="1:6">
      <c r="A5140" s="14">
        <v>43279</v>
      </c>
      <c r="B5140">
        <v>10.1759</v>
      </c>
      <c r="C5140">
        <v>10.250999999999999</v>
      </c>
      <c r="D5140">
        <v>10.025700000000001</v>
      </c>
      <c r="E5140" s="35">
        <v>10.1759</v>
      </c>
      <c r="F5140">
        <v>484238</v>
      </c>
    </row>
    <row r="5141" spans="1:6">
      <c r="A5141" s="14">
        <v>43280</v>
      </c>
      <c r="B5141">
        <v>10.202500000000001</v>
      </c>
      <c r="C5141">
        <v>10.3163</v>
      </c>
      <c r="D5141">
        <v>10.1645</v>
      </c>
      <c r="E5141" s="35">
        <v>10.240399999999999</v>
      </c>
      <c r="F5141">
        <v>360310</v>
      </c>
    </row>
    <row r="5142" spans="1:6">
      <c r="A5142" s="14">
        <v>43283</v>
      </c>
      <c r="B5142">
        <v>10.1265</v>
      </c>
      <c r="C5142">
        <v>10.391999999999999</v>
      </c>
      <c r="D5142">
        <v>9.9368999999999996</v>
      </c>
      <c r="E5142" s="35">
        <v>10.354100000000001</v>
      </c>
      <c r="F5142">
        <v>361142</v>
      </c>
    </row>
    <row r="5143" spans="1:6">
      <c r="A5143" s="14">
        <v>43284</v>
      </c>
      <c r="B5143">
        <v>10.468</v>
      </c>
      <c r="C5143">
        <v>10.6576</v>
      </c>
      <c r="D5143">
        <v>10.468</v>
      </c>
      <c r="E5143" s="35">
        <v>10.5059</v>
      </c>
      <c r="F5143">
        <v>212697</v>
      </c>
    </row>
    <row r="5144" spans="1:6">
      <c r="A5144" s="14">
        <v>43286</v>
      </c>
      <c r="B5144">
        <v>10.5817</v>
      </c>
      <c r="C5144">
        <v>10.657500000000001</v>
      </c>
      <c r="D5144">
        <v>10.391999999999999</v>
      </c>
      <c r="E5144" s="35">
        <v>10.6196</v>
      </c>
      <c r="F5144">
        <v>368197</v>
      </c>
    </row>
    <row r="5145" spans="1:6">
      <c r="A5145" s="14">
        <v>43287</v>
      </c>
      <c r="B5145">
        <v>10.6576</v>
      </c>
      <c r="C5145">
        <v>10.8093</v>
      </c>
      <c r="D5145">
        <v>10.6197</v>
      </c>
      <c r="E5145" s="35">
        <v>10.8093</v>
      </c>
      <c r="F5145">
        <v>261699</v>
      </c>
    </row>
    <row r="5146" spans="1:6">
      <c r="A5146" s="14">
        <v>43290</v>
      </c>
      <c r="B5146">
        <v>10.847200000000001</v>
      </c>
      <c r="C5146">
        <v>10.9231</v>
      </c>
      <c r="D5146">
        <v>10.7713</v>
      </c>
      <c r="E5146" s="35">
        <v>10.847200000000001</v>
      </c>
      <c r="F5146">
        <v>355682</v>
      </c>
    </row>
    <row r="5147" spans="1:6">
      <c r="A5147" s="14">
        <v>43291</v>
      </c>
      <c r="B5147">
        <v>10.885199999999999</v>
      </c>
      <c r="C5147">
        <v>10.885199999999999</v>
      </c>
      <c r="D5147">
        <v>10.6197</v>
      </c>
      <c r="E5147" s="35">
        <v>10.6576</v>
      </c>
      <c r="F5147">
        <v>269891</v>
      </c>
    </row>
    <row r="5148" spans="1:6">
      <c r="A5148" s="14">
        <v>43292</v>
      </c>
      <c r="B5148">
        <v>10.6576</v>
      </c>
      <c r="C5148">
        <v>10.8093</v>
      </c>
      <c r="D5148">
        <v>10.5817</v>
      </c>
      <c r="E5148" s="35">
        <v>10.6576</v>
      </c>
      <c r="F5148">
        <v>324507</v>
      </c>
    </row>
    <row r="5149" spans="1:6">
      <c r="A5149" s="14">
        <v>43293</v>
      </c>
      <c r="B5149">
        <v>10.581799999999999</v>
      </c>
      <c r="C5149">
        <v>10.688000000000001</v>
      </c>
      <c r="D5149">
        <v>10.43</v>
      </c>
      <c r="E5149" s="35">
        <v>10.5059</v>
      </c>
      <c r="F5149">
        <v>725855</v>
      </c>
    </row>
    <row r="5150" spans="1:6">
      <c r="A5150" s="14">
        <v>43294</v>
      </c>
      <c r="B5150">
        <v>10.543799999999999</v>
      </c>
      <c r="C5150">
        <v>10.733499999999999</v>
      </c>
      <c r="D5150">
        <v>10.5059</v>
      </c>
      <c r="E5150" s="35">
        <v>10.6576</v>
      </c>
      <c r="F5150">
        <v>259423</v>
      </c>
    </row>
    <row r="5151" spans="1:6">
      <c r="A5151" s="14">
        <v>43297</v>
      </c>
      <c r="B5151">
        <v>10.695499999999999</v>
      </c>
      <c r="C5151">
        <v>10.695499999999999</v>
      </c>
      <c r="D5151">
        <v>10.3162</v>
      </c>
      <c r="E5151" s="35">
        <v>10.4679</v>
      </c>
      <c r="F5151">
        <v>410524</v>
      </c>
    </row>
    <row r="5152" spans="1:6">
      <c r="A5152" s="14">
        <v>43298</v>
      </c>
      <c r="B5152">
        <v>10.43</v>
      </c>
      <c r="C5152">
        <v>10.5817</v>
      </c>
      <c r="D5152">
        <v>10.354100000000001</v>
      </c>
      <c r="E5152" s="35">
        <v>10.4679</v>
      </c>
      <c r="F5152">
        <v>374569</v>
      </c>
    </row>
    <row r="5153" spans="1:6">
      <c r="A5153" s="14">
        <v>43299</v>
      </c>
      <c r="B5153">
        <v>10.4679</v>
      </c>
      <c r="C5153">
        <v>10.4679</v>
      </c>
      <c r="D5153">
        <v>10.3162</v>
      </c>
      <c r="E5153" s="35">
        <v>10.43</v>
      </c>
      <c r="F5153">
        <v>273456</v>
      </c>
    </row>
    <row r="5154" spans="1:6">
      <c r="A5154" s="14">
        <v>43300</v>
      </c>
      <c r="B5154">
        <v>10.43</v>
      </c>
      <c r="C5154">
        <v>10.5817</v>
      </c>
      <c r="D5154">
        <v>10.354200000000001</v>
      </c>
      <c r="E5154" s="35">
        <v>10.543799999999999</v>
      </c>
      <c r="F5154">
        <v>290220</v>
      </c>
    </row>
    <row r="5155" spans="1:6">
      <c r="A5155" s="14">
        <v>43301</v>
      </c>
      <c r="B5155">
        <v>10.581799999999999</v>
      </c>
      <c r="C5155">
        <v>10.6197</v>
      </c>
      <c r="D5155">
        <v>10.468</v>
      </c>
      <c r="E5155" s="35">
        <v>10.5059</v>
      </c>
      <c r="F5155">
        <v>216642</v>
      </c>
    </row>
    <row r="5156" spans="1:6">
      <c r="A5156" s="14">
        <v>43304</v>
      </c>
      <c r="B5156">
        <v>10.5059</v>
      </c>
      <c r="C5156">
        <v>10.543799999999999</v>
      </c>
      <c r="D5156">
        <v>10.392099999999999</v>
      </c>
      <c r="E5156" s="35">
        <v>10.43</v>
      </c>
      <c r="F5156">
        <v>262988</v>
      </c>
    </row>
    <row r="5157" spans="1:6">
      <c r="A5157" s="14">
        <v>43305</v>
      </c>
      <c r="B5157">
        <v>10.4679</v>
      </c>
      <c r="C5157">
        <v>10.5817</v>
      </c>
      <c r="D5157">
        <v>10.391999999999999</v>
      </c>
      <c r="E5157" s="35">
        <v>10.4679</v>
      </c>
      <c r="F5157">
        <v>269586</v>
      </c>
    </row>
    <row r="5158" spans="1:6">
      <c r="A5158" s="14">
        <v>43306</v>
      </c>
      <c r="B5158">
        <v>10.43</v>
      </c>
      <c r="C5158">
        <v>10.543799999999999</v>
      </c>
      <c r="D5158">
        <v>10.392099999999999</v>
      </c>
      <c r="E5158" s="35">
        <v>10.5059</v>
      </c>
      <c r="F5158">
        <v>346581</v>
      </c>
    </row>
    <row r="5159" spans="1:6">
      <c r="A5159" s="14">
        <v>43307</v>
      </c>
      <c r="B5159">
        <v>10.543799999999999</v>
      </c>
      <c r="C5159">
        <v>10.5817</v>
      </c>
      <c r="D5159">
        <v>10.3162</v>
      </c>
      <c r="E5159" s="35">
        <v>10.4679</v>
      </c>
      <c r="F5159">
        <v>416592</v>
      </c>
    </row>
    <row r="5160" spans="1:6">
      <c r="A5160" s="14">
        <v>43308</v>
      </c>
      <c r="B5160">
        <v>10.4679</v>
      </c>
      <c r="C5160">
        <v>10.4679</v>
      </c>
      <c r="D5160">
        <v>10.202400000000001</v>
      </c>
      <c r="E5160" s="35">
        <v>10.2783</v>
      </c>
      <c r="F5160">
        <v>298336</v>
      </c>
    </row>
    <row r="5161" spans="1:6">
      <c r="A5161" s="14">
        <v>43311</v>
      </c>
      <c r="B5161">
        <v>10.2783</v>
      </c>
      <c r="C5161">
        <v>10.369400000000001</v>
      </c>
      <c r="D5161">
        <v>10.1645</v>
      </c>
      <c r="E5161" s="35">
        <v>10.240399999999999</v>
      </c>
      <c r="F5161">
        <v>367365</v>
      </c>
    </row>
    <row r="5162" spans="1:6">
      <c r="A5162" s="14">
        <v>43312</v>
      </c>
      <c r="B5162">
        <v>10.240399999999999</v>
      </c>
      <c r="C5162">
        <v>10.5059</v>
      </c>
      <c r="D5162">
        <v>10.1645</v>
      </c>
      <c r="E5162" s="35">
        <v>10.43</v>
      </c>
      <c r="F5162">
        <v>681401</v>
      </c>
    </row>
    <row r="5163" spans="1:6">
      <c r="A5163" s="14">
        <v>43313</v>
      </c>
      <c r="B5163">
        <v>10.392099999999999</v>
      </c>
      <c r="C5163">
        <v>10.543799999999999</v>
      </c>
      <c r="D5163">
        <v>10.392099999999999</v>
      </c>
      <c r="E5163" s="35">
        <v>10.5059</v>
      </c>
      <c r="F5163">
        <v>364255</v>
      </c>
    </row>
    <row r="5164" spans="1:6">
      <c r="A5164" s="14">
        <v>43314</v>
      </c>
      <c r="B5164">
        <v>10.43</v>
      </c>
      <c r="C5164">
        <v>10.5817</v>
      </c>
      <c r="D5164">
        <v>10.43</v>
      </c>
      <c r="E5164" s="35">
        <v>10.543799999999999</v>
      </c>
      <c r="F5164">
        <v>244176</v>
      </c>
    </row>
    <row r="5165" spans="1:6">
      <c r="A5165" s="14">
        <v>43315</v>
      </c>
      <c r="B5165">
        <v>10.581799999999999</v>
      </c>
      <c r="C5165">
        <v>10.6045</v>
      </c>
      <c r="D5165">
        <v>10.4528</v>
      </c>
      <c r="E5165" s="35">
        <v>10.5059</v>
      </c>
      <c r="F5165">
        <v>284152</v>
      </c>
    </row>
    <row r="5166" spans="1:6">
      <c r="A5166" s="14">
        <v>43318</v>
      </c>
      <c r="B5166">
        <v>10.4679</v>
      </c>
      <c r="C5166">
        <v>10.5817</v>
      </c>
      <c r="D5166">
        <v>10.43</v>
      </c>
      <c r="E5166" s="35">
        <v>10.4679</v>
      </c>
      <c r="F5166">
        <v>362432</v>
      </c>
    </row>
    <row r="5167" spans="1:6">
      <c r="A5167" s="14">
        <v>43319</v>
      </c>
      <c r="B5167">
        <v>10.4679</v>
      </c>
      <c r="C5167">
        <v>10.680300000000001</v>
      </c>
      <c r="D5167">
        <v>10.4679</v>
      </c>
      <c r="E5167" s="35">
        <v>10.6196</v>
      </c>
      <c r="F5167">
        <v>261925</v>
      </c>
    </row>
    <row r="5168" spans="1:6">
      <c r="A5168" s="14">
        <v>43320</v>
      </c>
      <c r="B5168">
        <v>10.6196</v>
      </c>
      <c r="C5168">
        <v>10.6196</v>
      </c>
      <c r="D5168">
        <v>10.505800000000001</v>
      </c>
      <c r="E5168" s="35">
        <v>10.6196</v>
      </c>
      <c r="F5168">
        <v>156639</v>
      </c>
    </row>
    <row r="5169" spans="1:6">
      <c r="A5169" s="14">
        <v>43321</v>
      </c>
      <c r="B5169">
        <v>10.5817</v>
      </c>
      <c r="C5169">
        <v>10.733499999999999</v>
      </c>
      <c r="D5169">
        <v>10.5817</v>
      </c>
      <c r="E5169" s="35">
        <v>10.6576</v>
      </c>
      <c r="F5169">
        <v>303268</v>
      </c>
    </row>
    <row r="5170" spans="1:6">
      <c r="A5170" s="14">
        <v>43322</v>
      </c>
      <c r="B5170">
        <v>10.6196</v>
      </c>
      <c r="C5170">
        <v>10.7941</v>
      </c>
      <c r="D5170">
        <v>10.543699999999999</v>
      </c>
      <c r="E5170" s="35">
        <v>10.6196</v>
      </c>
      <c r="F5170">
        <v>621019</v>
      </c>
    </row>
    <row r="5171" spans="1:6">
      <c r="A5171" s="14">
        <v>43325</v>
      </c>
      <c r="B5171">
        <v>10.6196</v>
      </c>
      <c r="C5171">
        <v>10.6196</v>
      </c>
      <c r="D5171">
        <v>10.391999999999999</v>
      </c>
      <c r="E5171" s="35">
        <v>10.4679</v>
      </c>
      <c r="F5171">
        <v>247361</v>
      </c>
    </row>
    <row r="5172" spans="1:6">
      <c r="A5172" s="14">
        <v>43326</v>
      </c>
      <c r="B5172">
        <v>10.4679</v>
      </c>
      <c r="C5172">
        <v>10.6576</v>
      </c>
      <c r="D5172">
        <v>10.4679</v>
      </c>
      <c r="E5172" s="35">
        <v>10.543799999999999</v>
      </c>
      <c r="F5172">
        <v>242052</v>
      </c>
    </row>
    <row r="5173" spans="1:6">
      <c r="A5173" s="14">
        <v>43327</v>
      </c>
      <c r="B5173">
        <v>10.543799999999999</v>
      </c>
      <c r="C5173">
        <v>10.543799999999999</v>
      </c>
      <c r="D5173">
        <v>10.2783</v>
      </c>
      <c r="E5173" s="35">
        <v>10.3162</v>
      </c>
      <c r="F5173">
        <v>172114</v>
      </c>
    </row>
    <row r="5174" spans="1:6">
      <c r="A5174" s="14">
        <v>43328</v>
      </c>
      <c r="B5174">
        <v>10.354200000000001</v>
      </c>
      <c r="C5174">
        <v>10.528600000000001</v>
      </c>
      <c r="D5174">
        <v>10.339</v>
      </c>
      <c r="E5174" s="35">
        <v>10.392099999999999</v>
      </c>
      <c r="F5174">
        <v>209435</v>
      </c>
    </row>
    <row r="5175" spans="1:6">
      <c r="A5175" s="14">
        <v>43329</v>
      </c>
      <c r="B5175">
        <v>10.392099999999999</v>
      </c>
      <c r="C5175">
        <v>10.543799999999999</v>
      </c>
      <c r="D5175">
        <v>10.354200000000001</v>
      </c>
      <c r="E5175" s="35">
        <v>10.5059</v>
      </c>
      <c r="F5175">
        <v>252521</v>
      </c>
    </row>
    <row r="5176" spans="1:6">
      <c r="A5176" s="14">
        <v>43332</v>
      </c>
      <c r="B5176">
        <v>10.543699999999999</v>
      </c>
      <c r="C5176">
        <v>10.657500000000001</v>
      </c>
      <c r="D5176">
        <v>10.505800000000001</v>
      </c>
      <c r="E5176" s="35">
        <v>10.6196</v>
      </c>
      <c r="F5176">
        <v>256312</v>
      </c>
    </row>
    <row r="5177" spans="1:6">
      <c r="A5177" s="14">
        <v>43333</v>
      </c>
      <c r="B5177">
        <v>10.6196</v>
      </c>
      <c r="C5177">
        <v>10.8851</v>
      </c>
      <c r="D5177">
        <v>10.6196</v>
      </c>
      <c r="E5177" s="35">
        <v>10.847200000000001</v>
      </c>
      <c r="F5177">
        <v>338842</v>
      </c>
    </row>
    <row r="5178" spans="1:6">
      <c r="A5178" s="14">
        <v>43334</v>
      </c>
      <c r="B5178">
        <v>10.847200000000001</v>
      </c>
      <c r="C5178">
        <v>10.8851</v>
      </c>
      <c r="D5178">
        <v>10.6196</v>
      </c>
      <c r="E5178" s="35">
        <v>10.695499999999999</v>
      </c>
      <c r="F5178">
        <v>276414</v>
      </c>
    </row>
    <row r="5179" spans="1:6">
      <c r="A5179" s="14">
        <v>43335</v>
      </c>
      <c r="B5179">
        <v>10.695499999999999</v>
      </c>
      <c r="C5179">
        <v>10.718299999999999</v>
      </c>
      <c r="D5179">
        <v>10.543799999999999</v>
      </c>
      <c r="E5179" s="35">
        <v>10.6576</v>
      </c>
      <c r="F5179">
        <v>222027</v>
      </c>
    </row>
    <row r="5180" spans="1:6">
      <c r="A5180" s="14">
        <v>43336</v>
      </c>
      <c r="B5180">
        <v>10.6576</v>
      </c>
      <c r="C5180">
        <v>11.0596</v>
      </c>
      <c r="D5180">
        <v>10.6196</v>
      </c>
      <c r="E5180" s="35">
        <v>10.998900000000001</v>
      </c>
      <c r="F5180">
        <v>336111</v>
      </c>
    </row>
    <row r="5181" spans="1:6">
      <c r="A5181" s="14">
        <v>43339</v>
      </c>
      <c r="B5181">
        <v>10.961</v>
      </c>
      <c r="C5181">
        <v>11.0975</v>
      </c>
      <c r="D5181">
        <v>10.961</v>
      </c>
      <c r="E5181" s="35">
        <v>10.998900000000001</v>
      </c>
      <c r="F5181">
        <v>278234</v>
      </c>
    </row>
    <row r="5182" spans="1:6">
      <c r="A5182" s="14">
        <v>43340</v>
      </c>
      <c r="B5182">
        <v>10.998900000000001</v>
      </c>
      <c r="C5182">
        <v>11.036899999999999</v>
      </c>
      <c r="D5182">
        <v>10.9231</v>
      </c>
      <c r="E5182" s="35">
        <v>10.961</v>
      </c>
      <c r="F5182">
        <v>244480</v>
      </c>
    </row>
    <row r="5183" spans="1:6">
      <c r="A5183" s="14">
        <v>43341</v>
      </c>
      <c r="B5183">
        <v>11.036799999999999</v>
      </c>
      <c r="C5183">
        <v>11.188599999999999</v>
      </c>
      <c r="D5183">
        <v>10.9458</v>
      </c>
      <c r="E5183" s="35">
        <v>11.1127</v>
      </c>
      <c r="F5183">
        <v>365695</v>
      </c>
    </row>
    <row r="5184" spans="1:6">
      <c r="A5184" s="14">
        <v>43342</v>
      </c>
      <c r="B5184">
        <v>11.0747</v>
      </c>
      <c r="C5184">
        <v>11.188499999999999</v>
      </c>
      <c r="D5184">
        <v>10.998900000000001</v>
      </c>
      <c r="E5184" s="35">
        <v>11.150600000000001</v>
      </c>
      <c r="F5184">
        <v>277248</v>
      </c>
    </row>
    <row r="5185" spans="1:6">
      <c r="A5185" s="14">
        <v>43343</v>
      </c>
      <c r="B5185">
        <v>11.1127</v>
      </c>
      <c r="C5185">
        <v>11.173400000000001</v>
      </c>
      <c r="D5185">
        <v>11.036899999999999</v>
      </c>
      <c r="E5185" s="35">
        <v>11.0748</v>
      </c>
      <c r="F5185">
        <v>187816</v>
      </c>
    </row>
    <row r="5186" spans="1:6">
      <c r="A5186" s="14">
        <v>43347</v>
      </c>
      <c r="B5186">
        <v>11.036899999999999</v>
      </c>
      <c r="C5186">
        <v>11.2265</v>
      </c>
      <c r="D5186">
        <v>10.961</v>
      </c>
      <c r="E5186" s="35">
        <v>11.188599999999999</v>
      </c>
      <c r="F5186">
        <v>382991</v>
      </c>
    </row>
    <row r="5187" spans="1:6">
      <c r="A5187" s="14">
        <v>43348</v>
      </c>
      <c r="B5187">
        <v>11.150600000000001</v>
      </c>
      <c r="C5187">
        <v>11.188499999999999</v>
      </c>
      <c r="D5187">
        <v>11.036799999999999</v>
      </c>
      <c r="E5187" s="35">
        <v>11.150600000000001</v>
      </c>
      <c r="F5187">
        <v>423344</v>
      </c>
    </row>
    <row r="5188" spans="1:6">
      <c r="A5188" s="14">
        <v>43349</v>
      </c>
      <c r="B5188">
        <v>11.150700000000001</v>
      </c>
      <c r="C5188">
        <v>11.3782</v>
      </c>
      <c r="D5188">
        <v>11.150700000000001</v>
      </c>
      <c r="E5188" s="35">
        <v>11.340299999999999</v>
      </c>
      <c r="F5188">
        <v>538721</v>
      </c>
    </row>
    <row r="5189" spans="1:6">
      <c r="A5189" s="14">
        <v>43350</v>
      </c>
      <c r="B5189">
        <v>11.302300000000001</v>
      </c>
      <c r="C5189">
        <v>11.5299</v>
      </c>
      <c r="D5189">
        <v>11.2416</v>
      </c>
      <c r="E5189" s="35">
        <v>11.4161</v>
      </c>
      <c r="F5189">
        <v>440411</v>
      </c>
    </row>
    <row r="5190" spans="1:6">
      <c r="A5190" s="14">
        <v>43353</v>
      </c>
      <c r="B5190">
        <v>11.492000000000001</v>
      </c>
      <c r="C5190">
        <v>11.6058</v>
      </c>
      <c r="D5190">
        <v>11.4161</v>
      </c>
      <c r="E5190" s="35">
        <v>11.492000000000001</v>
      </c>
      <c r="F5190">
        <v>351208</v>
      </c>
    </row>
    <row r="5191" spans="1:6">
      <c r="A5191" s="14">
        <v>43354</v>
      </c>
      <c r="B5191">
        <v>11.4541</v>
      </c>
      <c r="C5191">
        <v>11.492000000000001</v>
      </c>
      <c r="D5191">
        <v>11.3782</v>
      </c>
      <c r="E5191" s="35">
        <v>11.3782</v>
      </c>
      <c r="F5191">
        <v>294013</v>
      </c>
    </row>
    <row r="5192" spans="1:6">
      <c r="A5192" s="14">
        <v>43355</v>
      </c>
      <c r="B5192">
        <v>11.4161</v>
      </c>
      <c r="C5192">
        <v>11.5299</v>
      </c>
      <c r="D5192">
        <v>11.340299999999999</v>
      </c>
      <c r="E5192" s="35">
        <v>11.492000000000001</v>
      </c>
      <c r="F5192">
        <v>317073</v>
      </c>
    </row>
    <row r="5193" spans="1:6">
      <c r="A5193" s="14">
        <v>43356</v>
      </c>
      <c r="B5193">
        <v>11.492000000000001</v>
      </c>
      <c r="C5193">
        <v>11.7196</v>
      </c>
      <c r="D5193">
        <v>11.492000000000001</v>
      </c>
      <c r="E5193" s="35">
        <v>11.6058</v>
      </c>
      <c r="F5193">
        <v>443675</v>
      </c>
    </row>
    <row r="5194" spans="1:6">
      <c r="A5194" s="14">
        <v>43357</v>
      </c>
      <c r="B5194">
        <v>11.605700000000001</v>
      </c>
      <c r="C5194">
        <v>11.7195</v>
      </c>
      <c r="D5194">
        <v>11.5299</v>
      </c>
      <c r="E5194" s="35">
        <v>11.6816</v>
      </c>
      <c r="F5194">
        <v>254264</v>
      </c>
    </row>
    <row r="5195" spans="1:6">
      <c r="A5195" s="14">
        <v>43360</v>
      </c>
      <c r="B5195">
        <v>11.681699999999999</v>
      </c>
      <c r="C5195">
        <v>11.7196</v>
      </c>
      <c r="D5195">
        <v>11.6058</v>
      </c>
      <c r="E5195" s="35">
        <v>11.6058</v>
      </c>
      <c r="F5195">
        <v>266706</v>
      </c>
    </row>
    <row r="5196" spans="1:6">
      <c r="A5196" s="14">
        <v>43361</v>
      </c>
      <c r="B5196">
        <v>11.643700000000001</v>
      </c>
      <c r="C5196">
        <v>11.6816</v>
      </c>
      <c r="D5196">
        <v>11.454000000000001</v>
      </c>
      <c r="E5196" s="35">
        <v>11.5678</v>
      </c>
      <c r="F5196">
        <v>366908</v>
      </c>
    </row>
    <row r="5197" spans="1:6">
      <c r="A5197" s="14">
        <v>43362</v>
      </c>
      <c r="B5197">
        <v>11.5299</v>
      </c>
      <c r="C5197">
        <v>11.643700000000001</v>
      </c>
      <c r="D5197">
        <v>11.492000000000001</v>
      </c>
      <c r="E5197" s="35">
        <v>11.643700000000001</v>
      </c>
      <c r="F5197">
        <v>280738</v>
      </c>
    </row>
    <row r="5198" spans="1:6">
      <c r="A5198" s="14">
        <v>43363</v>
      </c>
      <c r="B5198">
        <v>11.833299999999999</v>
      </c>
      <c r="C5198">
        <v>12.288399999999999</v>
      </c>
      <c r="D5198">
        <v>11.6816</v>
      </c>
      <c r="E5198" s="35">
        <v>12.250500000000001</v>
      </c>
      <c r="F5198">
        <v>1399591</v>
      </c>
    </row>
    <row r="5199" spans="1:6">
      <c r="A5199" s="14">
        <v>43364</v>
      </c>
      <c r="B5199">
        <v>14.526199999999999</v>
      </c>
      <c r="C5199">
        <v>14.677899999999999</v>
      </c>
      <c r="D5199">
        <v>13.881399999999999</v>
      </c>
      <c r="E5199" s="35">
        <v>14.4503</v>
      </c>
      <c r="F5199">
        <v>3382129</v>
      </c>
    </row>
    <row r="5200" spans="1:6">
      <c r="A5200" s="14">
        <v>43367</v>
      </c>
      <c r="B5200">
        <v>14.336600000000001</v>
      </c>
      <c r="C5200">
        <v>14.4124</v>
      </c>
      <c r="D5200">
        <v>13.98</v>
      </c>
      <c r="E5200" s="35">
        <v>14.2607</v>
      </c>
      <c r="F5200">
        <v>1296131</v>
      </c>
    </row>
    <row r="5201" spans="1:6">
      <c r="A5201" s="14">
        <v>43368</v>
      </c>
      <c r="B5201">
        <v>14.3744</v>
      </c>
      <c r="C5201">
        <v>14.4124</v>
      </c>
      <c r="D5201">
        <v>13.9193</v>
      </c>
      <c r="E5201" s="35">
        <v>14.336499999999999</v>
      </c>
      <c r="F5201">
        <v>951898</v>
      </c>
    </row>
    <row r="5202" spans="1:6">
      <c r="A5202" s="14">
        <v>43369</v>
      </c>
      <c r="B5202">
        <v>14.3744</v>
      </c>
      <c r="C5202">
        <v>14.4048</v>
      </c>
      <c r="D5202">
        <v>13.729699999999999</v>
      </c>
      <c r="E5202" s="35">
        <v>13.7676</v>
      </c>
      <c r="F5202">
        <v>1120675</v>
      </c>
    </row>
    <row r="5203" spans="1:6">
      <c r="A5203" s="14">
        <v>43370</v>
      </c>
      <c r="B5203">
        <v>13.729699999999999</v>
      </c>
      <c r="C5203">
        <v>14.2607</v>
      </c>
      <c r="D5203">
        <v>13.729699999999999</v>
      </c>
      <c r="E5203" s="35">
        <v>14.109</v>
      </c>
      <c r="F5203">
        <v>853822</v>
      </c>
    </row>
    <row r="5204" spans="1:6">
      <c r="A5204" s="14">
        <v>43371</v>
      </c>
      <c r="B5204">
        <v>14.1357</v>
      </c>
      <c r="C5204">
        <v>14.288500000000001</v>
      </c>
      <c r="D5204">
        <v>14.021100000000001</v>
      </c>
      <c r="E5204" s="35">
        <v>14.1357</v>
      </c>
      <c r="F5204">
        <v>302504</v>
      </c>
    </row>
    <row r="5205" spans="1:6">
      <c r="A5205" s="14">
        <v>43374</v>
      </c>
      <c r="B5205">
        <v>14.1357</v>
      </c>
      <c r="C5205">
        <v>14.1357</v>
      </c>
      <c r="D5205">
        <v>13.585599999999999</v>
      </c>
      <c r="E5205" s="35">
        <v>13.662000000000001</v>
      </c>
      <c r="F5205">
        <v>871984</v>
      </c>
    </row>
    <row r="5206" spans="1:6">
      <c r="A5206" s="14">
        <v>43375</v>
      </c>
      <c r="B5206">
        <v>13.638999999999999</v>
      </c>
      <c r="C5206">
        <v>13.730700000000001</v>
      </c>
      <c r="D5206">
        <v>13.5779</v>
      </c>
      <c r="E5206" s="35">
        <v>13.616099999999999</v>
      </c>
      <c r="F5206">
        <v>698990</v>
      </c>
    </row>
    <row r="5207" spans="1:6">
      <c r="A5207" s="14">
        <v>43376</v>
      </c>
      <c r="B5207">
        <v>13.692500000000001</v>
      </c>
      <c r="C5207">
        <v>13.8835</v>
      </c>
      <c r="D5207">
        <v>13.5168</v>
      </c>
      <c r="E5207" s="35">
        <v>13.8759</v>
      </c>
      <c r="F5207">
        <v>625638</v>
      </c>
    </row>
    <row r="5208" spans="1:6">
      <c r="A5208" s="14">
        <v>43377</v>
      </c>
      <c r="B5208">
        <v>13.853</v>
      </c>
      <c r="C5208">
        <v>13.853</v>
      </c>
      <c r="D5208">
        <v>13.5397</v>
      </c>
      <c r="E5208" s="35">
        <v>13.654299999999999</v>
      </c>
      <c r="F5208">
        <v>697615</v>
      </c>
    </row>
    <row r="5209" spans="1:6">
      <c r="A5209" s="14">
        <v>43378</v>
      </c>
      <c r="B5209">
        <v>13.646699999999999</v>
      </c>
      <c r="C5209">
        <v>13.730700000000001</v>
      </c>
      <c r="D5209">
        <v>13.394500000000001</v>
      </c>
      <c r="E5209" s="35">
        <v>13.5244</v>
      </c>
      <c r="F5209">
        <v>597901</v>
      </c>
    </row>
    <row r="5210" spans="1:6">
      <c r="A5210" s="14">
        <v>43381</v>
      </c>
      <c r="B5210">
        <v>13.5626</v>
      </c>
      <c r="C5210">
        <v>13.7537</v>
      </c>
      <c r="D5210">
        <v>13.4862</v>
      </c>
      <c r="E5210" s="35">
        <v>13.669600000000001</v>
      </c>
      <c r="F5210">
        <v>711675</v>
      </c>
    </row>
    <row r="5211" spans="1:6">
      <c r="A5211" s="14">
        <v>43382</v>
      </c>
      <c r="B5211">
        <v>13.646699999999999</v>
      </c>
      <c r="C5211">
        <v>13.692600000000001</v>
      </c>
      <c r="D5211">
        <v>13.2265</v>
      </c>
      <c r="E5211" s="35">
        <v>13.364000000000001</v>
      </c>
      <c r="F5211">
        <v>711830</v>
      </c>
    </row>
    <row r="5212" spans="1:6">
      <c r="A5212" s="14">
        <v>43383</v>
      </c>
      <c r="B5212">
        <v>13.364000000000001</v>
      </c>
      <c r="C5212">
        <v>13.409800000000001</v>
      </c>
      <c r="D5212">
        <v>13.1271</v>
      </c>
      <c r="E5212" s="35">
        <v>13.1271</v>
      </c>
      <c r="F5212">
        <v>575208</v>
      </c>
    </row>
    <row r="5213" spans="1:6">
      <c r="A5213" s="14">
        <v>43384</v>
      </c>
      <c r="B5213">
        <v>13.020099999999999</v>
      </c>
      <c r="C5213">
        <v>13.104100000000001</v>
      </c>
      <c r="D5213">
        <v>12.6915</v>
      </c>
      <c r="E5213" s="35">
        <v>12.722099999999999</v>
      </c>
      <c r="F5213">
        <v>685465</v>
      </c>
    </row>
    <row r="5214" spans="1:6">
      <c r="A5214" s="14">
        <v>43385</v>
      </c>
      <c r="B5214">
        <v>13.2112</v>
      </c>
      <c r="C5214">
        <v>13.2494</v>
      </c>
      <c r="D5214">
        <v>12.408899999999999</v>
      </c>
      <c r="E5214" s="35">
        <v>12.5617</v>
      </c>
      <c r="F5214">
        <v>1146446</v>
      </c>
    </row>
    <row r="5215" spans="1:6">
      <c r="A5215" s="14">
        <v>43388</v>
      </c>
      <c r="B5215">
        <v>12.5616</v>
      </c>
      <c r="C5215">
        <v>13.065899999999999</v>
      </c>
      <c r="D5215">
        <v>12.5463</v>
      </c>
      <c r="E5215" s="35">
        <v>12.8367</v>
      </c>
      <c r="F5215">
        <v>879390</v>
      </c>
    </row>
    <row r="5216" spans="1:6">
      <c r="A5216" s="14">
        <v>43389</v>
      </c>
      <c r="B5216">
        <v>12.8903</v>
      </c>
      <c r="C5216">
        <v>13.1348</v>
      </c>
      <c r="D5216">
        <v>12.668699999999999</v>
      </c>
      <c r="E5216" s="35">
        <v>13.104200000000001</v>
      </c>
      <c r="F5216">
        <v>753931</v>
      </c>
    </row>
    <row r="5217" spans="1:6">
      <c r="A5217" s="14">
        <v>43390</v>
      </c>
      <c r="B5217">
        <v>13.066000000000001</v>
      </c>
      <c r="C5217">
        <v>13.371600000000001</v>
      </c>
      <c r="D5217">
        <v>12.959</v>
      </c>
      <c r="E5217" s="35">
        <v>13.2799</v>
      </c>
      <c r="F5217">
        <v>602256</v>
      </c>
    </row>
    <row r="5218" spans="1:6">
      <c r="A5218" s="14">
        <v>43391</v>
      </c>
      <c r="B5218">
        <v>13.2035</v>
      </c>
      <c r="C5218">
        <v>13.340999999999999</v>
      </c>
      <c r="D5218">
        <v>12.9055</v>
      </c>
      <c r="E5218" s="35">
        <v>13.042999999999999</v>
      </c>
      <c r="F5218">
        <v>514461</v>
      </c>
    </row>
    <row r="5219" spans="1:6">
      <c r="A5219" s="14">
        <v>43392</v>
      </c>
      <c r="B5219">
        <v>13.035399999999999</v>
      </c>
      <c r="C5219">
        <v>13.1882</v>
      </c>
      <c r="D5219">
        <v>12.661</v>
      </c>
      <c r="E5219" s="35">
        <v>12.8367</v>
      </c>
      <c r="F5219">
        <v>610966</v>
      </c>
    </row>
    <row r="5220" spans="1:6">
      <c r="A5220" s="14">
        <v>43395</v>
      </c>
      <c r="B5220">
        <v>12.8826</v>
      </c>
      <c r="C5220">
        <v>12.9895</v>
      </c>
      <c r="D5220">
        <v>12.714499999999999</v>
      </c>
      <c r="E5220" s="35">
        <v>12.813800000000001</v>
      </c>
      <c r="F5220">
        <v>673469</v>
      </c>
    </row>
    <row r="5221" spans="1:6">
      <c r="A5221" s="14">
        <v>43396</v>
      </c>
      <c r="B5221">
        <v>12.6381</v>
      </c>
      <c r="C5221">
        <v>12.9437</v>
      </c>
      <c r="D5221">
        <v>12.408799999999999</v>
      </c>
      <c r="E5221" s="35">
        <v>12.8902</v>
      </c>
      <c r="F5221">
        <v>807032</v>
      </c>
    </row>
    <row r="5222" spans="1:6">
      <c r="A5222" s="14">
        <v>43397</v>
      </c>
      <c r="B5222">
        <v>12.8673</v>
      </c>
      <c r="C5222">
        <v>12.9131</v>
      </c>
      <c r="D5222">
        <v>12.6151</v>
      </c>
      <c r="E5222" s="35">
        <v>12.6304</v>
      </c>
      <c r="F5222">
        <v>863498</v>
      </c>
    </row>
    <row r="5223" spans="1:6">
      <c r="A5223" s="14">
        <v>43398</v>
      </c>
      <c r="B5223">
        <v>12.691599999999999</v>
      </c>
      <c r="C5223">
        <v>12.699199999999999</v>
      </c>
      <c r="D5223">
        <v>12.492900000000001</v>
      </c>
      <c r="E5223" s="35">
        <v>12.661</v>
      </c>
      <c r="F5223">
        <v>668809</v>
      </c>
    </row>
    <row r="5224" spans="1:6">
      <c r="A5224" s="14">
        <v>43399</v>
      </c>
      <c r="B5224">
        <v>12.5541</v>
      </c>
      <c r="C5224">
        <v>12.691599999999999</v>
      </c>
      <c r="D5224">
        <v>12.141400000000001</v>
      </c>
      <c r="E5224" s="35">
        <v>12.47</v>
      </c>
      <c r="F5224">
        <v>429955</v>
      </c>
    </row>
    <row r="5225" spans="1:6">
      <c r="A5225" s="14">
        <v>43402</v>
      </c>
      <c r="B5225">
        <v>12.5694</v>
      </c>
      <c r="C5225">
        <v>12.729799999999999</v>
      </c>
      <c r="D5225">
        <v>12.370699999999999</v>
      </c>
      <c r="E5225" s="35">
        <v>12.485300000000001</v>
      </c>
      <c r="F5225">
        <v>886655</v>
      </c>
    </row>
    <row r="5226" spans="1:6">
      <c r="A5226" s="14">
        <v>43403</v>
      </c>
      <c r="B5226">
        <v>12.5693</v>
      </c>
      <c r="C5226">
        <v>12.775600000000001</v>
      </c>
      <c r="D5226">
        <v>12.5311</v>
      </c>
      <c r="E5226" s="35">
        <v>12.714499999999999</v>
      </c>
      <c r="F5226">
        <v>1275270</v>
      </c>
    </row>
    <row r="5227" spans="1:6">
      <c r="A5227" s="14">
        <v>43404</v>
      </c>
      <c r="B5227">
        <v>12.8291</v>
      </c>
      <c r="C5227">
        <v>12.8367</v>
      </c>
      <c r="D5227">
        <v>12.5311</v>
      </c>
      <c r="E5227" s="35">
        <v>12.6839</v>
      </c>
      <c r="F5227">
        <v>461969</v>
      </c>
    </row>
    <row r="5228" spans="1:6">
      <c r="A5228" s="14">
        <v>43405</v>
      </c>
      <c r="B5228">
        <v>12.699199999999999</v>
      </c>
      <c r="C5228">
        <v>13.3104</v>
      </c>
      <c r="D5228">
        <v>12.699199999999999</v>
      </c>
      <c r="E5228" s="35">
        <v>13.1729</v>
      </c>
      <c r="F5228">
        <v>745522</v>
      </c>
    </row>
    <row r="5229" spans="1:6">
      <c r="A5229" s="14">
        <v>43406</v>
      </c>
      <c r="B5229">
        <v>13.2111</v>
      </c>
      <c r="C5229">
        <v>13.394500000000001</v>
      </c>
      <c r="D5229">
        <v>13.104200000000001</v>
      </c>
      <c r="E5229" s="35">
        <v>13.1882</v>
      </c>
      <c r="F5229">
        <v>538607</v>
      </c>
    </row>
    <row r="5230" spans="1:6">
      <c r="A5230" s="14">
        <v>43409</v>
      </c>
      <c r="B5230">
        <v>13.257</v>
      </c>
      <c r="C5230">
        <v>13.341100000000001</v>
      </c>
      <c r="D5230">
        <v>13.058299999999999</v>
      </c>
      <c r="E5230" s="35">
        <v>13.1806</v>
      </c>
      <c r="F5230">
        <v>458532</v>
      </c>
    </row>
    <row r="5231" spans="1:6">
      <c r="A5231" s="14">
        <v>43410</v>
      </c>
      <c r="B5231">
        <v>13.1806</v>
      </c>
      <c r="C5231">
        <v>13.264699999999999</v>
      </c>
      <c r="D5231">
        <v>13.0966</v>
      </c>
      <c r="E5231" s="35">
        <v>13.2341</v>
      </c>
      <c r="F5231">
        <v>405352</v>
      </c>
    </row>
    <row r="5232" spans="1:6">
      <c r="A5232" s="14">
        <v>43411</v>
      </c>
      <c r="B5232">
        <v>13.2341</v>
      </c>
      <c r="C5232">
        <v>13.340999999999999</v>
      </c>
      <c r="D5232">
        <v>13.1271</v>
      </c>
      <c r="E5232" s="35">
        <v>13.318099999999999</v>
      </c>
      <c r="F5232">
        <v>311902</v>
      </c>
    </row>
    <row r="5233" spans="1:6">
      <c r="A5233" s="14">
        <v>43412</v>
      </c>
      <c r="B5233">
        <v>13.257</v>
      </c>
      <c r="C5233">
        <v>13.3028</v>
      </c>
      <c r="D5233">
        <v>13.004799999999999</v>
      </c>
      <c r="E5233" s="35">
        <v>13.1347</v>
      </c>
      <c r="F5233">
        <v>372570</v>
      </c>
    </row>
    <row r="5234" spans="1:6">
      <c r="A5234" s="14">
        <v>43413</v>
      </c>
      <c r="B5234">
        <v>13.043100000000001</v>
      </c>
      <c r="C5234">
        <v>13.081300000000001</v>
      </c>
      <c r="D5234">
        <v>12.661</v>
      </c>
      <c r="E5234" s="35">
        <v>12.783300000000001</v>
      </c>
      <c r="F5234">
        <v>334826</v>
      </c>
    </row>
    <row r="5235" spans="1:6">
      <c r="A5235" s="14">
        <v>43416</v>
      </c>
      <c r="B5235">
        <v>12.798500000000001</v>
      </c>
      <c r="C5235">
        <v>12.8291</v>
      </c>
      <c r="D5235">
        <v>12.5311</v>
      </c>
      <c r="E5235" s="35">
        <v>12.5846</v>
      </c>
      <c r="F5235">
        <v>345293</v>
      </c>
    </row>
    <row r="5236" spans="1:6">
      <c r="A5236" s="14">
        <v>43417</v>
      </c>
      <c r="B5236">
        <v>12.638</v>
      </c>
      <c r="C5236">
        <v>12.8291</v>
      </c>
      <c r="D5236">
        <v>12.5464</v>
      </c>
      <c r="E5236" s="35">
        <v>12.6304</v>
      </c>
      <c r="F5236">
        <v>305330</v>
      </c>
    </row>
    <row r="5237" spans="1:6">
      <c r="A5237" s="14">
        <v>43418</v>
      </c>
      <c r="B5237">
        <v>12.6839</v>
      </c>
      <c r="C5237">
        <v>12.8749</v>
      </c>
      <c r="D5237">
        <v>12.554</v>
      </c>
      <c r="E5237" s="35">
        <v>12.6304</v>
      </c>
      <c r="F5237">
        <v>332990</v>
      </c>
    </row>
    <row r="5238" spans="1:6">
      <c r="A5238" s="14">
        <v>43419</v>
      </c>
      <c r="B5238">
        <v>12.554</v>
      </c>
      <c r="C5238">
        <v>12.9131</v>
      </c>
      <c r="D5238">
        <v>12.408799999999999</v>
      </c>
      <c r="E5238" s="35">
        <v>12.8749</v>
      </c>
      <c r="F5238">
        <v>352245</v>
      </c>
    </row>
    <row r="5239" spans="1:6">
      <c r="A5239" s="14">
        <v>43420</v>
      </c>
      <c r="B5239">
        <v>12.775700000000001</v>
      </c>
      <c r="C5239">
        <v>12.9056</v>
      </c>
      <c r="D5239">
        <v>12.699199999999999</v>
      </c>
      <c r="E5239" s="35">
        <v>12.8215</v>
      </c>
      <c r="F5239">
        <v>245274</v>
      </c>
    </row>
    <row r="5240" spans="1:6">
      <c r="A5240" s="14">
        <v>43423</v>
      </c>
      <c r="B5240">
        <v>12.775600000000001</v>
      </c>
      <c r="C5240">
        <v>12.8902</v>
      </c>
      <c r="D5240">
        <v>12.5922</v>
      </c>
      <c r="E5240" s="35">
        <v>12.661</v>
      </c>
      <c r="F5240">
        <v>461893</v>
      </c>
    </row>
    <row r="5241" spans="1:6">
      <c r="A5241" s="14">
        <v>43424</v>
      </c>
      <c r="B5241">
        <v>12.554</v>
      </c>
      <c r="C5241">
        <v>12.577</v>
      </c>
      <c r="D5241">
        <v>12.126200000000001</v>
      </c>
      <c r="E5241" s="35">
        <v>12.172000000000001</v>
      </c>
      <c r="F5241">
        <v>446307</v>
      </c>
    </row>
    <row r="5242" spans="1:6">
      <c r="A5242" s="14">
        <v>43425</v>
      </c>
      <c r="B5242">
        <v>12.2255</v>
      </c>
      <c r="C5242">
        <v>12.5846</v>
      </c>
      <c r="D5242">
        <v>12.148999999999999</v>
      </c>
      <c r="E5242" s="35">
        <v>12.401199999999999</v>
      </c>
      <c r="F5242">
        <v>428197</v>
      </c>
    </row>
    <row r="5243" spans="1:6">
      <c r="A5243" s="14">
        <v>43427</v>
      </c>
      <c r="B5243">
        <v>12.3324</v>
      </c>
      <c r="C5243">
        <v>12.6686</v>
      </c>
      <c r="D5243">
        <v>12.3018</v>
      </c>
      <c r="E5243" s="35">
        <v>12.5387</v>
      </c>
      <c r="F5243">
        <v>259103</v>
      </c>
    </row>
    <row r="5244" spans="1:6">
      <c r="A5244" s="14">
        <v>43430</v>
      </c>
      <c r="B5244">
        <v>12.5693</v>
      </c>
      <c r="C5244">
        <v>12.6075</v>
      </c>
      <c r="D5244">
        <v>12.126200000000001</v>
      </c>
      <c r="E5244" s="35">
        <v>12.2255</v>
      </c>
      <c r="F5244">
        <v>334444</v>
      </c>
    </row>
    <row r="5245" spans="1:6">
      <c r="A5245" s="14">
        <v>43431</v>
      </c>
      <c r="B5245">
        <v>12.210100000000001</v>
      </c>
      <c r="C5245">
        <v>12.3095</v>
      </c>
      <c r="D5245">
        <v>12.156700000000001</v>
      </c>
      <c r="E5245" s="35">
        <v>12.2407</v>
      </c>
      <c r="F5245">
        <v>332226</v>
      </c>
    </row>
    <row r="5246" spans="1:6">
      <c r="A5246" s="14">
        <v>43432</v>
      </c>
      <c r="B5246">
        <v>12.2636</v>
      </c>
      <c r="C5246">
        <v>12.6762</v>
      </c>
      <c r="D5246">
        <v>12.148999999999999</v>
      </c>
      <c r="E5246" s="35">
        <v>12.6304</v>
      </c>
      <c r="F5246">
        <v>562752</v>
      </c>
    </row>
    <row r="5247" spans="1:6">
      <c r="A5247" s="14">
        <v>43433</v>
      </c>
      <c r="B5247">
        <v>12.5693</v>
      </c>
      <c r="C5247">
        <v>12.6534</v>
      </c>
      <c r="D5247">
        <v>12.3095</v>
      </c>
      <c r="E5247" s="35">
        <v>12.5693</v>
      </c>
      <c r="F5247">
        <v>688675</v>
      </c>
    </row>
    <row r="5248" spans="1:6">
      <c r="A5248" s="14">
        <v>43434</v>
      </c>
      <c r="B5248">
        <v>12.5388</v>
      </c>
      <c r="C5248">
        <v>12.577</v>
      </c>
      <c r="D5248">
        <v>12.2484</v>
      </c>
      <c r="E5248" s="35">
        <v>12.378299999999999</v>
      </c>
      <c r="F5248">
        <v>328025</v>
      </c>
    </row>
    <row r="5249" spans="1:6">
      <c r="A5249" s="14">
        <v>43437</v>
      </c>
      <c r="B5249">
        <v>12.5082</v>
      </c>
      <c r="C5249">
        <v>12.5999</v>
      </c>
      <c r="D5249">
        <v>12.2561</v>
      </c>
      <c r="E5249" s="35">
        <v>12.47</v>
      </c>
      <c r="F5249">
        <v>328789</v>
      </c>
    </row>
    <row r="5250" spans="1:6">
      <c r="A5250" s="14">
        <v>43438</v>
      </c>
      <c r="B5250">
        <v>12.469900000000001</v>
      </c>
      <c r="C5250">
        <v>12.5464</v>
      </c>
      <c r="D5250">
        <v>11.820499999999999</v>
      </c>
      <c r="E5250" s="35">
        <v>11.881600000000001</v>
      </c>
      <c r="F5250">
        <v>442637</v>
      </c>
    </row>
    <row r="5251" spans="1:6">
      <c r="A5251" s="14">
        <v>43440</v>
      </c>
      <c r="B5251">
        <v>11.736499999999999</v>
      </c>
      <c r="C5251">
        <v>11.774699999999999</v>
      </c>
      <c r="D5251">
        <v>11.469099999999999</v>
      </c>
      <c r="E5251" s="35">
        <v>11.774699999999999</v>
      </c>
      <c r="F5251">
        <v>396718</v>
      </c>
    </row>
    <row r="5252" spans="1:6">
      <c r="A5252" s="14">
        <v>43441</v>
      </c>
      <c r="B5252">
        <v>11.7364</v>
      </c>
      <c r="C5252">
        <v>11.828099999999999</v>
      </c>
      <c r="D5252">
        <v>11.4384</v>
      </c>
      <c r="E5252" s="35">
        <v>11.530099999999999</v>
      </c>
      <c r="F5252">
        <v>341395</v>
      </c>
    </row>
    <row r="5253" spans="1:6">
      <c r="A5253" s="14">
        <v>43444</v>
      </c>
      <c r="B5253">
        <v>11.469099999999999</v>
      </c>
      <c r="C5253">
        <v>11.499599999999999</v>
      </c>
      <c r="D5253">
        <v>11.0946</v>
      </c>
      <c r="E5253" s="35">
        <v>11.3468</v>
      </c>
      <c r="F5253">
        <v>538763</v>
      </c>
    </row>
    <row r="5254" spans="1:6">
      <c r="A5254" s="14">
        <v>43445</v>
      </c>
      <c r="B5254">
        <v>11.499599999999999</v>
      </c>
      <c r="C5254">
        <v>11.6295</v>
      </c>
      <c r="D5254">
        <v>11.148099999999999</v>
      </c>
      <c r="E5254" s="35">
        <v>11.255100000000001</v>
      </c>
      <c r="F5254">
        <v>573987</v>
      </c>
    </row>
    <row r="5255" spans="1:6">
      <c r="A5255" s="14">
        <v>43446</v>
      </c>
      <c r="B5255">
        <v>11.385</v>
      </c>
      <c r="C5255">
        <v>11.537800000000001</v>
      </c>
      <c r="D5255">
        <v>11.278</v>
      </c>
      <c r="E5255" s="35">
        <v>11.3544</v>
      </c>
      <c r="F5255">
        <v>361339</v>
      </c>
    </row>
    <row r="5256" spans="1:6">
      <c r="A5256" s="14">
        <v>43447</v>
      </c>
      <c r="B5256">
        <v>11.3086</v>
      </c>
      <c r="C5256">
        <v>11.4156</v>
      </c>
      <c r="D5256">
        <v>11.0947</v>
      </c>
      <c r="E5256" s="35">
        <v>11.140499999999999</v>
      </c>
      <c r="F5256">
        <v>311751</v>
      </c>
    </row>
    <row r="5257" spans="1:6">
      <c r="A5257" s="14">
        <v>43448</v>
      </c>
      <c r="B5257">
        <v>11.0717</v>
      </c>
      <c r="C5257">
        <v>11.186299999999999</v>
      </c>
      <c r="D5257">
        <v>10.888299999999999</v>
      </c>
      <c r="E5257" s="35">
        <v>10.941800000000001</v>
      </c>
      <c r="F5257">
        <v>282943</v>
      </c>
    </row>
    <row r="5258" spans="1:6">
      <c r="A5258" s="14">
        <v>43451</v>
      </c>
      <c r="B5258">
        <v>10.903600000000001</v>
      </c>
      <c r="C5258">
        <v>11.0717</v>
      </c>
      <c r="D5258">
        <v>10.7508</v>
      </c>
      <c r="E5258" s="35">
        <v>10.8348</v>
      </c>
      <c r="F5258">
        <v>746669</v>
      </c>
    </row>
    <row r="5259" spans="1:6">
      <c r="A5259" s="14">
        <v>43452</v>
      </c>
      <c r="B5259">
        <v>10.941800000000001</v>
      </c>
      <c r="C5259">
        <v>11.0029</v>
      </c>
      <c r="D5259">
        <v>10.8043</v>
      </c>
      <c r="E5259" s="35">
        <v>10.850099999999999</v>
      </c>
      <c r="F5259">
        <v>779679</v>
      </c>
    </row>
    <row r="5260" spans="1:6">
      <c r="A5260" s="14">
        <v>43453</v>
      </c>
      <c r="B5260">
        <v>11.6142</v>
      </c>
      <c r="C5260">
        <v>11.828200000000001</v>
      </c>
      <c r="D5260">
        <v>10.926500000000001</v>
      </c>
      <c r="E5260" s="35">
        <v>11.0488</v>
      </c>
      <c r="F5260">
        <v>1281921</v>
      </c>
    </row>
    <row r="5261" spans="1:6">
      <c r="A5261" s="14">
        <v>43454</v>
      </c>
      <c r="B5261">
        <v>11.0411</v>
      </c>
      <c r="C5261">
        <v>11.4232</v>
      </c>
      <c r="D5261">
        <v>10.941800000000001</v>
      </c>
      <c r="E5261" s="35">
        <v>11.224500000000001</v>
      </c>
      <c r="F5261">
        <v>745371</v>
      </c>
    </row>
    <row r="5262" spans="1:6">
      <c r="A5262" s="14">
        <v>43455</v>
      </c>
      <c r="B5262">
        <v>11.209300000000001</v>
      </c>
      <c r="C5262">
        <v>11.537800000000001</v>
      </c>
      <c r="D5262">
        <v>11.0947</v>
      </c>
      <c r="E5262" s="35">
        <v>11.1023</v>
      </c>
      <c r="F5262">
        <v>984918</v>
      </c>
    </row>
    <row r="5263" spans="1:6">
      <c r="A5263" s="14">
        <v>43458</v>
      </c>
      <c r="B5263">
        <v>11.0565</v>
      </c>
      <c r="C5263">
        <v>11.155799999999999</v>
      </c>
      <c r="D5263">
        <v>10.7967</v>
      </c>
      <c r="E5263" s="35">
        <v>10.8043</v>
      </c>
      <c r="F5263">
        <v>315266</v>
      </c>
    </row>
    <row r="5264" spans="1:6">
      <c r="A5264" s="14">
        <v>43460</v>
      </c>
      <c r="B5264">
        <v>10.827199999999999</v>
      </c>
      <c r="C5264">
        <v>11.3468</v>
      </c>
      <c r="D5264">
        <v>10.666700000000001</v>
      </c>
      <c r="E5264" s="35">
        <v>11.2933</v>
      </c>
      <c r="F5264">
        <v>534713</v>
      </c>
    </row>
    <row r="5265" spans="1:6">
      <c r="A5265" s="14">
        <v>43461</v>
      </c>
      <c r="B5265">
        <v>11.1198</v>
      </c>
      <c r="C5265">
        <v>11.397399999999999</v>
      </c>
      <c r="D5265">
        <v>10.9964</v>
      </c>
      <c r="E5265" s="35">
        <v>11.389699999999999</v>
      </c>
      <c r="F5265">
        <v>661790</v>
      </c>
    </row>
    <row r="5266" spans="1:6">
      <c r="A5266" s="14">
        <v>43462</v>
      </c>
      <c r="B5266">
        <v>11.382</v>
      </c>
      <c r="C5266">
        <v>11.5825</v>
      </c>
      <c r="D5266">
        <v>11.2895</v>
      </c>
      <c r="E5266" s="35">
        <v>11.3203</v>
      </c>
      <c r="F5266">
        <v>468543</v>
      </c>
    </row>
    <row r="5267" spans="1:6">
      <c r="A5267" s="14">
        <v>43465</v>
      </c>
      <c r="B5267">
        <v>11.3588</v>
      </c>
      <c r="C5267">
        <v>11.4976</v>
      </c>
      <c r="D5267">
        <v>11.22</v>
      </c>
      <c r="E5267" s="35">
        <v>11.4359</v>
      </c>
      <c r="F5267">
        <v>331356</v>
      </c>
    </row>
    <row r="5268" spans="1:6">
      <c r="A5268" s="14">
        <v>43467</v>
      </c>
      <c r="B5268">
        <v>11.335599999999999</v>
      </c>
      <c r="C5268">
        <v>11.6287</v>
      </c>
      <c r="D5268">
        <v>11.1891</v>
      </c>
      <c r="E5268" s="35">
        <v>11.5747</v>
      </c>
      <c r="F5268">
        <v>446409</v>
      </c>
    </row>
    <row r="5269" spans="1:6">
      <c r="A5269" s="14">
        <v>43468</v>
      </c>
      <c r="B5269">
        <v>11.536199999999999</v>
      </c>
      <c r="C5269">
        <v>11.7058</v>
      </c>
      <c r="D5269">
        <v>11.273999999999999</v>
      </c>
      <c r="E5269" s="35">
        <v>11.567</v>
      </c>
      <c r="F5269">
        <v>666336</v>
      </c>
    </row>
    <row r="5270" spans="1:6">
      <c r="A5270" s="14">
        <v>43469</v>
      </c>
      <c r="B5270">
        <v>11.736700000000001</v>
      </c>
      <c r="C5270">
        <v>12.052899999999999</v>
      </c>
      <c r="D5270">
        <v>11.6442</v>
      </c>
      <c r="E5270" s="35">
        <v>12.0143</v>
      </c>
      <c r="F5270">
        <v>389886</v>
      </c>
    </row>
    <row r="5271" spans="1:6">
      <c r="A5271" s="14">
        <v>43472</v>
      </c>
      <c r="B5271">
        <v>12.0297</v>
      </c>
      <c r="C5271">
        <v>12.384399999999999</v>
      </c>
      <c r="D5271">
        <v>11.867800000000001</v>
      </c>
      <c r="E5271" s="35">
        <v>12.2379</v>
      </c>
      <c r="F5271">
        <v>368294</v>
      </c>
    </row>
    <row r="5272" spans="1:6">
      <c r="A5272" s="14">
        <v>43473</v>
      </c>
      <c r="B5272">
        <v>12.3613</v>
      </c>
      <c r="C5272">
        <v>12.5078</v>
      </c>
      <c r="D5272">
        <v>12.2996</v>
      </c>
      <c r="E5272" s="35">
        <v>12.4924</v>
      </c>
      <c r="F5272">
        <v>428674</v>
      </c>
    </row>
    <row r="5273" spans="1:6">
      <c r="A5273" s="14">
        <v>43474</v>
      </c>
      <c r="B5273">
        <v>12.5464</v>
      </c>
      <c r="C5273">
        <v>12.7469</v>
      </c>
      <c r="D5273">
        <v>12.392200000000001</v>
      </c>
      <c r="E5273" s="35">
        <v>12.6235</v>
      </c>
      <c r="F5273">
        <v>675824</v>
      </c>
    </row>
    <row r="5274" spans="1:6">
      <c r="A5274" s="14">
        <v>43475</v>
      </c>
      <c r="B5274">
        <v>12.5464</v>
      </c>
      <c r="C5274">
        <v>12.7623</v>
      </c>
      <c r="D5274">
        <v>12.4924</v>
      </c>
      <c r="E5274" s="35">
        <v>12.7392</v>
      </c>
      <c r="F5274">
        <v>603261</v>
      </c>
    </row>
    <row r="5275" spans="1:6">
      <c r="A5275" s="14">
        <v>43476</v>
      </c>
      <c r="B5275">
        <v>12.6774</v>
      </c>
      <c r="C5275">
        <v>12.708299999999999</v>
      </c>
      <c r="D5275">
        <v>12.469200000000001</v>
      </c>
      <c r="E5275" s="35">
        <v>12.654299999999999</v>
      </c>
      <c r="F5275">
        <v>423352</v>
      </c>
    </row>
    <row r="5276" spans="1:6">
      <c r="A5276" s="14">
        <v>43479</v>
      </c>
      <c r="B5276">
        <v>12.6158</v>
      </c>
      <c r="C5276">
        <v>12.8086</v>
      </c>
      <c r="D5276">
        <v>12.577299999999999</v>
      </c>
      <c r="E5276" s="35">
        <v>12.6081</v>
      </c>
      <c r="F5276">
        <v>354646</v>
      </c>
    </row>
    <row r="5277" spans="1:6">
      <c r="A5277" s="14">
        <v>43480</v>
      </c>
      <c r="B5277">
        <v>12.646599999999999</v>
      </c>
      <c r="C5277">
        <v>12.708299999999999</v>
      </c>
      <c r="D5277">
        <v>12.4846</v>
      </c>
      <c r="E5277" s="35">
        <v>12.600300000000001</v>
      </c>
      <c r="F5277">
        <v>324261</v>
      </c>
    </row>
    <row r="5278" spans="1:6">
      <c r="A5278" s="14">
        <v>43481</v>
      </c>
      <c r="B5278">
        <v>12.6312</v>
      </c>
      <c r="C5278">
        <v>12.777799999999999</v>
      </c>
      <c r="D5278">
        <v>12.3536</v>
      </c>
      <c r="E5278" s="35">
        <v>12.399900000000001</v>
      </c>
      <c r="F5278">
        <v>729034</v>
      </c>
    </row>
    <row r="5279" spans="1:6">
      <c r="A5279" s="14">
        <v>43482</v>
      </c>
      <c r="B5279">
        <v>12.330500000000001</v>
      </c>
      <c r="C5279">
        <v>12.723800000000001</v>
      </c>
      <c r="D5279">
        <v>12.330500000000001</v>
      </c>
      <c r="E5279" s="35">
        <v>12.6852</v>
      </c>
      <c r="F5279">
        <v>613979</v>
      </c>
    </row>
    <row r="5280" spans="1:6">
      <c r="A5280" s="14">
        <v>43483</v>
      </c>
      <c r="B5280">
        <v>12.7545</v>
      </c>
      <c r="C5280">
        <v>13.0861</v>
      </c>
      <c r="D5280">
        <v>12.7545</v>
      </c>
      <c r="E5280" s="35">
        <v>13.001300000000001</v>
      </c>
      <c r="F5280">
        <v>304829</v>
      </c>
    </row>
    <row r="5281" spans="1:6">
      <c r="A5281" s="14">
        <v>43487</v>
      </c>
      <c r="B5281">
        <v>12.916499999999999</v>
      </c>
      <c r="C5281">
        <v>12.970499999999999</v>
      </c>
      <c r="D5281">
        <v>12.7546</v>
      </c>
      <c r="E5281" s="35">
        <v>12.916499999999999</v>
      </c>
      <c r="F5281">
        <v>365209</v>
      </c>
    </row>
    <row r="5282" spans="1:6">
      <c r="A5282" s="14">
        <v>43488</v>
      </c>
      <c r="B5282">
        <v>12.978199999999999</v>
      </c>
      <c r="C5282">
        <v>13.0322</v>
      </c>
      <c r="D5282">
        <v>12.8163</v>
      </c>
      <c r="E5282" s="35">
        <v>12.9011</v>
      </c>
      <c r="F5282">
        <v>577118</v>
      </c>
    </row>
    <row r="5283" spans="1:6">
      <c r="A5283" s="14">
        <v>43489</v>
      </c>
      <c r="B5283">
        <v>12.9397</v>
      </c>
      <c r="C5283">
        <v>13.109299999999999</v>
      </c>
      <c r="D5283">
        <v>12.824</v>
      </c>
      <c r="E5283" s="35">
        <v>12.8317</v>
      </c>
      <c r="F5283">
        <v>440704</v>
      </c>
    </row>
    <row r="5284" spans="1:6">
      <c r="A5284" s="14">
        <v>43490</v>
      </c>
      <c r="B5284">
        <v>12.908799999999999</v>
      </c>
      <c r="C5284">
        <v>12.985900000000001</v>
      </c>
      <c r="D5284">
        <v>12.800800000000001</v>
      </c>
      <c r="E5284" s="35">
        <v>12.839399999999999</v>
      </c>
      <c r="F5284">
        <v>328195</v>
      </c>
    </row>
    <row r="5285" spans="1:6">
      <c r="A5285" s="14">
        <v>43493</v>
      </c>
      <c r="B5285">
        <v>12.785500000000001</v>
      </c>
      <c r="C5285">
        <v>12.824</v>
      </c>
      <c r="D5285">
        <v>12.577199999999999</v>
      </c>
      <c r="E5285" s="35">
        <v>12.6158</v>
      </c>
      <c r="F5285">
        <v>325497</v>
      </c>
    </row>
    <row r="5286" spans="1:6">
      <c r="A5286" s="14">
        <v>43494</v>
      </c>
      <c r="B5286">
        <v>12.6851</v>
      </c>
      <c r="C5286">
        <v>12.7005</v>
      </c>
      <c r="D5286">
        <v>12.4923</v>
      </c>
      <c r="E5286" s="35">
        <v>12.530900000000001</v>
      </c>
      <c r="F5286">
        <v>266041</v>
      </c>
    </row>
    <row r="5287" spans="1:6">
      <c r="A5287" s="14">
        <v>43495</v>
      </c>
      <c r="B5287">
        <v>12.646599999999999</v>
      </c>
      <c r="C5287">
        <v>12.646599999999999</v>
      </c>
      <c r="D5287">
        <v>12.423</v>
      </c>
      <c r="E5287" s="35">
        <v>12.577199999999999</v>
      </c>
      <c r="F5287">
        <v>353565</v>
      </c>
    </row>
    <row r="5288" spans="1:6">
      <c r="A5288" s="14">
        <v>43496</v>
      </c>
      <c r="B5288">
        <v>12.584899999999999</v>
      </c>
      <c r="C5288">
        <v>12.739100000000001</v>
      </c>
      <c r="D5288">
        <v>12.5618</v>
      </c>
      <c r="E5288" s="35">
        <v>12.723699999999999</v>
      </c>
      <c r="F5288">
        <v>680140</v>
      </c>
    </row>
    <row r="5289" spans="1:6">
      <c r="A5289" s="14">
        <v>43497</v>
      </c>
      <c r="B5289">
        <v>12.785500000000001</v>
      </c>
      <c r="C5289">
        <v>12.8163</v>
      </c>
      <c r="D5289">
        <v>12.577299999999999</v>
      </c>
      <c r="E5289" s="35">
        <v>12.6775</v>
      </c>
      <c r="F5289">
        <v>279537</v>
      </c>
    </row>
    <row r="5290" spans="1:6">
      <c r="A5290" s="14">
        <v>43500</v>
      </c>
      <c r="B5290">
        <v>12.662000000000001</v>
      </c>
      <c r="C5290">
        <v>12.800800000000001</v>
      </c>
      <c r="D5290">
        <v>12.592599999999999</v>
      </c>
      <c r="E5290" s="35">
        <v>12.800800000000001</v>
      </c>
      <c r="F5290">
        <v>618217</v>
      </c>
    </row>
    <row r="5291" spans="1:6">
      <c r="A5291" s="14">
        <v>43501</v>
      </c>
      <c r="B5291">
        <v>12.847099999999999</v>
      </c>
      <c r="C5291">
        <v>13.039899999999999</v>
      </c>
      <c r="D5291">
        <v>12.800800000000001</v>
      </c>
      <c r="E5291" s="35">
        <v>12.978199999999999</v>
      </c>
      <c r="F5291">
        <v>388498</v>
      </c>
    </row>
    <row r="5292" spans="1:6">
      <c r="A5292" s="14">
        <v>43502</v>
      </c>
      <c r="B5292">
        <v>12.978199999999999</v>
      </c>
      <c r="C5292">
        <v>13.039899999999999</v>
      </c>
      <c r="D5292">
        <v>12.878</v>
      </c>
      <c r="E5292" s="35">
        <v>12.970499999999999</v>
      </c>
      <c r="F5292">
        <v>136028</v>
      </c>
    </row>
    <row r="5293" spans="1:6">
      <c r="A5293" s="14">
        <v>43503</v>
      </c>
      <c r="B5293">
        <v>12.9011</v>
      </c>
      <c r="C5293">
        <v>12.932</v>
      </c>
      <c r="D5293">
        <v>12.7392</v>
      </c>
      <c r="E5293" s="35">
        <v>12.8857</v>
      </c>
      <c r="F5293">
        <v>170884</v>
      </c>
    </row>
    <row r="5294" spans="1:6">
      <c r="A5294" s="14">
        <v>43504</v>
      </c>
      <c r="B5294">
        <v>12.8317</v>
      </c>
      <c r="C5294">
        <v>12.9396</v>
      </c>
      <c r="D5294">
        <v>12.77</v>
      </c>
      <c r="E5294" s="35">
        <v>12.908799999999999</v>
      </c>
      <c r="F5294">
        <v>158083</v>
      </c>
    </row>
    <row r="5295" spans="1:6">
      <c r="A5295" s="14">
        <v>43507</v>
      </c>
      <c r="B5295">
        <v>12.924200000000001</v>
      </c>
      <c r="C5295">
        <v>13.047599999999999</v>
      </c>
      <c r="D5295">
        <v>12.916499999999999</v>
      </c>
      <c r="E5295" s="35">
        <v>13.039899999999999</v>
      </c>
      <c r="F5295">
        <v>450189</v>
      </c>
    </row>
    <row r="5296" spans="1:6">
      <c r="A5296" s="14">
        <v>43508</v>
      </c>
      <c r="B5296">
        <v>13.0707</v>
      </c>
      <c r="C5296">
        <v>13.1632</v>
      </c>
      <c r="D5296">
        <v>13.0244</v>
      </c>
      <c r="E5296" s="35">
        <v>13.063000000000001</v>
      </c>
      <c r="F5296">
        <v>212833</v>
      </c>
    </row>
    <row r="5297" spans="1:6">
      <c r="A5297" s="14">
        <v>43509</v>
      </c>
      <c r="B5297">
        <v>13.1325</v>
      </c>
      <c r="C5297">
        <v>13.178699999999999</v>
      </c>
      <c r="D5297">
        <v>13.0168</v>
      </c>
      <c r="E5297" s="35">
        <v>13.1633</v>
      </c>
      <c r="F5297">
        <v>190548</v>
      </c>
    </row>
    <row r="5298" spans="1:6">
      <c r="A5298" s="14">
        <v>43510</v>
      </c>
      <c r="B5298">
        <v>13.109299999999999</v>
      </c>
      <c r="C5298">
        <v>13.2944</v>
      </c>
      <c r="D5298">
        <v>13.0939</v>
      </c>
      <c r="E5298" s="35">
        <v>13.117000000000001</v>
      </c>
      <c r="F5298">
        <v>185921</v>
      </c>
    </row>
    <row r="5299" spans="1:6">
      <c r="A5299" s="14">
        <v>43511</v>
      </c>
      <c r="B5299">
        <v>13.225</v>
      </c>
      <c r="C5299">
        <v>13.4717</v>
      </c>
      <c r="D5299">
        <v>13.194100000000001</v>
      </c>
      <c r="E5299" s="35">
        <v>13.456300000000001</v>
      </c>
      <c r="F5299">
        <v>323260</v>
      </c>
    </row>
    <row r="5300" spans="1:6">
      <c r="A5300" s="14">
        <v>43515</v>
      </c>
      <c r="B5300">
        <v>13.456300000000001</v>
      </c>
      <c r="C5300">
        <v>13.5334</v>
      </c>
      <c r="D5300">
        <v>13.394600000000001</v>
      </c>
      <c r="E5300" s="35">
        <v>13.4794</v>
      </c>
      <c r="F5300">
        <v>324647</v>
      </c>
    </row>
    <row r="5301" spans="1:6">
      <c r="A5301" s="14">
        <v>43516</v>
      </c>
      <c r="B5301">
        <v>13.494899999999999</v>
      </c>
      <c r="C5301">
        <v>13.518000000000001</v>
      </c>
      <c r="D5301">
        <v>13.4101</v>
      </c>
      <c r="E5301" s="35">
        <v>13.494899999999999</v>
      </c>
      <c r="F5301">
        <v>328504</v>
      </c>
    </row>
    <row r="5302" spans="1:6">
      <c r="A5302" s="14">
        <v>43517</v>
      </c>
      <c r="B5302">
        <v>13.494899999999999</v>
      </c>
      <c r="C5302">
        <v>13.5334</v>
      </c>
      <c r="D5302">
        <v>13.379200000000001</v>
      </c>
      <c r="E5302" s="35">
        <v>13.456300000000001</v>
      </c>
      <c r="F5302">
        <v>401684</v>
      </c>
    </row>
    <row r="5303" spans="1:6">
      <c r="A5303" s="14">
        <v>43518</v>
      </c>
      <c r="B5303">
        <v>13.4948</v>
      </c>
      <c r="C5303">
        <v>13.8187</v>
      </c>
      <c r="D5303">
        <v>13.433199999999999</v>
      </c>
      <c r="E5303" s="35">
        <v>13.5334</v>
      </c>
      <c r="F5303">
        <v>544960</v>
      </c>
    </row>
    <row r="5304" spans="1:6">
      <c r="A5304" s="14">
        <v>43521</v>
      </c>
      <c r="B5304">
        <v>13.6106</v>
      </c>
      <c r="C5304">
        <v>13.734</v>
      </c>
      <c r="D5304">
        <v>13.4255</v>
      </c>
      <c r="E5304" s="35">
        <v>13.4255</v>
      </c>
      <c r="F5304">
        <v>391892</v>
      </c>
    </row>
    <row r="5305" spans="1:6">
      <c r="A5305" s="14">
        <v>43522</v>
      </c>
      <c r="B5305">
        <v>13.433199999999999</v>
      </c>
      <c r="C5305">
        <v>13.464</v>
      </c>
      <c r="D5305">
        <v>13.2713</v>
      </c>
      <c r="E5305" s="35">
        <v>13.371499999999999</v>
      </c>
      <c r="F5305">
        <v>326576</v>
      </c>
    </row>
    <row r="5306" spans="1:6">
      <c r="A5306" s="14">
        <v>43523</v>
      </c>
      <c r="B5306">
        <v>13.3329</v>
      </c>
      <c r="C5306">
        <v>13.433199999999999</v>
      </c>
      <c r="D5306">
        <v>13.309799999999999</v>
      </c>
      <c r="E5306" s="35">
        <v>13.386900000000001</v>
      </c>
      <c r="F5306">
        <v>247688</v>
      </c>
    </row>
    <row r="5307" spans="1:6">
      <c r="A5307" s="14">
        <v>43524</v>
      </c>
      <c r="B5307">
        <v>13.386900000000001</v>
      </c>
      <c r="C5307">
        <v>13.5566</v>
      </c>
      <c r="D5307">
        <v>13.317500000000001</v>
      </c>
      <c r="E5307" s="35">
        <v>13.502599999999999</v>
      </c>
      <c r="F5307">
        <v>279460</v>
      </c>
    </row>
    <row r="5308" spans="1:6">
      <c r="A5308" s="14">
        <v>43525</v>
      </c>
      <c r="B5308">
        <v>13.6182</v>
      </c>
      <c r="C5308">
        <v>13.6182</v>
      </c>
      <c r="D5308">
        <v>13.363799999999999</v>
      </c>
      <c r="E5308" s="35">
        <v>13.5951</v>
      </c>
      <c r="F5308">
        <v>294034</v>
      </c>
    </row>
    <row r="5309" spans="1:6">
      <c r="A5309" s="14">
        <v>43528</v>
      </c>
      <c r="B5309">
        <v>13.6028</v>
      </c>
      <c r="C5309">
        <v>13.702999999999999</v>
      </c>
      <c r="D5309">
        <v>13.510300000000001</v>
      </c>
      <c r="E5309" s="35">
        <v>13.6722</v>
      </c>
      <c r="F5309">
        <v>355416</v>
      </c>
    </row>
    <row r="5310" spans="1:6">
      <c r="A5310" s="14">
        <v>43529</v>
      </c>
      <c r="B5310">
        <v>13.702999999999999</v>
      </c>
      <c r="C5310">
        <v>13.702999999999999</v>
      </c>
      <c r="D5310">
        <v>13.41</v>
      </c>
      <c r="E5310" s="35">
        <v>13.4794</v>
      </c>
      <c r="F5310">
        <v>312000</v>
      </c>
    </row>
    <row r="5311" spans="1:6">
      <c r="A5311" s="14">
        <v>43530</v>
      </c>
      <c r="B5311">
        <v>13.5025</v>
      </c>
      <c r="C5311">
        <v>13.5025</v>
      </c>
      <c r="D5311">
        <v>13.317500000000001</v>
      </c>
      <c r="E5311" s="35">
        <v>13.3406</v>
      </c>
      <c r="F5311">
        <v>484117</v>
      </c>
    </row>
    <row r="5312" spans="1:6">
      <c r="A5312" s="14">
        <v>43531</v>
      </c>
      <c r="B5312">
        <v>13.379200000000001</v>
      </c>
      <c r="C5312">
        <v>13.41</v>
      </c>
      <c r="D5312">
        <v>13.194100000000001</v>
      </c>
      <c r="E5312" s="35">
        <v>13.325200000000001</v>
      </c>
      <c r="F5312">
        <v>338451</v>
      </c>
    </row>
    <row r="5313" spans="1:6">
      <c r="A5313" s="14">
        <v>43532</v>
      </c>
      <c r="B5313">
        <v>13.2636</v>
      </c>
      <c r="C5313">
        <v>13.371499999999999</v>
      </c>
      <c r="D5313">
        <v>13.255800000000001</v>
      </c>
      <c r="E5313" s="35">
        <v>13.2944</v>
      </c>
      <c r="F5313">
        <v>357576</v>
      </c>
    </row>
    <row r="5314" spans="1:6">
      <c r="A5314" s="14">
        <v>43535</v>
      </c>
      <c r="B5314">
        <v>13.317500000000001</v>
      </c>
      <c r="C5314">
        <v>13.6028</v>
      </c>
      <c r="D5314">
        <v>13.309799999999999</v>
      </c>
      <c r="E5314" s="35">
        <v>13.5951</v>
      </c>
      <c r="F5314">
        <v>369682</v>
      </c>
    </row>
    <row r="5315" spans="1:6">
      <c r="A5315" s="14">
        <v>43536</v>
      </c>
      <c r="B5315">
        <v>13.6028</v>
      </c>
      <c r="C5315">
        <v>13.718500000000001</v>
      </c>
      <c r="D5315">
        <v>13.510300000000001</v>
      </c>
      <c r="E5315" s="35">
        <v>13.6028</v>
      </c>
      <c r="F5315">
        <v>484041</v>
      </c>
    </row>
    <row r="5316" spans="1:6">
      <c r="A5316" s="14">
        <v>43537</v>
      </c>
      <c r="B5316">
        <v>13.6568</v>
      </c>
      <c r="C5316">
        <v>13.695399999999999</v>
      </c>
      <c r="D5316">
        <v>13.5566</v>
      </c>
      <c r="E5316" s="35">
        <v>13.5566</v>
      </c>
      <c r="F5316">
        <v>189314</v>
      </c>
    </row>
    <row r="5317" spans="1:6">
      <c r="A5317" s="14">
        <v>43538</v>
      </c>
      <c r="B5317">
        <v>13.571999999999999</v>
      </c>
      <c r="C5317">
        <v>13.571999999999999</v>
      </c>
      <c r="D5317">
        <v>13.4023</v>
      </c>
      <c r="E5317" s="35">
        <v>13.5334</v>
      </c>
      <c r="F5317">
        <v>317707</v>
      </c>
    </row>
    <row r="5318" spans="1:6">
      <c r="A5318" s="14">
        <v>43539</v>
      </c>
      <c r="B5318">
        <v>13.6105</v>
      </c>
      <c r="C5318">
        <v>13.6645</v>
      </c>
      <c r="D5318">
        <v>13.4255</v>
      </c>
      <c r="E5318" s="35">
        <v>13.510300000000001</v>
      </c>
      <c r="F5318">
        <v>772215</v>
      </c>
    </row>
    <row r="5319" spans="1:6">
      <c r="A5319" s="14">
        <v>43542</v>
      </c>
      <c r="B5319">
        <v>13.502599999999999</v>
      </c>
      <c r="C5319">
        <v>13.6183</v>
      </c>
      <c r="D5319">
        <v>13.4024</v>
      </c>
      <c r="E5319" s="35">
        <v>13.571999999999999</v>
      </c>
      <c r="F5319">
        <v>479184</v>
      </c>
    </row>
    <row r="5320" spans="1:6">
      <c r="A5320" s="14">
        <v>43543</v>
      </c>
      <c r="B5320">
        <v>13.6799</v>
      </c>
      <c r="C5320">
        <v>13.764699999999999</v>
      </c>
      <c r="D5320">
        <v>13.440799999999999</v>
      </c>
      <c r="E5320" s="35">
        <v>13.4794</v>
      </c>
      <c r="F5320">
        <v>812697</v>
      </c>
    </row>
    <row r="5321" spans="1:6">
      <c r="A5321" s="14">
        <v>43544</v>
      </c>
      <c r="B5321">
        <v>13.888199999999999</v>
      </c>
      <c r="C5321">
        <v>13.888199999999999</v>
      </c>
      <c r="D5321">
        <v>11.5748</v>
      </c>
      <c r="E5321" s="35">
        <v>11.651899999999999</v>
      </c>
      <c r="F5321">
        <v>3371494</v>
      </c>
    </row>
    <row r="5322" spans="1:6">
      <c r="A5322" s="14">
        <v>43545</v>
      </c>
      <c r="B5322">
        <v>12.022</v>
      </c>
      <c r="C5322">
        <v>12.2919</v>
      </c>
      <c r="D5322">
        <v>11.7676</v>
      </c>
      <c r="E5322" s="35">
        <v>11.798400000000001</v>
      </c>
      <c r="F5322">
        <v>2397928</v>
      </c>
    </row>
    <row r="5323" spans="1:6">
      <c r="A5323" s="14">
        <v>43546</v>
      </c>
      <c r="B5323">
        <v>11.7676</v>
      </c>
      <c r="C5323">
        <v>11.8909</v>
      </c>
      <c r="D5323">
        <v>11.335699999999999</v>
      </c>
      <c r="E5323" s="35">
        <v>11.389699999999999</v>
      </c>
      <c r="F5323">
        <v>1314095</v>
      </c>
    </row>
    <row r="5324" spans="1:6">
      <c r="A5324" s="14">
        <v>43549</v>
      </c>
      <c r="B5324">
        <v>11.351100000000001</v>
      </c>
      <c r="C5324">
        <v>11.613200000000001</v>
      </c>
      <c r="D5324">
        <v>11.1737</v>
      </c>
      <c r="E5324" s="35">
        <v>11.4436</v>
      </c>
      <c r="F5324">
        <v>1163870</v>
      </c>
    </row>
    <row r="5325" spans="1:6">
      <c r="A5325" s="14">
        <v>43550</v>
      </c>
      <c r="B5325">
        <v>11.4899</v>
      </c>
      <c r="C5325">
        <v>11.675000000000001</v>
      </c>
      <c r="D5325">
        <v>11.4899</v>
      </c>
      <c r="E5325" s="35">
        <v>11.613300000000001</v>
      </c>
      <c r="F5325">
        <v>573339</v>
      </c>
    </row>
    <row r="5326" spans="1:6">
      <c r="A5326" s="14">
        <v>43551</v>
      </c>
      <c r="B5326">
        <v>11.6364</v>
      </c>
      <c r="C5326">
        <v>11.813800000000001</v>
      </c>
      <c r="D5326">
        <v>11.605600000000001</v>
      </c>
      <c r="E5326" s="35">
        <v>11.6904</v>
      </c>
      <c r="F5326">
        <v>921583</v>
      </c>
    </row>
    <row r="5327" spans="1:6">
      <c r="A5327" s="14">
        <v>43552</v>
      </c>
      <c r="B5327">
        <v>11.756600000000001</v>
      </c>
      <c r="C5327">
        <v>11.8734</v>
      </c>
      <c r="D5327">
        <v>11.523</v>
      </c>
      <c r="E5327" s="35">
        <v>11.6554</v>
      </c>
      <c r="F5327">
        <v>740278</v>
      </c>
    </row>
    <row r="5328" spans="1:6">
      <c r="A5328" s="14">
        <v>43553</v>
      </c>
      <c r="B5328">
        <v>11.7021</v>
      </c>
      <c r="C5328">
        <v>11.7722</v>
      </c>
      <c r="D5328">
        <v>11.250500000000001</v>
      </c>
      <c r="E5328" s="35">
        <v>11.3284</v>
      </c>
      <c r="F5328">
        <v>964977</v>
      </c>
    </row>
    <row r="5329" spans="1:6">
      <c r="A5329" s="14">
        <v>43556</v>
      </c>
      <c r="B5329">
        <v>11.421799999999999</v>
      </c>
      <c r="C5329">
        <v>11.608700000000001</v>
      </c>
      <c r="D5329">
        <v>11.3751</v>
      </c>
      <c r="E5329" s="35">
        <v>11.600899999999999</v>
      </c>
      <c r="F5329">
        <v>543140</v>
      </c>
    </row>
    <row r="5330" spans="1:6">
      <c r="A5330" s="14">
        <v>43557</v>
      </c>
      <c r="B5330">
        <v>11.5931</v>
      </c>
      <c r="C5330">
        <v>11.6632</v>
      </c>
      <c r="D5330">
        <v>11.499700000000001</v>
      </c>
      <c r="E5330" s="35">
        <v>11.647600000000001</v>
      </c>
      <c r="F5330">
        <v>522196</v>
      </c>
    </row>
    <row r="5331" spans="1:6">
      <c r="A5331" s="14">
        <v>43558</v>
      </c>
      <c r="B5331">
        <v>11.6631</v>
      </c>
      <c r="C5331">
        <v>11.9123</v>
      </c>
      <c r="D5331">
        <v>11.6631</v>
      </c>
      <c r="E5331" s="35">
        <v>11.85</v>
      </c>
      <c r="F5331">
        <v>572724</v>
      </c>
    </row>
    <row r="5332" spans="1:6">
      <c r="A5332" s="14">
        <v>43559</v>
      </c>
      <c r="B5332">
        <v>11.8812</v>
      </c>
      <c r="C5332">
        <v>12.044700000000001</v>
      </c>
      <c r="D5332">
        <v>11.8422</v>
      </c>
      <c r="E5332" s="35">
        <v>12.0291</v>
      </c>
      <c r="F5332">
        <v>391705</v>
      </c>
    </row>
    <row r="5333" spans="1:6">
      <c r="A5333" s="14">
        <v>43560</v>
      </c>
      <c r="B5333">
        <v>12.0291</v>
      </c>
      <c r="C5333">
        <v>12.215999999999999</v>
      </c>
      <c r="D5333">
        <v>12.0291</v>
      </c>
      <c r="E5333" s="35">
        <v>12.1615</v>
      </c>
      <c r="F5333">
        <v>522353</v>
      </c>
    </row>
    <row r="5334" spans="1:6">
      <c r="A5334" s="14">
        <v>43563</v>
      </c>
      <c r="B5334">
        <v>12.1615</v>
      </c>
      <c r="C5334">
        <v>12.2082</v>
      </c>
      <c r="D5334">
        <v>12.0525</v>
      </c>
      <c r="E5334" s="35">
        <v>12.2004</v>
      </c>
      <c r="F5334">
        <v>391705</v>
      </c>
    </row>
    <row r="5335" spans="1:6">
      <c r="A5335" s="14">
        <v>43564</v>
      </c>
      <c r="B5335">
        <v>12.177</v>
      </c>
      <c r="C5335">
        <v>12.223800000000001</v>
      </c>
      <c r="D5335">
        <v>11.9824</v>
      </c>
      <c r="E5335" s="35">
        <v>12.036899999999999</v>
      </c>
      <c r="F5335">
        <v>437875</v>
      </c>
    </row>
    <row r="5336" spans="1:6">
      <c r="A5336" s="14">
        <v>43565</v>
      </c>
      <c r="B5336">
        <v>12.0914</v>
      </c>
      <c r="C5336">
        <v>12.215999999999999</v>
      </c>
      <c r="D5336">
        <v>12.036899999999999</v>
      </c>
      <c r="E5336" s="35">
        <v>12.1615</v>
      </c>
      <c r="F5336">
        <v>267600</v>
      </c>
    </row>
    <row r="5337" spans="1:6">
      <c r="A5337" s="14">
        <v>43566</v>
      </c>
      <c r="B5337">
        <v>12.223800000000001</v>
      </c>
      <c r="C5337">
        <v>12.3172</v>
      </c>
      <c r="D5337">
        <v>12.184799999999999</v>
      </c>
      <c r="E5337" s="35">
        <v>12.3094</v>
      </c>
      <c r="F5337">
        <v>189040</v>
      </c>
    </row>
    <row r="5338" spans="1:6">
      <c r="A5338" s="14">
        <v>43567</v>
      </c>
      <c r="B5338">
        <v>12.3171</v>
      </c>
      <c r="C5338">
        <v>12.4495</v>
      </c>
      <c r="D5338">
        <v>12.3093</v>
      </c>
      <c r="E5338" s="35">
        <v>12.3872</v>
      </c>
      <c r="F5338">
        <v>852467</v>
      </c>
    </row>
    <row r="5339" spans="1:6">
      <c r="A5339" s="14">
        <v>43570</v>
      </c>
      <c r="B5339">
        <v>12.410600000000001</v>
      </c>
      <c r="C5339">
        <v>12.5274</v>
      </c>
      <c r="D5339">
        <v>12.3406</v>
      </c>
      <c r="E5339" s="35">
        <v>12.4885</v>
      </c>
      <c r="F5339">
        <v>336037</v>
      </c>
    </row>
    <row r="5340" spans="1:6">
      <c r="A5340" s="14">
        <v>43571</v>
      </c>
      <c r="B5340">
        <v>12.519600000000001</v>
      </c>
      <c r="C5340">
        <v>12.8232</v>
      </c>
      <c r="D5340">
        <v>12.480700000000001</v>
      </c>
      <c r="E5340" s="35">
        <v>12.7921</v>
      </c>
      <c r="F5340">
        <v>373252</v>
      </c>
    </row>
    <row r="5341" spans="1:6">
      <c r="A5341" s="14">
        <v>43572</v>
      </c>
      <c r="B5341">
        <v>12.8466</v>
      </c>
      <c r="C5341">
        <v>12.94</v>
      </c>
      <c r="D5341">
        <v>12.799899999999999</v>
      </c>
      <c r="E5341" s="35">
        <v>12.8855</v>
      </c>
      <c r="F5341">
        <v>565794</v>
      </c>
    </row>
    <row r="5342" spans="1:6">
      <c r="A5342" s="14">
        <v>43573</v>
      </c>
      <c r="B5342">
        <v>12.8466</v>
      </c>
      <c r="C5342">
        <v>12.87</v>
      </c>
      <c r="D5342">
        <v>12.6053</v>
      </c>
      <c r="E5342" s="35">
        <v>12.799899999999999</v>
      </c>
      <c r="F5342">
        <v>300689</v>
      </c>
    </row>
    <row r="5343" spans="1:6">
      <c r="A5343" s="14">
        <v>43577</v>
      </c>
      <c r="B5343">
        <v>12.7765</v>
      </c>
      <c r="C5343">
        <v>12.807700000000001</v>
      </c>
      <c r="D5343">
        <v>12.589700000000001</v>
      </c>
      <c r="E5343" s="35">
        <v>12.6753</v>
      </c>
      <c r="F5343">
        <v>460686</v>
      </c>
    </row>
    <row r="5344" spans="1:6">
      <c r="A5344" s="14">
        <v>43578</v>
      </c>
      <c r="B5344">
        <v>12.7064</v>
      </c>
      <c r="C5344">
        <v>12.877700000000001</v>
      </c>
      <c r="D5344">
        <v>12.613</v>
      </c>
      <c r="E5344" s="35">
        <v>12.831</v>
      </c>
      <c r="F5344">
        <v>249301</v>
      </c>
    </row>
    <row r="5345" spans="1:6">
      <c r="A5345" s="14">
        <v>43579</v>
      </c>
      <c r="B5345">
        <v>12.8155</v>
      </c>
      <c r="C5345">
        <v>13.2203</v>
      </c>
      <c r="D5345">
        <v>12.7921</v>
      </c>
      <c r="E5345" s="35">
        <v>13.0802</v>
      </c>
      <c r="F5345">
        <v>328017</v>
      </c>
    </row>
    <row r="5346" spans="1:6">
      <c r="A5346" s="14">
        <v>43580</v>
      </c>
      <c r="B5346">
        <v>13.017899999999999</v>
      </c>
      <c r="C5346">
        <v>13.0646</v>
      </c>
      <c r="D5346">
        <v>12.7532</v>
      </c>
      <c r="E5346" s="35">
        <v>13.0101</v>
      </c>
      <c r="F5346">
        <v>331131</v>
      </c>
    </row>
    <row r="5347" spans="1:6">
      <c r="A5347" s="14">
        <v>43581</v>
      </c>
      <c r="B5347">
        <v>13.0335</v>
      </c>
      <c r="C5347">
        <v>13.2592</v>
      </c>
      <c r="D5347">
        <v>12.9556</v>
      </c>
      <c r="E5347" s="35">
        <v>13.1736</v>
      </c>
      <c r="F5347">
        <v>269701</v>
      </c>
    </row>
    <row r="5348" spans="1:6">
      <c r="A5348" s="14">
        <v>43584</v>
      </c>
      <c r="B5348">
        <v>13.196899999999999</v>
      </c>
      <c r="C5348">
        <v>13.414899999999999</v>
      </c>
      <c r="D5348">
        <v>13.1892</v>
      </c>
      <c r="E5348" s="35">
        <v>13.3293</v>
      </c>
      <c r="F5348">
        <v>274450</v>
      </c>
    </row>
    <row r="5349" spans="1:6">
      <c r="A5349" s="14">
        <v>43585</v>
      </c>
      <c r="B5349">
        <v>13.313800000000001</v>
      </c>
      <c r="C5349">
        <v>13.6408</v>
      </c>
      <c r="D5349">
        <v>13.2515</v>
      </c>
      <c r="E5349" s="35">
        <v>13.4617</v>
      </c>
      <c r="F5349">
        <v>655800</v>
      </c>
    </row>
    <row r="5350" spans="1:6">
      <c r="A5350" s="14">
        <v>43586</v>
      </c>
      <c r="B5350">
        <v>13.4695</v>
      </c>
      <c r="C5350">
        <v>13.4695</v>
      </c>
      <c r="D5350">
        <v>13.2281</v>
      </c>
      <c r="E5350" s="35">
        <v>13.2982</v>
      </c>
      <c r="F5350">
        <v>695742</v>
      </c>
    </row>
    <row r="5351" spans="1:6">
      <c r="A5351" s="14">
        <v>43587</v>
      </c>
      <c r="B5351">
        <v>13.2904</v>
      </c>
      <c r="C5351">
        <v>13.492800000000001</v>
      </c>
      <c r="D5351">
        <v>13.235900000000001</v>
      </c>
      <c r="E5351" s="35">
        <v>13.375999999999999</v>
      </c>
      <c r="F5351">
        <v>275617</v>
      </c>
    </row>
    <row r="5352" spans="1:6">
      <c r="A5352" s="14">
        <v>43588</v>
      </c>
      <c r="B5352">
        <v>13.4072</v>
      </c>
      <c r="C5352">
        <v>13.773099999999999</v>
      </c>
      <c r="D5352">
        <v>13.4072</v>
      </c>
      <c r="E5352" s="35">
        <v>13.773099999999999</v>
      </c>
      <c r="F5352">
        <v>357602</v>
      </c>
    </row>
    <row r="5353" spans="1:6">
      <c r="A5353" s="14">
        <v>43591</v>
      </c>
      <c r="B5353">
        <v>13.523999999999999</v>
      </c>
      <c r="C5353">
        <v>13.773199999999999</v>
      </c>
      <c r="D5353">
        <v>13.523999999999999</v>
      </c>
      <c r="E5353" s="35">
        <v>13.6953</v>
      </c>
      <c r="F5353">
        <v>285195</v>
      </c>
    </row>
    <row r="5354" spans="1:6">
      <c r="A5354" s="14">
        <v>43592</v>
      </c>
      <c r="B5354">
        <v>13.5396</v>
      </c>
      <c r="C5354">
        <v>13.664099999999999</v>
      </c>
      <c r="D5354">
        <v>13.3216</v>
      </c>
      <c r="E5354" s="35">
        <v>13.4695</v>
      </c>
      <c r="F5354">
        <v>227969</v>
      </c>
    </row>
    <row r="5355" spans="1:6">
      <c r="A5355" s="14">
        <v>43593</v>
      </c>
      <c r="B5355">
        <v>13.4773</v>
      </c>
      <c r="C5355">
        <v>13.6953</v>
      </c>
      <c r="D5355">
        <v>13.3683</v>
      </c>
      <c r="E5355" s="35">
        <v>13.6174</v>
      </c>
      <c r="F5355">
        <v>448775</v>
      </c>
    </row>
    <row r="5356" spans="1:6">
      <c r="A5356" s="14">
        <v>43594</v>
      </c>
      <c r="B5356">
        <v>13.5162</v>
      </c>
      <c r="C5356">
        <v>13.6408</v>
      </c>
      <c r="D5356">
        <v>13.3527</v>
      </c>
      <c r="E5356" s="35">
        <v>13.5318</v>
      </c>
      <c r="F5356">
        <v>336115</v>
      </c>
    </row>
    <row r="5357" spans="1:6">
      <c r="A5357" s="14">
        <v>43595</v>
      </c>
      <c r="B5357">
        <v>13.5084</v>
      </c>
      <c r="C5357">
        <v>13.6252</v>
      </c>
      <c r="D5357">
        <v>13.1892</v>
      </c>
      <c r="E5357" s="35">
        <v>13.6252</v>
      </c>
      <c r="F5357">
        <v>236533</v>
      </c>
    </row>
    <row r="5358" spans="1:6">
      <c r="A5358" s="14">
        <v>43598</v>
      </c>
      <c r="B5358">
        <v>13.3605</v>
      </c>
      <c r="C5358">
        <v>13.375999999999999</v>
      </c>
      <c r="D5358">
        <v>13.0724</v>
      </c>
      <c r="E5358" s="35">
        <v>13.2281</v>
      </c>
      <c r="F5358">
        <v>300455</v>
      </c>
    </row>
    <row r="5359" spans="1:6">
      <c r="A5359" s="14">
        <v>43599</v>
      </c>
      <c r="B5359">
        <v>13.274800000000001</v>
      </c>
      <c r="C5359">
        <v>13.3994</v>
      </c>
      <c r="D5359">
        <v>13.056800000000001</v>
      </c>
      <c r="E5359" s="35">
        <v>13.3371</v>
      </c>
      <c r="F5359">
        <v>253506</v>
      </c>
    </row>
    <row r="5360" spans="1:6">
      <c r="A5360" s="14">
        <v>43600</v>
      </c>
      <c r="B5360">
        <v>13.204800000000001</v>
      </c>
      <c r="C5360">
        <v>13.492800000000001</v>
      </c>
      <c r="D5360">
        <v>13.126899999999999</v>
      </c>
      <c r="E5360" s="35">
        <v>13.453900000000001</v>
      </c>
      <c r="F5360">
        <v>337749</v>
      </c>
    </row>
    <row r="5361" spans="1:6">
      <c r="A5361" s="14">
        <v>43601</v>
      </c>
      <c r="B5361">
        <v>13.4695</v>
      </c>
      <c r="C5361">
        <v>13.601800000000001</v>
      </c>
      <c r="D5361">
        <v>13.3916</v>
      </c>
      <c r="E5361" s="35">
        <v>13.446099999999999</v>
      </c>
      <c r="F5361">
        <v>416775</v>
      </c>
    </row>
    <row r="5362" spans="1:6">
      <c r="A5362" s="14">
        <v>43602</v>
      </c>
      <c r="B5362">
        <v>13.2904</v>
      </c>
      <c r="C5362">
        <v>13.5162</v>
      </c>
      <c r="D5362">
        <v>13.1736</v>
      </c>
      <c r="E5362" s="35">
        <v>13.1736</v>
      </c>
      <c r="F5362">
        <v>704227</v>
      </c>
    </row>
    <row r="5363" spans="1:6">
      <c r="A5363" s="14">
        <v>43605</v>
      </c>
      <c r="B5363">
        <v>13.0724</v>
      </c>
      <c r="C5363">
        <v>13.235900000000001</v>
      </c>
      <c r="D5363">
        <v>12.978999999999999</v>
      </c>
      <c r="E5363" s="35">
        <v>13.1892</v>
      </c>
      <c r="F5363">
        <v>210840</v>
      </c>
    </row>
    <row r="5364" spans="1:6">
      <c r="A5364" s="14">
        <v>43606</v>
      </c>
      <c r="B5364">
        <v>13.2593</v>
      </c>
      <c r="C5364">
        <v>13.4695</v>
      </c>
      <c r="D5364">
        <v>13.235900000000001</v>
      </c>
      <c r="E5364" s="35">
        <v>13.453900000000001</v>
      </c>
      <c r="F5364">
        <v>337515</v>
      </c>
    </row>
    <row r="5365" spans="1:6">
      <c r="A5365" s="14">
        <v>43607</v>
      </c>
      <c r="B5365">
        <v>13.3682</v>
      </c>
      <c r="C5365">
        <v>13.484999999999999</v>
      </c>
      <c r="D5365">
        <v>13.266999999999999</v>
      </c>
      <c r="E5365" s="35">
        <v>13.266999999999999</v>
      </c>
      <c r="F5365">
        <v>273126</v>
      </c>
    </row>
    <row r="5366" spans="1:6">
      <c r="A5366" s="14">
        <v>43608</v>
      </c>
      <c r="B5366">
        <v>13.157999999999999</v>
      </c>
      <c r="C5366">
        <v>13.157999999999999</v>
      </c>
      <c r="D5366">
        <v>12.9244</v>
      </c>
      <c r="E5366" s="35">
        <v>13.056800000000001</v>
      </c>
      <c r="F5366">
        <v>199317</v>
      </c>
    </row>
    <row r="5367" spans="1:6">
      <c r="A5367" s="14">
        <v>43609</v>
      </c>
      <c r="B5367">
        <v>13.126899999999999</v>
      </c>
      <c r="C5367">
        <v>13.1503</v>
      </c>
      <c r="D5367">
        <v>12.9245</v>
      </c>
      <c r="E5367" s="35">
        <v>13.017899999999999</v>
      </c>
      <c r="F5367">
        <v>411948</v>
      </c>
    </row>
    <row r="5368" spans="1:6">
      <c r="A5368" s="14">
        <v>43613</v>
      </c>
      <c r="B5368">
        <v>13.0412</v>
      </c>
      <c r="C5368">
        <v>13.204700000000001</v>
      </c>
      <c r="D5368">
        <v>12.9556</v>
      </c>
      <c r="E5368" s="35">
        <v>13.048999999999999</v>
      </c>
      <c r="F5368">
        <v>594134</v>
      </c>
    </row>
    <row r="5369" spans="1:6">
      <c r="A5369" s="14">
        <v>43614</v>
      </c>
      <c r="B5369">
        <v>12.9245</v>
      </c>
      <c r="C5369">
        <v>13.0724</v>
      </c>
      <c r="D5369">
        <v>12.8155</v>
      </c>
      <c r="E5369" s="35">
        <v>13.025700000000001</v>
      </c>
      <c r="F5369">
        <v>592268</v>
      </c>
    </row>
    <row r="5370" spans="1:6">
      <c r="A5370" s="14">
        <v>43615</v>
      </c>
      <c r="B5370">
        <v>13.017899999999999</v>
      </c>
      <c r="C5370">
        <v>13.126899999999999</v>
      </c>
      <c r="D5370">
        <v>12.6053</v>
      </c>
      <c r="E5370" s="35">
        <v>12.7065</v>
      </c>
      <c r="F5370">
        <v>283015</v>
      </c>
    </row>
    <row r="5371" spans="1:6">
      <c r="A5371" s="14">
        <v>43616</v>
      </c>
      <c r="B5371">
        <v>12.5352</v>
      </c>
      <c r="C5371">
        <v>12.5664</v>
      </c>
      <c r="D5371">
        <v>12.3795</v>
      </c>
      <c r="E5371" s="35">
        <v>12.4885</v>
      </c>
      <c r="F5371">
        <v>271726</v>
      </c>
    </row>
    <row r="5372" spans="1:6">
      <c r="A5372" s="14">
        <v>43619</v>
      </c>
      <c r="B5372">
        <v>12.480600000000001</v>
      </c>
      <c r="C5372">
        <v>12.831</v>
      </c>
      <c r="D5372">
        <v>12.472899999999999</v>
      </c>
      <c r="E5372" s="35">
        <v>12.7765</v>
      </c>
      <c r="F5372">
        <v>320775</v>
      </c>
    </row>
    <row r="5373" spans="1:6">
      <c r="A5373" s="14">
        <v>43620</v>
      </c>
      <c r="B5373">
        <v>12.8933</v>
      </c>
      <c r="C5373">
        <v>13.1892</v>
      </c>
      <c r="D5373">
        <v>12.8466</v>
      </c>
      <c r="E5373" s="35">
        <v>13.1736</v>
      </c>
      <c r="F5373">
        <v>206947</v>
      </c>
    </row>
    <row r="5374" spans="1:6">
      <c r="A5374" s="14">
        <v>43621</v>
      </c>
      <c r="B5374">
        <v>13.1892</v>
      </c>
      <c r="C5374">
        <v>13.235900000000001</v>
      </c>
      <c r="D5374">
        <v>12.978999999999999</v>
      </c>
      <c r="E5374" s="35">
        <v>13.1191</v>
      </c>
      <c r="F5374">
        <v>598651</v>
      </c>
    </row>
    <row r="5375" spans="1:6">
      <c r="A5375" s="14">
        <v>43622</v>
      </c>
      <c r="B5375">
        <v>13.196999999999999</v>
      </c>
      <c r="C5375">
        <v>13.2281</v>
      </c>
      <c r="D5375">
        <v>12.9011</v>
      </c>
      <c r="E5375" s="35">
        <v>13.0724</v>
      </c>
      <c r="F5375">
        <v>410936</v>
      </c>
    </row>
    <row r="5376" spans="1:6">
      <c r="A5376" s="14">
        <v>43623</v>
      </c>
      <c r="B5376">
        <v>13.1425</v>
      </c>
      <c r="C5376">
        <v>13.2593</v>
      </c>
      <c r="D5376">
        <v>13.0724</v>
      </c>
      <c r="E5376" s="35">
        <v>13.196999999999999</v>
      </c>
      <c r="F5376">
        <v>248835</v>
      </c>
    </row>
    <row r="5377" spans="1:6">
      <c r="A5377" s="14">
        <v>43626</v>
      </c>
      <c r="B5377">
        <v>13.2826</v>
      </c>
      <c r="C5377">
        <v>13.446099999999999</v>
      </c>
      <c r="D5377">
        <v>13.2203</v>
      </c>
      <c r="E5377" s="35">
        <v>13.3293</v>
      </c>
      <c r="F5377">
        <v>427441</v>
      </c>
    </row>
    <row r="5378" spans="1:6">
      <c r="A5378" s="14">
        <v>43627</v>
      </c>
      <c r="B5378">
        <v>13.4305</v>
      </c>
      <c r="C5378">
        <v>13.5006</v>
      </c>
      <c r="D5378">
        <v>13.235900000000001</v>
      </c>
      <c r="E5378" s="35">
        <v>13.3371</v>
      </c>
      <c r="F5378">
        <v>180942</v>
      </c>
    </row>
    <row r="5379" spans="1:6">
      <c r="A5379" s="14">
        <v>43628</v>
      </c>
      <c r="B5379">
        <v>13.3293</v>
      </c>
      <c r="C5379">
        <v>13.4306</v>
      </c>
      <c r="D5379">
        <v>13.204800000000001</v>
      </c>
      <c r="E5379" s="35">
        <v>13.4072</v>
      </c>
      <c r="F5379">
        <v>504210</v>
      </c>
    </row>
    <row r="5380" spans="1:6">
      <c r="A5380" s="14">
        <v>43629</v>
      </c>
      <c r="B5380">
        <v>13.4617</v>
      </c>
      <c r="C5380">
        <v>13.7264</v>
      </c>
      <c r="D5380">
        <v>13.3605</v>
      </c>
      <c r="E5380" s="35">
        <v>13.6408</v>
      </c>
      <c r="F5380">
        <v>321555</v>
      </c>
    </row>
    <row r="5381" spans="1:6">
      <c r="A5381" s="14">
        <v>43630</v>
      </c>
      <c r="B5381">
        <v>13.6174</v>
      </c>
      <c r="C5381">
        <v>13.664099999999999</v>
      </c>
      <c r="D5381">
        <v>13.446099999999999</v>
      </c>
      <c r="E5381" s="35">
        <v>13.601800000000001</v>
      </c>
      <c r="F5381">
        <v>229448</v>
      </c>
    </row>
    <row r="5382" spans="1:6">
      <c r="A5382" s="14">
        <v>43633</v>
      </c>
      <c r="B5382">
        <v>13.6252</v>
      </c>
      <c r="C5382">
        <v>13.6797</v>
      </c>
      <c r="D5382">
        <v>13.523999999999999</v>
      </c>
      <c r="E5382" s="35">
        <v>13.6096</v>
      </c>
      <c r="F5382">
        <v>296250</v>
      </c>
    </row>
    <row r="5383" spans="1:6">
      <c r="A5383" s="14">
        <v>43634</v>
      </c>
      <c r="B5383">
        <v>13.702999999999999</v>
      </c>
      <c r="C5383">
        <v>13.9054</v>
      </c>
      <c r="D5383">
        <v>13.6174</v>
      </c>
      <c r="E5383" s="35">
        <v>13.6485</v>
      </c>
      <c r="F5383">
        <v>228124</v>
      </c>
    </row>
    <row r="5384" spans="1:6">
      <c r="A5384" s="14">
        <v>43635</v>
      </c>
      <c r="B5384">
        <v>13.6485</v>
      </c>
      <c r="C5384">
        <v>13.8743</v>
      </c>
      <c r="D5384">
        <v>13.6252</v>
      </c>
      <c r="E5384" s="35">
        <v>13.8354</v>
      </c>
      <c r="F5384">
        <v>495801</v>
      </c>
    </row>
    <row r="5385" spans="1:6">
      <c r="A5385" s="14">
        <v>43636</v>
      </c>
      <c r="B5385">
        <v>12.8466</v>
      </c>
      <c r="C5385">
        <v>12.916700000000001</v>
      </c>
      <c r="D5385">
        <v>12.223699999999999</v>
      </c>
      <c r="E5385" s="35">
        <v>12.286</v>
      </c>
      <c r="F5385">
        <v>1943648</v>
      </c>
    </row>
    <row r="5386" spans="1:6">
      <c r="A5386" s="14">
        <v>43637</v>
      </c>
      <c r="B5386">
        <v>12.215999999999999</v>
      </c>
      <c r="C5386">
        <v>12.2393</v>
      </c>
      <c r="D5386">
        <v>11.9123</v>
      </c>
      <c r="E5386" s="35">
        <v>12.036899999999999</v>
      </c>
      <c r="F5386">
        <v>1341733</v>
      </c>
    </row>
    <row r="5387" spans="1:6">
      <c r="A5387" s="14">
        <v>43640</v>
      </c>
      <c r="B5387">
        <v>12.0524</v>
      </c>
      <c r="C5387">
        <v>12.293799999999999</v>
      </c>
      <c r="D5387">
        <v>12.0213</v>
      </c>
      <c r="E5387" s="35">
        <v>12.1225</v>
      </c>
      <c r="F5387">
        <v>899961</v>
      </c>
    </row>
    <row r="5388" spans="1:6">
      <c r="A5388" s="14">
        <v>43641</v>
      </c>
      <c r="B5388">
        <v>12.192600000000001</v>
      </c>
      <c r="C5388">
        <v>12.542899999999999</v>
      </c>
      <c r="D5388">
        <v>12.1614</v>
      </c>
      <c r="E5388" s="35">
        <v>12.441700000000001</v>
      </c>
      <c r="F5388">
        <v>834092</v>
      </c>
    </row>
    <row r="5389" spans="1:6">
      <c r="A5389" s="14">
        <v>43642</v>
      </c>
      <c r="B5389">
        <v>12.5352</v>
      </c>
      <c r="C5389">
        <v>12.6442</v>
      </c>
      <c r="D5389">
        <v>12.3795</v>
      </c>
      <c r="E5389" s="35">
        <v>12.5352</v>
      </c>
      <c r="F5389">
        <v>616483</v>
      </c>
    </row>
    <row r="5390" spans="1:6">
      <c r="A5390" s="14">
        <v>43643</v>
      </c>
      <c r="B5390">
        <v>12.651999999999999</v>
      </c>
      <c r="C5390">
        <v>13.017899999999999</v>
      </c>
      <c r="D5390">
        <v>12.6286</v>
      </c>
      <c r="E5390" s="35">
        <v>12.9634</v>
      </c>
      <c r="F5390">
        <v>757794</v>
      </c>
    </row>
    <row r="5391" spans="1:6">
      <c r="A5391" s="14">
        <v>43644</v>
      </c>
      <c r="B5391">
        <v>13.0223</v>
      </c>
      <c r="C5391">
        <v>13.5092</v>
      </c>
      <c r="D5391">
        <v>13.0223</v>
      </c>
      <c r="E5391" s="35">
        <v>13.4307</v>
      </c>
      <c r="F5391">
        <v>1491200</v>
      </c>
    </row>
    <row r="5392" spans="1:6">
      <c r="A5392" s="14">
        <v>43647</v>
      </c>
      <c r="B5392">
        <v>13.572100000000001</v>
      </c>
      <c r="C5392">
        <v>13.6585</v>
      </c>
      <c r="D5392">
        <v>13.367900000000001</v>
      </c>
      <c r="E5392" s="35">
        <v>13.5328</v>
      </c>
      <c r="F5392">
        <v>554350</v>
      </c>
    </row>
    <row r="5393" spans="1:6">
      <c r="A5393" s="14">
        <v>43648</v>
      </c>
      <c r="B5393">
        <v>13.5564</v>
      </c>
      <c r="C5393">
        <v>13.58</v>
      </c>
      <c r="D5393">
        <v>13.305099999999999</v>
      </c>
      <c r="E5393" s="35">
        <v>13.383599999999999</v>
      </c>
      <c r="F5393">
        <v>305844</v>
      </c>
    </row>
    <row r="5394" spans="1:6">
      <c r="A5394" s="14">
        <v>43649</v>
      </c>
      <c r="B5394">
        <v>13.4621</v>
      </c>
      <c r="C5394">
        <v>13.58</v>
      </c>
      <c r="D5394">
        <v>13.3522</v>
      </c>
      <c r="E5394" s="35">
        <v>13.5564</v>
      </c>
      <c r="F5394">
        <v>219604</v>
      </c>
    </row>
    <row r="5395" spans="1:6">
      <c r="A5395" s="14">
        <v>43651</v>
      </c>
      <c r="B5395">
        <v>13.47</v>
      </c>
      <c r="C5395">
        <v>13.6349</v>
      </c>
      <c r="D5395">
        <v>13.3993</v>
      </c>
      <c r="E5395" s="35">
        <v>13.5564</v>
      </c>
      <c r="F5395">
        <v>419887</v>
      </c>
    </row>
    <row r="5396" spans="1:6">
      <c r="A5396" s="14">
        <v>43654</v>
      </c>
      <c r="B5396">
        <v>13.5093</v>
      </c>
      <c r="C5396">
        <v>13.666399999999999</v>
      </c>
      <c r="D5396">
        <v>13.4543</v>
      </c>
      <c r="E5396" s="35">
        <v>13.6271</v>
      </c>
      <c r="F5396">
        <v>372055</v>
      </c>
    </row>
    <row r="5397" spans="1:6">
      <c r="A5397" s="14">
        <v>43655</v>
      </c>
      <c r="B5397">
        <v>13.525</v>
      </c>
      <c r="C5397">
        <v>13.619300000000001</v>
      </c>
      <c r="D5397">
        <v>13.3444</v>
      </c>
      <c r="E5397" s="35">
        <v>13.6114</v>
      </c>
      <c r="F5397">
        <v>402608</v>
      </c>
    </row>
    <row r="5398" spans="1:6">
      <c r="A5398" s="14">
        <v>43656</v>
      </c>
      <c r="B5398">
        <v>13.6114</v>
      </c>
      <c r="C5398">
        <v>13.6663</v>
      </c>
      <c r="D5398">
        <v>13.4778</v>
      </c>
      <c r="E5398" s="35">
        <v>13.5878</v>
      </c>
      <c r="F5398">
        <v>502513</v>
      </c>
    </row>
    <row r="5399" spans="1:6">
      <c r="A5399" s="14">
        <v>43657</v>
      </c>
      <c r="B5399">
        <v>13.58</v>
      </c>
      <c r="C5399">
        <v>13.6114</v>
      </c>
      <c r="D5399">
        <v>13.3208</v>
      </c>
      <c r="E5399" s="35">
        <v>13.4857</v>
      </c>
      <c r="F5399">
        <v>731778</v>
      </c>
    </row>
    <row r="5400" spans="1:6">
      <c r="A5400" s="14">
        <v>43658</v>
      </c>
      <c r="B5400">
        <v>13.493499999999999</v>
      </c>
      <c r="C5400">
        <v>13.8155</v>
      </c>
      <c r="D5400">
        <v>13.493499999999999</v>
      </c>
      <c r="E5400" s="35">
        <v>13.7684</v>
      </c>
      <c r="F5400">
        <v>690226</v>
      </c>
    </row>
    <row r="5401" spans="1:6">
      <c r="A5401" s="14">
        <v>43661</v>
      </c>
      <c r="B5401">
        <v>13.799799999999999</v>
      </c>
      <c r="C5401">
        <v>13.901899999999999</v>
      </c>
      <c r="D5401">
        <v>13.650600000000001</v>
      </c>
      <c r="E5401" s="35">
        <v>13.8391</v>
      </c>
      <c r="F5401">
        <v>346449</v>
      </c>
    </row>
    <row r="5402" spans="1:6">
      <c r="A5402" s="14">
        <v>43662</v>
      </c>
      <c r="B5402">
        <v>13.737</v>
      </c>
      <c r="C5402">
        <v>13.823399999999999</v>
      </c>
      <c r="D5402">
        <v>13.5642</v>
      </c>
      <c r="E5402" s="35">
        <v>13.6899</v>
      </c>
      <c r="F5402">
        <v>455702</v>
      </c>
    </row>
    <row r="5403" spans="1:6">
      <c r="A5403" s="14">
        <v>43663</v>
      </c>
      <c r="B5403">
        <v>13.3286</v>
      </c>
      <c r="C5403">
        <v>13.3522</v>
      </c>
      <c r="D5403">
        <v>12.7317</v>
      </c>
      <c r="E5403" s="35">
        <v>13.053699999999999</v>
      </c>
      <c r="F5403">
        <v>1169099</v>
      </c>
    </row>
    <row r="5404" spans="1:6">
      <c r="A5404" s="14">
        <v>43664</v>
      </c>
      <c r="B5404">
        <v>13.0694</v>
      </c>
      <c r="C5404">
        <v>13.3208</v>
      </c>
      <c r="D5404">
        <v>13.030099999999999</v>
      </c>
      <c r="E5404" s="35">
        <v>13.312900000000001</v>
      </c>
      <c r="F5404">
        <v>598806</v>
      </c>
    </row>
    <row r="5405" spans="1:6">
      <c r="A5405" s="14">
        <v>43665</v>
      </c>
      <c r="B5405">
        <v>13.313000000000001</v>
      </c>
      <c r="C5405">
        <v>13.4229</v>
      </c>
      <c r="D5405">
        <v>13.210800000000001</v>
      </c>
      <c r="E5405" s="35">
        <v>13.2187</v>
      </c>
      <c r="F5405">
        <v>399624</v>
      </c>
    </row>
    <row r="5406" spans="1:6">
      <c r="A5406" s="14">
        <v>43668</v>
      </c>
      <c r="B5406">
        <v>13.234400000000001</v>
      </c>
      <c r="C5406">
        <v>13.305099999999999</v>
      </c>
      <c r="D5406">
        <v>13.155900000000001</v>
      </c>
      <c r="E5406" s="35">
        <v>13.2187</v>
      </c>
      <c r="F5406">
        <v>245838</v>
      </c>
    </row>
    <row r="5407" spans="1:6">
      <c r="A5407" s="14">
        <v>43669</v>
      </c>
      <c r="B5407">
        <v>13.3521</v>
      </c>
      <c r="C5407">
        <v>13.367800000000001</v>
      </c>
      <c r="D5407">
        <v>13.1008</v>
      </c>
      <c r="E5407" s="35">
        <v>13.1008</v>
      </c>
      <c r="F5407">
        <v>542175</v>
      </c>
    </row>
    <row r="5408" spans="1:6">
      <c r="A5408" s="14">
        <v>43670</v>
      </c>
      <c r="B5408">
        <v>13.1165</v>
      </c>
      <c r="C5408">
        <v>13.2029</v>
      </c>
      <c r="D5408">
        <v>12.983000000000001</v>
      </c>
      <c r="E5408" s="35">
        <v>13.1715</v>
      </c>
      <c r="F5408">
        <v>948159</v>
      </c>
    </row>
    <row r="5409" spans="1:6">
      <c r="A5409" s="14">
        <v>43671</v>
      </c>
      <c r="B5409">
        <v>13.210800000000001</v>
      </c>
      <c r="C5409">
        <v>13.414999999999999</v>
      </c>
      <c r="D5409">
        <v>13.108599999999999</v>
      </c>
      <c r="E5409" s="35">
        <v>13.1165</v>
      </c>
      <c r="F5409">
        <v>726277</v>
      </c>
    </row>
    <row r="5410" spans="1:6">
      <c r="A5410" s="14">
        <v>43672</v>
      </c>
      <c r="B5410">
        <v>13.1401</v>
      </c>
      <c r="C5410">
        <v>13.4072</v>
      </c>
      <c r="D5410">
        <v>13.0694</v>
      </c>
      <c r="E5410" s="35">
        <v>13.312900000000001</v>
      </c>
      <c r="F5410">
        <v>861372</v>
      </c>
    </row>
    <row r="5411" spans="1:6">
      <c r="A5411" s="14">
        <v>43675</v>
      </c>
      <c r="B5411">
        <v>13.3286</v>
      </c>
      <c r="C5411">
        <v>13.383599999999999</v>
      </c>
      <c r="D5411">
        <v>13.257899999999999</v>
      </c>
      <c r="E5411" s="35">
        <v>13.3522</v>
      </c>
      <c r="F5411">
        <v>399466</v>
      </c>
    </row>
    <row r="5412" spans="1:6">
      <c r="A5412" s="14">
        <v>43676</v>
      </c>
      <c r="B5412">
        <v>13.2972</v>
      </c>
      <c r="C5412">
        <v>13.4543</v>
      </c>
      <c r="D5412">
        <v>13.234400000000001</v>
      </c>
      <c r="E5412" s="35">
        <v>13.367900000000001</v>
      </c>
      <c r="F5412">
        <v>387606</v>
      </c>
    </row>
    <row r="5413" spans="1:6">
      <c r="A5413" s="14">
        <v>43677</v>
      </c>
      <c r="B5413">
        <v>13.4307</v>
      </c>
      <c r="C5413">
        <v>13.58</v>
      </c>
      <c r="D5413">
        <v>13.2187</v>
      </c>
      <c r="E5413" s="35">
        <v>13.281499999999999</v>
      </c>
      <c r="F5413">
        <v>604697</v>
      </c>
    </row>
    <row r="5414" spans="1:6">
      <c r="A5414" s="14">
        <v>43678</v>
      </c>
      <c r="B5414">
        <v>13.312900000000001</v>
      </c>
      <c r="C5414">
        <v>13.6271</v>
      </c>
      <c r="D5414">
        <v>13.038</v>
      </c>
      <c r="E5414" s="35">
        <v>13.077299999999999</v>
      </c>
      <c r="F5414">
        <v>454682</v>
      </c>
    </row>
    <row r="5415" spans="1:6">
      <c r="A5415" s="14">
        <v>43679</v>
      </c>
      <c r="B5415">
        <v>12.9674</v>
      </c>
      <c r="C5415">
        <v>13.0145</v>
      </c>
      <c r="D5415">
        <v>12.715999999999999</v>
      </c>
      <c r="E5415" s="35">
        <v>12.771000000000001</v>
      </c>
      <c r="F5415">
        <v>259975</v>
      </c>
    </row>
    <row r="5416" spans="1:6">
      <c r="A5416" s="14">
        <v>43682</v>
      </c>
      <c r="B5416">
        <v>12.566700000000001</v>
      </c>
      <c r="C5416">
        <v>12.6531</v>
      </c>
      <c r="D5416">
        <v>12.1897</v>
      </c>
      <c r="E5416" s="35">
        <v>12.362500000000001</v>
      </c>
      <c r="F5416">
        <v>380143</v>
      </c>
    </row>
    <row r="5417" spans="1:6">
      <c r="A5417" s="14">
        <v>43683</v>
      </c>
      <c r="B5417">
        <v>12.394</v>
      </c>
      <c r="C5417">
        <v>12.5982</v>
      </c>
      <c r="D5417">
        <v>12.2212</v>
      </c>
      <c r="E5417" s="35">
        <v>12.386100000000001</v>
      </c>
      <c r="F5417">
        <v>637684</v>
      </c>
    </row>
    <row r="5418" spans="1:6">
      <c r="A5418" s="14">
        <v>43684</v>
      </c>
      <c r="B5418">
        <v>12.1976</v>
      </c>
      <c r="C5418">
        <v>12.511799999999999</v>
      </c>
      <c r="D5418">
        <v>12.095499999999999</v>
      </c>
      <c r="E5418" s="35">
        <v>12.4961</v>
      </c>
      <c r="F5418">
        <v>444315</v>
      </c>
    </row>
    <row r="5419" spans="1:6">
      <c r="A5419" s="14">
        <v>43685</v>
      </c>
      <c r="B5419">
        <v>12.488200000000001</v>
      </c>
      <c r="C5419">
        <v>12.9359</v>
      </c>
      <c r="D5419">
        <v>12.488200000000001</v>
      </c>
      <c r="E5419" s="35">
        <v>12.928000000000001</v>
      </c>
      <c r="F5419">
        <v>294061</v>
      </c>
    </row>
    <row r="5420" spans="1:6">
      <c r="A5420" s="14">
        <v>43686</v>
      </c>
      <c r="B5420">
        <v>12.849500000000001</v>
      </c>
      <c r="C5420">
        <v>12.920199999999999</v>
      </c>
      <c r="D5420">
        <v>12.613899999999999</v>
      </c>
      <c r="E5420" s="35">
        <v>12.715999999999999</v>
      </c>
      <c r="F5420">
        <v>302702</v>
      </c>
    </row>
    <row r="5421" spans="1:6">
      <c r="A5421" s="14">
        <v>43689</v>
      </c>
      <c r="B5421">
        <v>12.621700000000001</v>
      </c>
      <c r="C5421">
        <v>12.692399999999999</v>
      </c>
      <c r="D5421">
        <v>12.409599999999999</v>
      </c>
      <c r="E5421" s="35">
        <v>12.4489</v>
      </c>
      <c r="F5421">
        <v>222902</v>
      </c>
    </row>
    <row r="5422" spans="1:6">
      <c r="A5422" s="14">
        <v>43690</v>
      </c>
      <c r="B5422">
        <v>12.519600000000001</v>
      </c>
      <c r="C5422">
        <v>12.7317</v>
      </c>
      <c r="D5422">
        <v>12.362500000000001</v>
      </c>
      <c r="E5422" s="35">
        <v>12.5746</v>
      </c>
      <c r="F5422">
        <v>246230</v>
      </c>
    </row>
    <row r="5423" spans="1:6">
      <c r="A5423" s="14">
        <v>43691</v>
      </c>
      <c r="B5423">
        <v>12.3468</v>
      </c>
      <c r="C5423">
        <v>12.3704</v>
      </c>
      <c r="D5423">
        <v>12.126899999999999</v>
      </c>
      <c r="E5423" s="35">
        <v>12.181900000000001</v>
      </c>
      <c r="F5423">
        <v>347549</v>
      </c>
    </row>
    <row r="5424" spans="1:6">
      <c r="A5424" s="14">
        <v>43692</v>
      </c>
      <c r="B5424">
        <v>12.1662</v>
      </c>
      <c r="C5424">
        <v>12.173999999999999</v>
      </c>
      <c r="D5424">
        <v>12.001200000000001</v>
      </c>
      <c r="E5424" s="35">
        <v>12.071899999999999</v>
      </c>
      <c r="F5424">
        <v>367105</v>
      </c>
    </row>
    <row r="5425" spans="1:6">
      <c r="A5425" s="14">
        <v>43693</v>
      </c>
      <c r="B5425">
        <v>12.126899999999999</v>
      </c>
      <c r="C5425">
        <v>12.409700000000001</v>
      </c>
      <c r="D5425">
        <v>12.126899999999999</v>
      </c>
      <c r="E5425" s="35">
        <v>12.339</v>
      </c>
      <c r="F5425">
        <v>349985</v>
      </c>
    </row>
    <row r="5426" spans="1:6">
      <c r="A5426" s="14">
        <v>43696</v>
      </c>
      <c r="B5426">
        <v>12.511799999999999</v>
      </c>
      <c r="C5426">
        <v>12.590299999999999</v>
      </c>
      <c r="D5426">
        <v>12.307600000000001</v>
      </c>
      <c r="E5426" s="35">
        <v>12.354699999999999</v>
      </c>
      <c r="F5426">
        <v>399545</v>
      </c>
    </row>
    <row r="5427" spans="1:6">
      <c r="A5427" s="14">
        <v>43697</v>
      </c>
      <c r="B5427">
        <v>12.260400000000001</v>
      </c>
      <c r="C5427">
        <v>12.386100000000001</v>
      </c>
      <c r="D5427">
        <v>12.181900000000001</v>
      </c>
      <c r="E5427" s="35">
        <v>12.3154</v>
      </c>
      <c r="F5427">
        <v>354775</v>
      </c>
    </row>
    <row r="5428" spans="1:6">
      <c r="A5428" s="14">
        <v>43698</v>
      </c>
      <c r="B5428">
        <v>12.433299999999999</v>
      </c>
      <c r="C5428">
        <v>12.4961</v>
      </c>
      <c r="D5428">
        <v>12.284000000000001</v>
      </c>
      <c r="E5428" s="35">
        <v>12.3233</v>
      </c>
      <c r="F5428">
        <v>241047</v>
      </c>
    </row>
    <row r="5429" spans="1:6">
      <c r="A5429" s="14">
        <v>43699</v>
      </c>
      <c r="B5429">
        <v>12.2997</v>
      </c>
      <c r="C5429">
        <v>12.3782</v>
      </c>
      <c r="D5429">
        <v>12.1112</v>
      </c>
      <c r="E5429" s="35">
        <v>12.2133</v>
      </c>
      <c r="F5429">
        <v>309927</v>
      </c>
    </row>
    <row r="5430" spans="1:6">
      <c r="A5430" s="14">
        <v>43700</v>
      </c>
      <c r="B5430">
        <v>12.1427</v>
      </c>
      <c r="C5430">
        <v>12.3469</v>
      </c>
      <c r="D5430">
        <v>11.9856</v>
      </c>
      <c r="E5430" s="35">
        <v>12.048400000000001</v>
      </c>
      <c r="F5430">
        <v>324616</v>
      </c>
    </row>
    <row r="5431" spans="1:6">
      <c r="A5431" s="14">
        <v>43703</v>
      </c>
      <c r="B5431">
        <v>12.173999999999999</v>
      </c>
      <c r="C5431">
        <v>12.228999999999999</v>
      </c>
      <c r="D5431">
        <v>12.0562</v>
      </c>
      <c r="E5431" s="35">
        <v>12.158300000000001</v>
      </c>
      <c r="F5431">
        <v>276075</v>
      </c>
    </row>
    <row r="5432" spans="1:6">
      <c r="A5432" s="14">
        <v>43704</v>
      </c>
      <c r="B5432">
        <v>12.252599999999999</v>
      </c>
      <c r="C5432">
        <v>12.2605</v>
      </c>
      <c r="D5432">
        <v>11.9306</v>
      </c>
      <c r="E5432" s="35">
        <v>11.962</v>
      </c>
      <c r="F5432">
        <v>230286</v>
      </c>
    </row>
    <row r="5433" spans="1:6">
      <c r="A5433" s="14">
        <v>43705</v>
      </c>
      <c r="B5433">
        <v>11.9148</v>
      </c>
      <c r="C5433">
        <v>12.0876</v>
      </c>
      <c r="D5433">
        <v>11.8756</v>
      </c>
      <c r="E5433" s="35">
        <v>12.0562</v>
      </c>
      <c r="F5433">
        <v>302308</v>
      </c>
    </row>
    <row r="5434" spans="1:6">
      <c r="A5434" s="14">
        <v>43706</v>
      </c>
      <c r="B5434">
        <v>12.1661</v>
      </c>
      <c r="C5434">
        <v>12.331099999999999</v>
      </c>
      <c r="D5434">
        <v>12.1347</v>
      </c>
      <c r="E5434" s="35">
        <v>12.173999999999999</v>
      </c>
      <c r="F5434">
        <v>383363</v>
      </c>
    </row>
    <row r="5435" spans="1:6">
      <c r="A5435" s="14">
        <v>43707</v>
      </c>
      <c r="B5435">
        <v>12.252599999999999</v>
      </c>
      <c r="C5435">
        <v>12.386100000000001</v>
      </c>
      <c r="D5435">
        <v>12.158300000000001</v>
      </c>
      <c r="E5435" s="35">
        <v>12.1976</v>
      </c>
      <c r="F5435">
        <v>307414</v>
      </c>
    </row>
    <row r="5436" spans="1:6">
      <c r="A5436" s="14">
        <v>43711</v>
      </c>
      <c r="B5436">
        <v>12.1584</v>
      </c>
      <c r="C5436">
        <v>12.276199999999999</v>
      </c>
      <c r="D5436">
        <v>11.969900000000001</v>
      </c>
      <c r="E5436" s="35">
        <v>12.048400000000001</v>
      </c>
      <c r="F5436">
        <v>456645</v>
      </c>
    </row>
    <row r="5437" spans="1:6">
      <c r="A5437" s="14">
        <v>43712</v>
      </c>
      <c r="B5437">
        <v>12.174099999999999</v>
      </c>
      <c r="C5437">
        <v>12.2448</v>
      </c>
      <c r="D5437">
        <v>12.0641</v>
      </c>
      <c r="E5437" s="35">
        <v>12.2212</v>
      </c>
      <c r="F5437">
        <v>179155</v>
      </c>
    </row>
    <row r="5438" spans="1:6">
      <c r="A5438" s="14">
        <v>43713</v>
      </c>
      <c r="B5438">
        <v>12.2447</v>
      </c>
      <c r="C5438">
        <v>12.661</v>
      </c>
      <c r="D5438">
        <v>12.2447</v>
      </c>
      <c r="E5438" s="35">
        <v>12.4175</v>
      </c>
      <c r="F5438">
        <v>301837</v>
      </c>
    </row>
    <row r="5439" spans="1:6">
      <c r="A5439" s="14">
        <v>43714</v>
      </c>
      <c r="B5439">
        <v>12.441000000000001</v>
      </c>
      <c r="C5439">
        <v>12.606</v>
      </c>
      <c r="D5439">
        <v>12.4253</v>
      </c>
      <c r="E5439" s="35">
        <v>12.4489</v>
      </c>
      <c r="F5439">
        <v>269635</v>
      </c>
    </row>
    <row r="5440" spans="1:6">
      <c r="A5440" s="14">
        <v>43717</v>
      </c>
      <c r="B5440">
        <v>12.535299999999999</v>
      </c>
      <c r="C5440">
        <v>12.7552</v>
      </c>
      <c r="D5440">
        <v>12.496</v>
      </c>
      <c r="E5440" s="35">
        <v>12.692399999999999</v>
      </c>
      <c r="F5440">
        <v>229264</v>
      </c>
    </row>
    <row r="5441" spans="1:6">
      <c r="A5441" s="14">
        <v>43718</v>
      </c>
      <c r="B5441">
        <v>12.7239</v>
      </c>
      <c r="C5441">
        <v>12.8888</v>
      </c>
      <c r="D5441">
        <v>12.566800000000001</v>
      </c>
      <c r="E5441" s="35">
        <v>12.8574</v>
      </c>
      <c r="F5441">
        <v>296027</v>
      </c>
    </row>
    <row r="5442" spans="1:6">
      <c r="A5442" s="14">
        <v>43719</v>
      </c>
      <c r="B5442">
        <v>12.904400000000001</v>
      </c>
      <c r="C5442">
        <v>13.030099999999999</v>
      </c>
      <c r="D5442">
        <v>12.7316</v>
      </c>
      <c r="E5442" s="35">
        <v>13.0144</v>
      </c>
      <c r="F5442">
        <v>265629</v>
      </c>
    </row>
    <row r="5443" spans="1:6">
      <c r="A5443" s="14">
        <v>43720</v>
      </c>
      <c r="B5443">
        <v>13.006600000000001</v>
      </c>
      <c r="C5443">
        <v>13.1637</v>
      </c>
      <c r="D5443">
        <v>12.920199999999999</v>
      </c>
      <c r="E5443" s="35">
        <v>13.0694</v>
      </c>
      <c r="F5443">
        <v>254162</v>
      </c>
    </row>
    <row r="5444" spans="1:6">
      <c r="A5444" s="14">
        <v>43721</v>
      </c>
      <c r="B5444">
        <v>13.1401</v>
      </c>
      <c r="C5444">
        <v>13.265700000000001</v>
      </c>
      <c r="D5444">
        <v>13.0694</v>
      </c>
      <c r="E5444" s="35">
        <v>13.187200000000001</v>
      </c>
      <c r="F5444">
        <v>310948</v>
      </c>
    </row>
    <row r="5445" spans="1:6">
      <c r="A5445" s="14">
        <v>43724</v>
      </c>
      <c r="B5445">
        <v>13.1166</v>
      </c>
      <c r="C5445">
        <v>13.2737</v>
      </c>
      <c r="D5445">
        <v>13.100899999999999</v>
      </c>
      <c r="E5445" s="35">
        <v>13.1637</v>
      </c>
      <c r="F5445">
        <v>382973</v>
      </c>
    </row>
    <row r="5446" spans="1:6">
      <c r="A5446" s="14">
        <v>43725</v>
      </c>
      <c r="B5446">
        <v>13.163600000000001</v>
      </c>
      <c r="C5446">
        <v>13.187200000000001</v>
      </c>
      <c r="D5446">
        <v>13.0223</v>
      </c>
      <c r="E5446" s="35">
        <v>13.1715</v>
      </c>
      <c r="F5446">
        <v>269478</v>
      </c>
    </row>
    <row r="5447" spans="1:6">
      <c r="A5447" s="14">
        <v>43726</v>
      </c>
      <c r="B5447">
        <v>13.1244</v>
      </c>
      <c r="C5447">
        <v>13.155900000000001</v>
      </c>
      <c r="D5447">
        <v>12.8024</v>
      </c>
      <c r="E5447" s="35">
        <v>12.873100000000001</v>
      </c>
      <c r="F5447">
        <v>376611</v>
      </c>
    </row>
    <row r="5448" spans="1:6">
      <c r="A5448" s="14">
        <v>43727</v>
      </c>
      <c r="B5448">
        <v>13.077299999999999</v>
      </c>
      <c r="C5448">
        <v>13.5093</v>
      </c>
      <c r="D5448">
        <v>12.9909</v>
      </c>
      <c r="E5448" s="35">
        <v>13.148</v>
      </c>
      <c r="F5448">
        <v>1027963</v>
      </c>
    </row>
    <row r="5449" spans="1:6">
      <c r="A5449" s="14">
        <v>43728</v>
      </c>
      <c r="B5449">
        <v>13.729200000000001</v>
      </c>
      <c r="C5449">
        <v>14.498900000000001</v>
      </c>
      <c r="D5449">
        <v>13.697699999999999</v>
      </c>
      <c r="E5449" s="35">
        <v>14.443899999999999</v>
      </c>
      <c r="F5449">
        <v>3754550</v>
      </c>
    </row>
    <row r="5450" spans="1:6">
      <c r="A5450" s="14">
        <v>43731</v>
      </c>
      <c r="B5450">
        <v>14.553900000000001</v>
      </c>
      <c r="C5450">
        <v>15.4336</v>
      </c>
      <c r="D5450">
        <v>14.553900000000001</v>
      </c>
      <c r="E5450" s="35">
        <v>15.032999999999999</v>
      </c>
      <c r="F5450">
        <v>1622998</v>
      </c>
    </row>
    <row r="5451" spans="1:6">
      <c r="A5451" s="14">
        <v>43732</v>
      </c>
      <c r="B5451">
        <v>15.0251</v>
      </c>
      <c r="C5451">
        <v>15.213699999999999</v>
      </c>
      <c r="D5451">
        <v>14.5932</v>
      </c>
      <c r="E5451" s="35">
        <v>14.656000000000001</v>
      </c>
      <c r="F5451">
        <v>1192273</v>
      </c>
    </row>
    <row r="5452" spans="1:6">
      <c r="A5452" s="14">
        <v>43733</v>
      </c>
      <c r="B5452">
        <v>14.781599999999999</v>
      </c>
      <c r="C5452">
        <v>14.9937</v>
      </c>
      <c r="D5452">
        <v>14.601000000000001</v>
      </c>
      <c r="E5452" s="35">
        <v>14.978</v>
      </c>
      <c r="F5452">
        <v>863179</v>
      </c>
    </row>
    <row r="5453" spans="1:6">
      <c r="A5453" s="14">
        <v>43734</v>
      </c>
      <c r="B5453">
        <v>14.860200000000001</v>
      </c>
      <c r="C5453">
        <v>14.9231</v>
      </c>
      <c r="D5453">
        <v>14.3026</v>
      </c>
      <c r="E5453" s="35">
        <v>14.4518</v>
      </c>
      <c r="F5453">
        <v>890199</v>
      </c>
    </row>
    <row r="5454" spans="1:6">
      <c r="A5454" s="14">
        <v>43735</v>
      </c>
      <c r="B5454">
        <v>14.5349</v>
      </c>
      <c r="C5454">
        <v>14.629899999999999</v>
      </c>
      <c r="D5454">
        <v>14.360799999999999</v>
      </c>
      <c r="E5454" s="35">
        <v>14.5745</v>
      </c>
      <c r="F5454">
        <v>596913</v>
      </c>
    </row>
    <row r="5455" spans="1:6">
      <c r="A5455" s="14">
        <v>43738</v>
      </c>
      <c r="B5455">
        <v>14.566599999999999</v>
      </c>
      <c r="C5455">
        <v>14.7012</v>
      </c>
      <c r="D5455">
        <v>14.4795</v>
      </c>
      <c r="E5455" s="35">
        <v>14.566599999999999</v>
      </c>
      <c r="F5455">
        <v>798313</v>
      </c>
    </row>
    <row r="5456" spans="1:6">
      <c r="A5456" s="14">
        <v>43739</v>
      </c>
      <c r="B5456">
        <v>14.5824</v>
      </c>
      <c r="C5456">
        <v>14.6774</v>
      </c>
      <c r="D5456">
        <v>14.1708</v>
      </c>
      <c r="E5456" s="35">
        <v>14.281599999999999</v>
      </c>
      <c r="F5456">
        <v>643780</v>
      </c>
    </row>
    <row r="5457" spans="1:6">
      <c r="A5457" s="14">
        <v>43740</v>
      </c>
      <c r="B5457">
        <v>14.1311</v>
      </c>
      <c r="C5457">
        <v>14.234</v>
      </c>
      <c r="D5457">
        <v>13.996499999999999</v>
      </c>
      <c r="E5457" s="35">
        <v>14.1311</v>
      </c>
      <c r="F5457">
        <v>566431</v>
      </c>
    </row>
    <row r="5458" spans="1:6">
      <c r="A5458" s="14">
        <v>43741</v>
      </c>
      <c r="B5458">
        <v>14.036199999999999</v>
      </c>
      <c r="C5458">
        <v>14.2578</v>
      </c>
      <c r="D5458">
        <v>13.869899999999999</v>
      </c>
      <c r="E5458" s="35">
        <v>14.2499</v>
      </c>
      <c r="F5458">
        <v>876923</v>
      </c>
    </row>
    <row r="5459" spans="1:6">
      <c r="A5459" s="14">
        <v>43742</v>
      </c>
      <c r="B5459">
        <v>14.2974</v>
      </c>
      <c r="C5459">
        <v>14.4162</v>
      </c>
      <c r="D5459">
        <v>14.1945</v>
      </c>
      <c r="E5459" s="35">
        <v>14.337</v>
      </c>
      <c r="F5459">
        <v>386964</v>
      </c>
    </row>
    <row r="5460" spans="1:6">
      <c r="A5460" s="14">
        <v>43745</v>
      </c>
      <c r="B5460">
        <v>13.7433</v>
      </c>
      <c r="C5460">
        <v>14.0045</v>
      </c>
      <c r="D5460">
        <v>13.5137</v>
      </c>
      <c r="E5460" s="35">
        <v>13.9491</v>
      </c>
      <c r="F5460">
        <v>994249</v>
      </c>
    </row>
    <row r="5461" spans="1:6">
      <c r="A5461" s="14">
        <v>43746</v>
      </c>
      <c r="B5461">
        <v>13.7828</v>
      </c>
      <c r="C5461">
        <v>13.869899999999999</v>
      </c>
      <c r="D5461">
        <v>13.6007</v>
      </c>
      <c r="E5461" s="35">
        <v>13.727399999999999</v>
      </c>
      <c r="F5461">
        <v>497242</v>
      </c>
    </row>
    <row r="5462" spans="1:6">
      <c r="A5462" s="14">
        <v>43747</v>
      </c>
      <c r="B5462">
        <v>13.727399999999999</v>
      </c>
      <c r="C5462">
        <v>13.893599999999999</v>
      </c>
      <c r="D5462">
        <v>13.6562</v>
      </c>
      <c r="E5462" s="35">
        <v>13.8224</v>
      </c>
      <c r="F5462">
        <v>1364903</v>
      </c>
    </row>
    <row r="5463" spans="1:6">
      <c r="A5463" s="14">
        <v>43748</v>
      </c>
      <c r="B5463">
        <v>13.9016</v>
      </c>
      <c r="C5463">
        <v>14.0441</v>
      </c>
      <c r="D5463">
        <v>13.8066</v>
      </c>
      <c r="E5463" s="35">
        <v>13.9491</v>
      </c>
      <c r="F5463">
        <v>676397</v>
      </c>
    </row>
    <row r="5464" spans="1:6">
      <c r="A5464" s="14">
        <v>43749</v>
      </c>
      <c r="B5464">
        <v>14.139099999999999</v>
      </c>
      <c r="C5464">
        <v>14.3528</v>
      </c>
      <c r="D5464">
        <v>14.0916</v>
      </c>
      <c r="E5464" s="35">
        <v>14.2103</v>
      </c>
      <c r="F5464">
        <v>766090</v>
      </c>
    </row>
    <row r="5465" spans="1:6">
      <c r="A5465" s="14">
        <v>43752</v>
      </c>
      <c r="B5465">
        <v>14.099399999999999</v>
      </c>
      <c r="C5465">
        <v>14.202299999999999</v>
      </c>
      <c r="D5465">
        <v>13.949</v>
      </c>
      <c r="E5465" s="35">
        <v>14.1311</v>
      </c>
      <c r="F5465">
        <v>800921</v>
      </c>
    </row>
    <row r="5466" spans="1:6">
      <c r="A5466" s="14">
        <v>43753</v>
      </c>
      <c r="B5466">
        <v>14.099399999999999</v>
      </c>
      <c r="C5466">
        <v>14.368600000000001</v>
      </c>
      <c r="D5466">
        <v>14.0915</v>
      </c>
      <c r="E5466" s="35">
        <v>14.368600000000001</v>
      </c>
      <c r="F5466">
        <v>888874</v>
      </c>
    </row>
    <row r="5467" spans="1:6">
      <c r="A5467" s="14">
        <v>43754</v>
      </c>
      <c r="B5467">
        <v>14.2895</v>
      </c>
      <c r="C5467">
        <v>14.3687</v>
      </c>
      <c r="D5467">
        <v>14.1866</v>
      </c>
      <c r="E5467" s="35">
        <v>14.1866</v>
      </c>
      <c r="F5467">
        <v>445390</v>
      </c>
    </row>
    <row r="5468" spans="1:6">
      <c r="A5468" s="14">
        <v>43755</v>
      </c>
      <c r="B5468">
        <v>14.2658</v>
      </c>
      <c r="C5468">
        <v>14.384499999999999</v>
      </c>
      <c r="D5468">
        <v>14.1945</v>
      </c>
      <c r="E5468" s="35">
        <v>14.384499999999999</v>
      </c>
      <c r="F5468">
        <v>576963</v>
      </c>
    </row>
    <row r="5469" spans="1:6">
      <c r="A5469" s="14">
        <v>43756</v>
      </c>
      <c r="B5469">
        <v>14.344900000000001</v>
      </c>
      <c r="C5469">
        <v>14.447800000000001</v>
      </c>
      <c r="D5469">
        <v>14.2974</v>
      </c>
      <c r="E5469" s="35">
        <v>14.3607</v>
      </c>
      <c r="F5469">
        <v>688189</v>
      </c>
    </row>
    <row r="5470" spans="1:6">
      <c r="A5470" s="14">
        <v>43759</v>
      </c>
      <c r="B5470">
        <v>14.487399999999999</v>
      </c>
      <c r="C5470">
        <v>14.622</v>
      </c>
      <c r="D5470">
        <v>14.432</v>
      </c>
      <c r="E5470" s="35">
        <v>14.447800000000001</v>
      </c>
      <c r="F5470">
        <v>486159</v>
      </c>
    </row>
    <row r="5471" spans="1:6">
      <c r="A5471" s="14">
        <v>43760</v>
      </c>
      <c r="B5471">
        <v>14.471500000000001</v>
      </c>
      <c r="C5471">
        <v>14.519</v>
      </c>
      <c r="D5471">
        <v>14.2974</v>
      </c>
      <c r="E5471" s="35">
        <v>14.511100000000001</v>
      </c>
      <c r="F5471">
        <v>456945</v>
      </c>
    </row>
    <row r="5472" spans="1:6">
      <c r="A5472" s="14">
        <v>43761</v>
      </c>
      <c r="B5472">
        <v>14.3924</v>
      </c>
      <c r="C5472">
        <v>14.424099999999999</v>
      </c>
      <c r="D5472">
        <v>14.202400000000001</v>
      </c>
      <c r="E5472" s="35">
        <v>14.2499</v>
      </c>
      <c r="F5472">
        <v>310569</v>
      </c>
    </row>
    <row r="5473" spans="1:6">
      <c r="A5473" s="14">
        <v>43762</v>
      </c>
      <c r="B5473">
        <v>14.329000000000001</v>
      </c>
      <c r="C5473">
        <v>14.329000000000001</v>
      </c>
      <c r="D5473">
        <v>13.893599999999999</v>
      </c>
      <c r="E5473" s="35">
        <v>14.0282</v>
      </c>
      <c r="F5473">
        <v>654544</v>
      </c>
    </row>
    <row r="5474" spans="1:6">
      <c r="A5474" s="14">
        <v>43763</v>
      </c>
      <c r="B5474">
        <v>13.9649</v>
      </c>
      <c r="C5474">
        <v>14.1945</v>
      </c>
      <c r="D5474">
        <v>13.917400000000001</v>
      </c>
      <c r="E5474" s="35">
        <v>13.9491</v>
      </c>
      <c r="F5474">
        <v>374694</v>
      </c>
    </row>
    <row r="5475" spans="1:6">
      <c r="A5475" s="14">
        <v>43766</v>
      </c>
      <c r="B5475">
        <v>13.9886</v>
      </c>
      <c r="C5475">
        <v>14.1707</v>
      </c>
      <c r="D5475">
        <v>13.9886</v>
      </c>
      <c r="E5475" s="35">
        <v>14.0678</v>
      </c>
      <c r="F5475">
        <v>509592</v>
      </c>
    </row>
    <row r="5476" spans="1:6">
      <c r="A5476" s="14">
        <v>43767</v>
      </c>
      <c r="B5476">
        <v>14.036199999999999</v>
      </c>
      <c r="C5476">
        <v>14.1549</v>
      </c>
      <c r="D5476">
        <v>13.9887</v>
      </c>
      <c r="E5476" s="35">
        <v>14.1074</v>
      </c>
      <c r="F5476">
        <v>502309</v>
      </c>
    </row>
    <row r="5477" spans="1:6">
      <c r="A5477" s="14">
        <v>43768</v>
      </c>
      <c r="B5477">
        <v>14.0837</v>
      </c>
      <c r="C5477">
        <v>14.0837</v>
      </c>
      <c r="D5477">
        <v>13.727399999999999</v>
      </c>
      <c r="E5477" s="35">
        <v>13.862</v>
      </c>
      <c r="F5477">
        <v>346115</v>
      </c>
    </row>
    <row r="5478" spans="1:6">
      <c r="A5478" s="14">
        <v>43769</v>
      </c>
      <c r="B5478">
        <v>13.790699999999999</v>
      </c>
      <c r="C5478">
        <v>13.8857</v>
      </c>
      <c r="D5478">
        <v>13.481999999999999</v>
      </c>
      <c r="E5478" s="35">
        <v>13.830299999999999</v>
      </c>
      <c r="F5478">
        <v>516162</v>
      </c>
    </row>
    <row r="5479" spans="1:6">
      <c r="A5479" s="14">
        <v>43770</v>
      </c>
      <c r="B5479">
        <v>13.9095</v>
      </c>
      <c r="C5479">
        <v>14.147</v>
      </c>
      <c r="D5479">
        <v>13.869899999999999</v>
      </c>
      <c r="E5479" s="35">
        <v>14.099500000000001</v>
      </c>
      <c r="F5479">
        <v>624621</v>
      </c>
    </row>
    <row r="5480" spans="1:6">
      <c r="A5480" s="14">
        <v>43773</v>
      </c>
      <c r="B5480">
        <v>14.202400000000001</v>
      </c>
      <c r="C5480">
        <v>14.3765</v>
      </c>
      <c r="D5480">
        <v>14.1707</v>
      </c>
      <c r="E5480" s="35">
        <v>14.321099999999999</v>
      </c>
      <c r="F5480">
        <v>353871</v>
      </c>
    </row>
    <row r="5481" spans="1:6">
      <c r="A5481" s="14">
        <v>43774</v>
      </c>
      <c r="B5481">
        <v>14.408200000000001</v>
      </c>
      <c r="C5481">
        <v>14.487399999999999</v>
      </c>
      <c r="D5481">
        <v>14.1549</v>
      </c>
      <c r="E5481" s="35">
        <v>14.1707</v>
      </c>
      <c r="F5481">
        <v>345797</v>
      </c>
    </row>
    <row r="5482" spans="1:6">
      <c r="A5482" s="14">
        <v>43775</v>
      </c>
      <c r="B5482">
        <v>14.1074</v>
      </c>
      <c r="C5482">
        <v>14.2103</v>
      </c>
      <c r="D5482">
        <v>14.0045</v>
      </c>
      <c r="E5482" s="35">
        <v>14.139099999999999</v>
      </c>
      <c r="F5482">
        <v>462489</v>
      </c>
    </row>
    <row r="5483" spans="1:6">
      <c r="A5483" s="14">
        <v>43776</v>
      </c>
      <c r="B5483">
        <v>14.2341</v>
      </c>
      <c r="C5483">
        <v>14.3132</v>
      </c>
      <c r="D5483">
        <v>14.1312</v>
      </c>
      <c r="E5483" s="35">
        <v>14.202400000000001</v>
      </c>
      <c r="F5483">
        <v>489722</v>
      </c>
    </row>
    <row r="5484" spans="1:6">
      <c r="A5484" s="14">
        <v>43777</v>
      </c>
      <c r="B5484">
        <v>14.162800000000001</v>
      </c>
      <c r="C5484">
        <v>14.265700000000001</v>
      </c>
      <c r="D5484">
        <v>14.162800000000001</v>
      </c>
      <c r="E5484" s="35">
        <v>14.2103</v>
      </c>
      <c r="F5484">
        <v>436284</v>
      </c>
    </row>
    <row r="5485" spans="1:6">
      <c r="A5485" s="14">
        <v>43780</v>
      </c>
      <c r="B5485">
        <v>14.1153</v>
      </c>
      <c r="C5485">
        <v>14.2182</v>
      </c>
      <c r="D5485">
        <v>14.052</v>
      </c>
      <c r="E5485" s="35">
        <v>14.2103</v>
      </c>
      <c r="F5485">
        <v>544979</v>
      </c>
    </row>
    <row r="5486" spans="1:6">
      <c r="A5486" s="14">
        <v>43781</v>
      </c>
      <c r="B5486">
        <v>14.1549</v>
      </c>
      <c r="C5486">
        <v>14.3528</v>
      </c>
      <c r="D5486">
        <v>14.0916</v>
      </c>
      <c r="E5486" s="35">
        <v>14.305300000000001</v>
      </c>
      <c r="F5486">
        <v>399313</v>
      </c>
    </row>
    <row r="5487" spans="1:6">
      <c r="A5487" s="14">
        <v>43782</v>
      </c>
      <c r="B5487">
        <v>14.1866</v>
      </c>
      <c r="C5487">
        <v>14.321099999999999</v>
      </c>
      <c r="D5487">
        <v>14.083600000000001</v>
      </c>
      <c r="E5487" s="35">
        <v>14.305300000000001</v>
      </c>
      <c r="F5487">
        <v>385934</v>
      </c>
    </row>
    <row r="5488" spans="1:6">
      <c r="A5488" s="14">
        <v>43783</v>
      </c>
      <c r="B5488">
        <v>14.2895</v>
      </c>
      <c r="C5488">
        <v>14.447800000000001</v>
      </c>
      <c r="D5488">
        <v>14.281599999999999</v>
      </c>
      <c r="E5488" s="35">
        <v>14.384499999999999</v>
      </c>
      <c r="F5488">
        <v>558359</v>
      </c>
    </row>
    <row r="5489" spans="1:6">
      <c r="A5489" s="14">
        <v>43784</v>
      </c>
      <c r="B5489">
        <v>14.4795</v>
      </c>
      <c r="C5489">
        <v>14.5428</v>
      </c>
      <c r="D5489">
        <v>14.3132</v>
      </c>
      <c r="E5489" s="35">
        <v>14.4003</v>
      </c>
      <c r="F5489">
        <v>340256</v>
      </c>
    </row>
    <row r="5490" spans="1:6">
      <c r="A5490" s="14">
        <v>43787</v>
      </c>
      <c r="B5490">
        <v>14.3607</v>
      </c>
      <c r="C5490">
        <v>14.526999999999999</v>
      </c>
      <c r="D5490">
        <v>14.281599999999999</v>
      </c>
      <c r="E5490" s="35">
        <v>14.4953</v>
      </c>
      <c r="F5490">
        <v>322443</v>
      </c>
    </row>
    <row r="5491" spans="1:6">
      <c r="A5491" s="14">
        <v>43788</v>
      </c>
      <c r="B5491">
        <v>14.5586</v>
      </c>
      <c r="C5491">
        <v>14.5982</v>
      </c>
      <c r="D5491">
        <v>14.447800000000001</v>
      </c>
      <c r="E5491" s="35">
        <v>14.447800000000001</v>
      </c>
      <c r="F5491">
        <v>325372</v>
      </c>
    </row>
    <row r="5492" spans="1:6">
      <c r="A5492" s="14">
        <v>43789</v>
      </c>
      <c r="B5492">
        <v>14.4161</v>
      </c>
      <c r="C5492">
        <v>14.629799999999999</v>
      </c>
      <c r="D5492">
        <v>14.2736</v>
      </c>
      <c r="E5492" s="35">
        <v>14.2736</v>
      </c>
      <c r="F5492">
        <v>480220</v>
      </c>
    </row>
    <row r="5493" spans="1:6">
      <c r="A5493" s="14">
        <v>43790</v>
      </c>
      <c r="B5493">
        <v>14.329000000000001</v>
      </c>
      <c r="C5493">
        <v>14.3369</v>
      </c>
      <c r="D5493">
        <v>14.036099999999999</v>
      </c>
      <c r="E5493" s="35">
        <v>14.1311</v>
      </c>
      <c r="F5493">
        <v>364163</v>
      </c>
    </row>
    <row r="5494" spans="1:6">
      <c r="A5494" s="14">
        <v>43791</v>
      </c>
      <c r="B5494">
        <v>14.178699999999999</v>
      </c>
      <c r="C5494">
        <v>14.321199999999999</v>
      </c>
      <c r="D5494">
        <v>14.1153</v>
      </c>
      <c r="E5494" s="35">
        <v>14.1945</v>
      </c>
      <c r="F5494">
        <v>242328</v>
      </c>
    </row>
    <row r="5495" spans="1:6">
      <c r="A5495" s="14">
        <v>43794</v>
      </c>
      <c r="B5495">
        <v>14.242000000000001</v>
      </c>
      <c r="C5495">
        <v>14.4953</v>
      </c>
      <c r="D5495">
        <v>14.242000000000001</v>
      </c>
      <c r="E5495" s="35">
        <v>14.4003</v>
      </c>
      <c r="F5495">
        <v>299089</v>
      </c>
    </row>
    <row r="5496" spans="1:6">
      <c r="A5496" s="14">
        <v>43795</v>
      </c>
      <c r="B5496">
        <v>14.3687</v>
      </c>
      <c r="C5496">
        <v>14.526999999999999</v>
      </c>
      <c r="D5496">
        <v>14.337</v>
      </c>
      <c r="E5496" s="35">
        <v>14.4399</v>
      </c>
      <c r="F5496">
        <v>362343</v>
      </c>
    </row>
    <row r="5497" spans="1:6">
      <c r="A5497" s="14">
        <v>43796</v>
      </c>
      <c r="B5497">
        <v>14.4795</v>
      </c>
      <c r="C5497">
        <v>14.5824</v>
      </c>
      <c r="D5497">
        <v>14.447800000000001</v>
      </c>
      <c r="E5497" s="35">
        <v>14.4953</v>
      </c>
      <c r="F5497">
        <v>214619</v>
      </c>
    </row>
    <row r="5498" spans="1:6">
      <c r="A5498" s="14">
        <v>43798</v>
      </c>
      <c r="B5498">
        <v>14.487399999999999</v>
      </c>
      <c r="C5498">
        <v>14.5349</v>
      </c>
      <c r="D5498">
        <v>14.344900000000001</v>
      </c>
      <c r="E5498" s="35">
        <v>14.344900000000001</v>
      </c>
      <c r="F5498">
        <v>153582</v>
      </c>
    </row>
    <row r="5499" spans="1:6">
      <c r="A5499" s="14">
        <v>43801</v>
      </c>
      <c r="B5499">
        <v>14.3766</v>
      </c>
      <c r="C5499">
        <v>14.4636</v>
      </c>
      <c r="D5499">
        <v>14.281599999999999</v>
      </c>
      <c r="E5499" s="35">
        <v>14.4399</v>
      </c>
      <c r="F5499">
        <v>514738</v>
      </c>
    </row>
    <row r="5500" spans="1:6">
      <c r="A5500" s="14">
        <v>43802</v>
      </c>
      <c r="B5500">
        <v>14.2895</v>
      </c>
      <c r="C5500">
        <v>14.4399</v>
      </c>
      <c r="D5500">
        <v>14.265700000000001</v>
      </c>
      <c r="E5500" s="35">
        <v>14.408200000000001</v>
      </c>
      <c r="F5500">
        <v>387992</v>
      </c>
    </row>
    <row r="5501" spans="1:6">
      <c r="A5501" s="14">
        <v>43803</v>
      </c>
      <c r="B5501">
        <v>14.4399</v>
      </c>
      <c r="C5501">
        <v>14.550800000000001</v>
      </c>
      <c r="D5501">
        <v>14.3766</v>
      </c>
      <c r="E5501" s="35">
        <v>14.424099999999999</v>
      </c>
      <c r="F5501">
        <v>405648</v>
      </c>
    </row>
    <row r="5502" spans="1:6">
      <c r="A5502" s="14">
        <v>43804</v>
      </c>
      <c r="B5502">
        <v>14.519</v>
      </c>
      <c r="C5502">
        <v>14.5823</v>
      </c>
      <c r="D5502">
        <v>14.423999999999999</v>
      </c>
      <c r="E5502" s="35">
        <v>14.5586</v>
      </c>
      <c r="F5502">
        <v>311993</v>
      </c>
    </row>
    <row r="5503" spans="1:6">
      <c r="A5503" s="14">
        <v>43805</v>
      </c>
      <c r="B5503">
        <v>14.5983</v>
      </c>
      <c r="C5503">
        <v>14.819900000000001</v>
      </c>
      <c r="D5503">
        <v>14.5983</v>
      </c>
      <c r="E5503" s="35">
        <v>14.756600000000001</v>
      </c>
      <c r="F5503">
        <v>614647</v>
      </c>
    </row>
    <row r="5504" spans="1:6">
      <c r="A5504" s="14">
        <v>43808</v>
      </c>
      <c r="B5504">
        <v>14.7407</v>
      </c>
      <c r="C5504">
        <v>14.756500000000001</v>
      </c>
      <c r="D5504">
        <v>14.6616</v>
      </c>
      <c r="E5504" s="35">
        <v>14.6853</v>
      </c>
      <c r="F5504">
        <v>357593</v>
      </c>
    </row>
    <row r="5505" spans="1:6">
      <c r="A5505" s="14">
        <v>43809</v>
      </c>
      <c r="B5505">
        <v>14.6616</v>
      </c>
      <c r="C5505">
        <v>14.811999999999999</v>
      </c>
      <c r="D5505">
        <v>14.645799999999999</v>
      </c>
      <c r="E5505" s="35">
        <v>14.8041</v>
      </c>
      <c r="F5505">
        <v>343898</v>
      </c>
    </row>
    <row r="5506" spans="1:6">
      <c r="A5506" s="14">
        <v>43810</v>
      </c>
      <c r="B5506">
        <v>14.811999999999999</v>
      </c>
      <c r="C5506">
        <v>14.938599999999999</v>
      </c>
      <c r="D5506">
        <v>14.693199999999999</v>
      </c>
      <c r="E5506" s="35">
        <v>14.9307</v>
      </c>
      <c r="F5506">
        <v>469217</v>
      </c>
    </row>
    <row r="5507" spans="1:6">
      <c r="A5507" s="14">
        <v>43811</v>
      </c>
      <c r="B5507">
        <v>14.9466</v>
      </c>
      <c r="C5507">
        <v>15.3186</v>
      </c>
      <c r="D5507">
        <v>14.8832</v>
      </c>
      <c r="E5507" s="35">
        <v>15.1999</v>
      </c>
      <c r="F5507">
        <v>711466</v>
      </c>
    </row>
    <row r="5508" spans="1:6">
      <c r="A5508" s="14">
        <v>43812</v>
      </c>
      <c r="B5508">
        <v>15.184100000000001</v>
      </c>
      <c r="C5508">
        <v>15.207800000000001</v>
      </c>
      <c r="D5508">
        <v>14.899100000000001</v>
      </c>
      <c r="E5508" s="35">
        <v>14.9466</v>
      </c>
      <c r="F5508">
        <v>517194</v>
      </c>
    </row>
    <row r="5509" spans="1:6">
      <c r="A5509" s="14">
        <v>43815</v>
      </c>
      <c r="B5509">
        <v>15.041499999999999</v>
      </c>
      <c r="C5509">
        <v>15.2157</v>
      </c>
      <c r="D5509">
        <v>14.922800000000001</v>
      </c>
      <c r="E5509" s="35">
        <v>15.1286</v>
      </c>
      <c r="F5509">
        <v>636019</v>
      </c>
    </row>
    <row r="5510" spans="1:6">
      <c r="A5510" s="14">
        <v>43816</v>
      </c>
      <c r="B5510">
        <v>15.0732</v>
      </c>
      <c r="C5510">
        <v>15.192</v>
      </c>
      <c r="D5510">
        <v>14.938700000000001</v>
      </c>
      <c r="E5510" s="35">
        <v>15.104900000000001</v>
      </c>
      <c r="F5510">
        <v>845099</v>
      </c>
    </row>
    <row r="5511" spans="1:6">
      <c r="A5511" s="14">
        <v>43817</v>
      </c>
      <c r="B5511">
        <v>16.941600000000001</v>
      </c>
      <c r="C5511">
        <v>18.224</v>
      </c>
      <c r="D5511">
        <v>16.5853</v>
      </c>
      <c r="E5511" s="35">
        <v>17.582799999999999</v>
      </c>
      <c r="F5511">
        <v>6119701</v>
      </c>
    </row>
    <row r="5512" spans="1:6">
      <c r="A5512" s="14">
        <v>43818</v>
      </c>
      <c r="B5512">
        <v>17.701499999999999</v>
      </c>
      <c r="C5512">
        <v>17.701499999999999</v>
      </c>
      <c r="D5512">
        <v>17.139399999999998</v>
      </c>
      <c r="E5512" s="35">
        <v>17.218599999999999</v>
      </c>
      <c r="F5512">
        <v>1765480</v>
      </c>
    </row>
    <row r="5513" spans="1:6">
      <c r="A5513" s="14">
        <v>43819</v>
      </c>
      <c r="B5513">
        <v>17.297799999999999</v>
      </c>
      <c r="C5513">
        <v>17.5274</v>
      </c>
      <c r="D5513">
        <v>17.044499999999999</v>
      </c>
      <c r="E5513" s="35">
        <v>17.107800000000001</v>
      </c>
      <c r="F5513">
        <v>1328249</v>
      </c>
    </row>
    <row r="5514" spans="1:6">
      <c r="A5514" s="14">
        <v>43822</v>
      </c>
      <c r="B5514">
        <v>17.139399999999998</v>
      </c>
      <c r="C5514">
        <v>17.178999999999998</v>
      </c>
      <c r="D5514">
        <v>16.806999999999999</v>
      </c>
      <c r="E5514" s="35">
        <v>16.8782</v>
      </c>
      <c r="F5514">
        <v>722865</v>
      </c>
    </row>
    <row r="5515" spans="1:6">
      <c r="A5515" s="14">
        <v>43823</v>
      </c>
      <c r="B5515">
        <v>16.925699999999999</v>
      </c>
      <c r="C5515">
        <v>16.933599999999998</v>
      </c>
      <c r="D5515">
        <v>16.8307</v>
      </c>
      <c r="E5515" s="35">
        <v>16.925699999999999</v>
      </c>
      <c r="F5515">
        <v>264652</v>
      </c>
    </row>
    <row r="5516" spans="1:6">
      <c r="A5516" s="14">
        <v>43825</v>
      </c>
      <c r="B5516">
        <v>16.9695</v>
      </c>
      <c r="C5516">
        <v>17.009399999999999</v>
      </c>
      <c r="D5516">
        <v>16.371700000000001</v>
      </c>
      <c r="E5516" s="35">
        <v>16.435500000000001</v>
      </c>
      <c r="F5516">
        <v>558185</v>
      </c>
    </row>
    <row r="5517" spans="1:6">
      <c r="A5517" s="14">
        <v>43826</v>
      </c>
      <c r="B5517">
        <v>16.467400000000001</v>
      </c>
      <c r="C5517">
        <v>16.563099999999999</v>
      </c>
      <c r="D5517">
        <v>16.347799999999999</v>
      </c>
      <c r="E5517" s="35">
        <v>16.387699999999999</v>
      </c>
      <c r="F5517">
        <v>516898</v>
      </c>
    </row>
    <row r="5518" spans="1:6">
      <c r="A5518" s="14">
        <v>43829</v>
      </c>
      <c r="B5518">
        <v>16.3398</v>
      </c>
      <c r="C5518">
        <v>16.507200000000001</v>
      </c>
      <c r="D5518">
        <v>16.2362</v>
      </c>
      <c r="E5518" s="35">
        <v>16.459399999999999</v>
      </c>
      <c r="F5518">
        <v>452095</v>
      </c>
    </row>
    <row r="5519" spans="1:6">
      <c r="A5519" s="14">
        <v>43830</v>
      </c>
      <c r="B5519">
        <v>16.427600000000002</v>
      </c>
      <c r="C5519">
        <v>16.531199999999998</v>
      </c>
      <c r="D5519">
        <v>16.308</v>
      </c>
      <c r="E5519" s="35">
        <v>16.308</v>
      </c>
      <c r="F5519">
        <v>517137</v>
      </c>
    </row>
    <row r="5520" spans="1:6">
      <c r="A5520" s="14">
        <v>43832</v>
      </c>
      <c r="B5520">
        <v>16.451499999999999</v>
      </c>
      <c r="C5520">
        <v>16.451499999999999</v>
      </c>
      <c r="D5520">
        <v>16.116700000000002</v>
      </c>
      <c r="E5520" s="35">
        <v>16.2761</v>
      </c>
      <c r="F5520">
        <v>841623</v>
      </c>
    </row>
    <row r="5521" spans="1:6">
      <c r="A5521" s="14">
        <v>43833</v>
      </c>
      <c r="B5521">
        <v>16.076899999999998</v>
      </c>
      <c r="C5521">
        <v>16.2761</v>
      </c>
      <c r="D5521">
        <v>15.9971</v>
      </c>
      <c r="E5521" s="35">
        <v>16.172499999999999</v>
      </c>
      <c r="F5521">
        <v>479994</v>
      </c>
    </row>
    <row r="5522" spans="1:6">
      <c r="A5522" s="14">
        <v>43836</v>
      </c>
      <c r="B5522">
        <v>16.021000000000001</v>
      </c>
      <c r="C5522">
        <v>16.1326</v>
      </c>
      <c r="D5522">
        <v>15.8775</v>
      </c>
      <c r="E5522" s="35">
        <v>16.044899999999998</v>
      </c>
      <c r="F5522">
        <v>513548</v>
      </c>
    </row>
    <row r="5523" spans="1:6">
      <c r="A5523" s="14">
        <v>43837</v>
      </c>
      <c r="B5523">
        <v>15.9971</v>
      </c>
      <c r="C5523">
        <v>16.036999999999999</v>
      </c>
      <c r="D5523">
        <v>15.8536</v>
      </c>
      <c r="E5523" s="35">
        <v>15.9732</v>
      </c>
      <c r="F5523">
        <v>708831</v>
      </c>
    </row>
    <row r="5524" spans="1:6">
      <c r="A5524" s="14">
        <v>43838</v>
      </c>
      <c r="B5524">
        <v>15.949299999999999</v>
      </c>
      <c r="C5524">
        <v>16.108699999999999</v>
      </c>
      <c r="D5524">
        <v>15.9015</v>
      </c>
      <c r="E5524" s="35">
        <v>15.949299999999999</v>
      </c>
      <c r="F5524">
        <v>779850</v>
      </c>
    </row>
    <row r="5525" spans="1:6">
      <c r="A5525" s="14">
        <v>43839</v>
      </c>
      <c r="B5525">
        <v>15.989100000000001</v>
      </c>
      <c r="C5525">
        <v>15.989100000000001</v>
      </c>
      <c r="D5525">
        <v>15.487</v>
      </c>
      <c r="E5525" s="35">
        <v>15.534800000000001</v>
      </c>
      <c r="F5525">
        <v>757052</v>
      </c>
    </row>
    <row r="5526" spans="1:6">
      <c r="A5526" s="14">
        <v>43840</v>
      </c>
      <c r="B5526">
        <v>15.471</v>
      </c>
      <c r="C5526">
        <v>15.471</v>
      </c>
      <c r="D5526">
        <v>15.152200000000001</v>
      </c>
      <c r="E5526" s="35">
        <v>15.3116</v>
      </c>
      <c r="F5526">
        <v>678541</v>
      </c>
    </row>
    <row r="5527" spans="1:6">
      <c r="A5527" s="14">
        <v>43843</v>
      </c>
      <c r="B5527">
        <v>15.375500000000001</v>
      </c>
      <c r="C5527">
        <v>15.4472</v>
      </c>
      <c r="D5527">
        <v>15.271800000000001</v>
      </c>
      <c r="E5527" s="35">
        <v>15.335599999999999</v>
      </c>
      <c r="F5527">
        <v>596686</v>
      </c>
    </row>
    <row r="5528" spans="1:6">
      <c r="A5528" s="14">
        <v>43844</v>
      </c>
      <c r="B5528">
        <v>15.2957</v>
      </c>
      <c r="C5528">
        <v>15.582599999999999</v>
      </c>
      <c r="D5528">
        <v>15.208</v>
      </c>
      <c r="E5528" s="35">
        <v>15.510899999999999</v>
      </c>
      <c r="F5528">
        <v>765901</v>
      </c>
    </row>
    <row r="5529" spans="1:6">
      <c r="A5529" s="14">
        <v>43845</v>
      </c>
      <c r="B5529">
        <v>15.463100000000001</v>
      </c>
      <c r="C5529">
        <v>15.598599999999999</v>
      </c>
      <c r="D5529">
        <v>15.4153</v>
      </c>
      <c r="E5529" s="35">
        <v>15.5189</v>
      </c>
      <c r="F5529">
        <v>874781</v>
      </c>
    </row>
    <row r="5530" spans="1:6">
      <c r="A5530" s="14">
        <v>43846</v>
      </c>
      <c r="B5530">
        <v>15.598599999999999</v>
      </c>
      <c r="C5530">
        <v>15.797800000000001</v>
      </c>
      <c r="D5530">
        <v>15.494899999999999</v>
      </c>
      <c r="E5530" s="35">
        <v>15.534800000000001</v>
      </c>
      <c r="F5530">
        <v>427865</v>
      </c>
    </row>
    <row r="5531" spans="1:6">
      <c r="A5531" s="14">
        <v>43847</v>
      </c>
      <c r="B5531">
        <v>15.5907</v>
      </c>
      <c r="C5531">
        <v>15.5907</v>
      </c>
      <c r="D5531">
        <v>15.359500000000001</v>
      </c>
      <c r="E5531" s="35">
        <v>15.4153</v>
      </c>
      <c r="F5531">
        <v>471705</v>
      </c>
    </row>
    <row r="5532" spans="1:6">
      <c r="A5532" s="14">
        <v>43851</v>
      </c>
      <c r="B5532">
        <v>15.3276</v>
      </c>
      <c r="C5532">
        <v>15.4472</v>
      </c>
      <c r="D5532">
        <v>15.1921</v>
      </c>
      <c r="E5532" s="35">
        <v>15.3276</v>
      </c>
      <c r="F5532">
        <v>562650</v>
      </c>
    </row>
    <row r="5533" spans="1:6">
      <c r="A5533" s="14">
        <v>43852</v>
      </c>
      <c r="B5533">
        <v>15.359500000000001</v>
      </c>
      <c r="C5533">
        <v>15.526899999999999</v>
      </c>
      <c r="D5533">
        <v>15.2081</v>
      </c>
      <c r="E5533" s="35">
        <v>15.335599999999999</v>
      </c>
      <c r="F5533">
        <v>492828</v>
      </c>
    </row>
    <row r="5534" spans="1:6">
      <c r="A5534" s="14">
        <v>43853</v>
      </c>
      <c r="B5534">
        <v>15.2638</v>
      </c>
      <c r="C5534">
        <v>15.447100000000001</v>
      </c>
      <c r="D5534">
        <v>15.0406</v>
      </c>
      <c r="E5534" s="35">
        <v>15.343500000000001</v>
      </c>
      <c r="F5534">
        <v>491391</v>
      </c>
    </row>
    <row r="5535" spans="1:6">
      <c r="A5535" s="14">
        <v>43854</v>
      </c>
      <c r="B5535">
        <v>15.375500000000001</v>
      </c>
      <c r="C5535">
        <v>15.4552</v>
      </c>
      <c r="D5535">
        <v>15.1204</v>
      </c>
      <c r="E5535" s="35">
        <v>15.2559</v>
      </c>
      <c r="F5535">
        <v>370239</v>
      </c>
    </row>
    <row r="5536" spans="1:6">
      <c r="A5536" s="14">
        <v>43857</v>
      </c>
      <c r="B5536">
        <v>15.0487</v>
      </c>
      <c r="C5536">
        <v>15.184200000000001</v>
      </c>
      <c r="D5536">
        <v>14.8653</v>
      </c>
      <c r="E5536" s="35">
        <v>15.144299999999999</v>
      </c>
      <c r="F5536">
        <v>650647</v>
      </c>
    </row>
    <row r="5537" spans="1:6">
      <c r="A5537" s="14">
        <v>43858</v>
      </c>
      <c r="B5537">
        <v>15.2399</v>
      </c>
      <c r="C5537">
        <v>15.3436</v>
      </c>
      <c r="D5537">
        <v>15.096500000000001</v>
      </c>
      <c r="E5537" s="35">
        <v>15.224</v>
      </c>
      <c r="F5537">
        <v>258728</v>
      </c>
    </row>
    <row r="5538" spans="1:6">
      <c r="A5538" s="14">
        <v>43859</v>
      </c>
      <c r="B5538">
        <v>15.2479</v>
      </c>
      <c r="C5538">
        <v>15.303699999999999</v>
      </c>
      <c r="D5538">
        <v>15.024699999999999</v>
      </c>
      <c r="E5538" s="35">
        <v>15.0646</v>
      </c>
      <c r="F5538">
        <v>431453</v>
      </c>
    </row>
    <row r="5539" spans="1:6">
      <c r="A5539" s="14">
        <v>43860</v>
      </c>
      <c r="B5539">
        <v>14.960900000000001</v>
      </c>
      <c r="C5539">
        <v>15.1921</v>
      </c>
      <c r="D5539">
        <v>14.905099999999999</v>
      </c>
      <c r="E5539" s="35">
        <v>15.184100000000001</v>
      </c>
      <c r="F5539">
        <v>412242</v>
      </c>
    </row>
    <row r="5540" spans="1:6">
      <c r="A5540" s="14">
        <v>43861</v>
      </c>
      <c r="B5540">
        <v>15.0885</v>
      </c>
      <c r="C5540">
        <v>15.168200000000001</v>
      </c>
      <c r="D5540">
        <v>14.817500000000001</v>
      </c>
      <c r="E5540" s="35">
        <v>14.833399999999999</v>
      </c>
      <c r="F5540">
        <v>796907</v>
      </c>
    </row>
    <row r="5541" spans="1:6">
      <c r="A5541" s="14">
        <v>43864</v>
      </c>
      <c r="B5541">
        <v>14.921099999999999</v>
      </c>
      <c r="C5541">
        <v>15.1602</v>
      </c>
      <c r="D5541">
        <v>14.833399999999999</v>
      </c>
      <c r="E5541" s="35">
        <v>14.945</v>
      </c>
      <c r="F5541">
        <v>567511</v>
      </c>
    </row>
    <row r="5542" spans="1:6">
      <c r="A5542" s="14">
        <v>43865</v>
      </c>
      <c r="B5542">
        <v>15.1204</v>
      </c>
      <c r="C5542">
        <v>15.1602</v>
      </c>
      <c r="D5542">
        <v>14.801600000000001</v>
      </c>
      <c r="E5542" s="35">
        <v>14.8972</v>
      </c>
      <c r="F5542">
        <v>549897</v>
      </c>
    </row>
    <row r="5543" spans="1:6">
      <c r="A5543" s="14">
        <v>43866</v>
      </c>
      <c r="B5543">
        <v>15.040699999999999</v>
      </c>
      <c r="C5543">
        <v>15.271800000000001</v>
      </c>
      <c r="D5543">
        <v>14.961</v>
      </c>
      <c r="E5543" s="35">
        <v>15.200100000000001</v>
      </c>
      <c r="F5543">
        <v>482625</v>
      </c>
    </row>
    <row r="5544" spans="1:6">
      <c r="A5544" s="14">
        <v>43867</v>
      </c>
      <c r="B5544">
        <v>15.2479</v>
      </c>
      <c r="C5544">
        <v>15.487</v>
      </c>
      <c r="D5544">
        <v>15.2239</v>
      </c>
      <c r="E5544" s="35">
        <v>15.3993</v>
      </c>
      <c r="F5544">
        <v>385620</v>
      </c>
    </row>
    <row r="5545" spans="1:6">
      <c r="A5545" s="14">
        <v>43868</v>
      </c>
      <c r="B5545">
        <v>15.3515</v>
      </c>
      <c r="C5545">
        <v>15.3834</v>
      </c>
      <c r="D5545">
        <v>15.184100000000001</v>
      </c>
      <c r="E5545" s="35">
        <v>15.224</v>
      </c>
      <c r="F5545">
        <v>383230</v>
      </c>
    </row>
    <row r="5546" spans="1:6">
      <c r="A5546" s="14">
        <v>43871</v>
      </c>
      <c r="B5546">
        <v>15.1602</v>
      </c>
      <c r="C5546">
        <v>15.287699999999999</v>
      </c>
      <c r="D5546">
        <v>15.0725</v>
      </c>
      <c r="E5546" s="35">
        <v>15.208</v>
      </c>
      <c r="F5546">
        <v>352701</v>
      </c>
    </row>
    <row r="5547" spans="1:6">
      <c r="A5547" s="14">
        <v>43872</v>
      </c>
      <c r="B5547">
        <v>15.287699999999999</v>
      </c>
      <c r="C5547">
        <v>15.3674</v>
      </c>
      <c r="D5547">
        <v>15.1363</v>
      </c>
      <c r="E5547" s="35">
        <v>15.2638</v>
      </c>
      <c r="F5547">
        <v>430017</v>
      </c>
    </row>
    <row r="5548" spans="1:6">
      <c r="A5548" s="14">
        <v>43873</v>
      </c>
      <c r="B5548">
        <v>15.375400000000001</v>
      </c>
      <c r="C5548">
        <v>15.478999999999999</v>
      </c>
      <c r="D5548">
        <v>15.3116</v>
      </c>
      <c r="E5548" s="35">
        <v>15.4551</v>
      </c>
      <c r="F5548">
        <v>476167</v>
      </c>
    </row>
    <row r="5549" spans="1:6">
      <c r="A5549" s="14">
        <v>43874</v>
      </c>
      <c r="B5549">
        <v>15.335599999999999</v>
      </c>
      <c r="C5549">
        <v>15.423299999999999</v>
      </c>
      <c r="D5549">
        <v>15.0327</v>
      </c>
      <c r="E5549" s="35">
        <v>15.0885</v>
      </c>
      <c r="F5549">
        <v>747411</v>
      </c>
    </row>
    <row r="5550" spans="1:6">
      <c r="A5550" s="14">
        <v>43875</v>
      </c>
      <c r="B5550">
        <v>15.1203</v>
      </c>
      <c r="C5550">
        <v>15.184100000000001</v>
      </c>
      <c r="D5550">
        <v>14.8254</v>
      </c>
      <c r="E5550" s="35">
        <v>15.1761</v>
      </c>
      <c r="F5550">
        <v>317391</v>
      </c>
    </row>
    <row r="5551" spans="1:6">
      <c r="A5551" s="14">
        <v>43879</v>
      </c>
      <c r="B5551">
        <v>15.128299999999999</v>
      </c>
      <c r="C5551">
        <v>15.152200000000001</v>
      </c>
      <c r="D5551">
        <v>14.920999999999999</v>
      </c>
      <c r="E5551" s="35">
        <v>15.096399999999999</v>
      </c>
      <c r="F5551">
        <v>464768</v>
      </c>
    </row>
    <row r="5552" spans="1:6">
      <c r="A5552" s="14">
        <v>43880</v>
      </c>
      <c r="B5552">
        <v>14.992900000000001</v>
      </c>
      <c r="C5552">
        <v>15.2081</v>
      </c>
      <c r="D5552">
        <v>14.952999999999999</v>
      </c>
      <c r="E5552" s="35">
        <v>15.008800000000001</v>
      </c>
      <c r="F5552">
        <v>357565</v>
      </c>
    </row>
    <row r="5553" spans="1:6">
      <c r="A5553" s="14">
        <v>43881</v>
      </c>
      <c r="B5553">
        <v>15.0007</v>
      </c>
      <c r="C5553">
        <v>15.287699999999999</v>
      </c>
      <c r="D5553">
        <v>14.976800000000001</v>
      </c>
      <c r="E5553" s="35">
        <v>15.1203</v>
      </c>
      <c r="F5553">
        <v>376294</v>
      </c>
    </row>
    <row r="5554" spans="1:6">
      <c r="A5554" s="14">
        <v>43882</v>
      </c>
      <c r="B5554">
        <v>15.0884</v>
      </c>
      <c r="C5554">
        <v>15.1203</v>
      </c>
      <c r="D5554">
        <v>14.929</v>
      </c>
      <c r="E5554" s="35">
        <v>14.992800000000001</v>
      </c>
      <c r="F5554">
        <v>328072</v>
      </c>
    </row>
    <row r="5555" spans="1:6">
      <c r="A5555" s="14">
        <v>43885</v>
      </c>
      <c r="B5555">
        <v>14.5943</v>
      </c>
      <c r="C5555">
        <v>14.666</v>
      </c>
      <c r="D5555">
        <v>14.171900000000001</v>
      </c>
      <c r="E5555" s="35">
        <v>14.403</v>
      </c>
      <c r="F5555">
        <v>552128</v>
      </c>
    </row>
    <row r="5556" spans="1:6">
      <c r="A5556" s="14">
        <v>43886</v>
      </c>
      <c r="B5556">
        <v>14.387</v>
      </c>
      <c r="C5556">
        <v>14.4269</v>
      </c>
      <c r="D5556">
        <v>13.845000000000001</v>
      </c>
      <c r="E5556" s="35">
        <v>13.9008</v>
      </c>
      <c r="F5556">
        <v>626811</v>
      </c>
    </row>
    <row r="5557" spans="1:6">
      <c r="A5557" s="14">
        <v>43887</v>
      </c>
      <c r="B5557">
        <v>13.964600000000001</v>
      </c>
      <c r="C5557">
        <v>14.0922</v>
      </c>
      <c r="D5557">
        <v>13.59</v>
      </c>
      <c r="E5557" s="35">
        <v>13.59</v>
      </c>
      <c r="F5557">
        <v>338435</v>
      </c>
    </row>
    <row r="5558" spans="1:6">
      <c r="A5558" s="14">
        <v>43888</v>
      </c>
      <c r="B5558">
        <v>13.3508</v>
      </c>
      <c r="C5558">
        <v>13.669700000000001</v>
      </c>
      <c r="D5558">
        <v>13.079800000000001</v>
      </c>
      <c r="E5558" s="35">
        <v>13.0878</v>
      </c>
      <c r="F5558">
        <v>830780</v>
      </c>
    </row>
    <row r="5559" spans="1:6">
      <c r="A5559" s="14">
        <v>43889</v>
      </c>
      <c r="B5559">
        <v>12.7052</v>
      </c>
      <c r="C5559">
        <v>13.079800000000001</v>
      </c>
      <c r="D5559">
        <v>12.434200000000001</v>
      </c>
      <c r="E5559" s="35">
        <v>12.9284</v>
      </c>
      <c r="F5559">
        <v>1017773</v>
      </c>
    </row>
    <row r="5560" spans="1:6">
      <c r="A5560" s="14">
        <v>43892</v>
      </c>
      <c r="B5560">
        <v>13.0002</v>
      </c>
      <c r="C5560">
        <v>13.111700000000001</v>
      </c>
      <c r="D5560">
        <v>12.713200000000001</v>
      </c>
      <c r="E5560" s="35">
        <v>13.0161</v>
      </c>
      <c r="F5560">
        <v>1155029</v>
      </c>
    </row>
    <row r="5561" spans="1:6">
      <c r="A5561" s="14">
        <v>43893</v>
      </c>
      <c r="B5561">
        <v>12.9922</v>
      </c>
      <c r="C5561">
        <v>13.582000000000001</v>
      </c>
      <c r="D5561">
        <v>12.6096</v>
      </c>
      <c r="E5561" s="35">
        <v>12.6973</v>
      </c>
      <c r="F5561">
        <v>628010</v>
      </c>
    </row>
    <row r="5562" spans="1:6">
      <c r="A5562" s="14">
        <v>43894</v>
      </c>
      <c r="B5562">
        <v>12.9284</v>
      </c>
      <c r="C5562">
        <v>13.143599999999999</v>
      </c>
      <c r="D5562">
        <v>12.760999999999999</v>
      </c>
      <c r="E5562" s="35">
        <v>13.032</v>
      </c>
      <c r="F5562">
        <v>642274</v>
      </c>
    </row>
    <row r="5563" spans="1:6">
      <c r="A5563" s="14">
        <v>43895</v>
      </c>
      <c r="B5563">
        <v>12.6972</v>
      </c>
      <c r="C5563">
        <v>12.848699999999999</v>
      </c>
      <c r="D5563">
        <v>12.2987</v>
      </c>
      <c r="E5563" s="35">
        <v>12.466100000000001</v>
      </c>
      <c r="F5563">
        <v>657101</v>
      </c>
    </row>
    <row r="5564" spans="1:6">
      <c r="A5564" s="14">
        <v>43896</v>
      </c>
      <c r="B5564">
        <v>12.0915</v>
      </c>
      <c r="C5564">
        <v>12.466100000000001</v>
      </c>
      <c r="D5564">
        <v>11.8444</v>
      </c>
      <c r="E5564" s="35">
        <v>12.1951</v>
      </c>
      <c r="F5564">
        <v>774668</v>
      </c>
    </row>
    <row r="5565" spans="1:6">
      <c r="A5565" s="14">
        <v>43899</v>
      </c>
      <c r="B5565">
        <v>11.398</v>
      </c>
      <c r="C5565">
        <v>11.6531</v>
      </c>
      <c r="D5565">
        <v>10.9437</v>
      </c>
      <c r="E5565" s="35">
        <v>11.318300000000001</v>
      </c>
      <c r="F5565">
        <v>750913</v>
      </c>
    </row>
    <row r="5566" spans="1:6">
      <c r="A5566" s="14">
        <v>43900</v>
      </c>
      <c r="B5566">
        <v>11.573399999999999</v>
      </c>
      <c r="C5566">
        <v>11.629200000000001</v>
      </c>
      <c r="D5566">
        <v>10.720499999999999</v>
      </c>
      <c r="E5566" s="35">
        <v>11.055300000000001</v>
      </c>
      <c r="F5566">
        <v>823289</v>
      </c>
    </row>
    <row r="5567" spans="1:6">
      <c r="A5567" s="14">
        <v>43901</v>
      </c>
      <c r="B5567">
        <v>10.792199999999999</v>
      </c>
      <c r="C5567">
        <v>11.055300000000001</v>
      </c>
      <c r="D5567">
        <v>10.585000000000001</v>
      </c>
      <c r="E5567" s="35">
        <v>10.6966</v>
      </c>
      <c r="F5567">
        <v>844011</v>
      </c>
    </row>
    <row r="5568" spans="1:6">
      <c r="A5568" s="14">
        <v>43902</v>
      </c>
      <c r="B5568">
        <v>9.9793000000000003</v>
      </c>
      <c r="C5568">
        <v>10.0909</v>
      </c>
      <c r="D5568">
        <v>9.0387000000000004</v>
      </c>
      <c r="E5568" s="35">
        <v>9.1821999999999999</v>
      </c>
      <c r="F5568">
        <v>755937</v>
      </c>
    </row>
    <row r="5569" spans="1:6">
      <c r="A5569" s="14">
        <v>43903</v>
      </c>
      <c r="B5569">
        <v>9.5886999999999993</v>
      </c>
      <c r="C5569">
        <v>9.8358000000000008</v>
      </c>
      <c r="D5569">
        <v>9.0228000000000002</v>
      </c>
      <c r="E5569" s="35">
        <v>9.8358000000000008</v>
      </c>
      <c r="F5569">
        <v>923800</v>
      </c>
    </row>
    <row r="5570" spans="1:6">
      <c r="A5570" s="14">
        <v>43906</v>
      </c>
      <c r="B5570">
        <v>8.9111999999999991</v>
      </c>
      <c r="C5570">
        <v>9.7799999999999994</v>
      </c>
      <c r="D5570">
        <v>8.0901999999999994</v>
      </c>
      <c r="E5570" s="35">
        <v>8.2576000000000001</v>
      </c>
      <c r="F5570">
        <v>1380438</v>
      </c>
    </row>
    <row r="5571" spans="1:6">
      <c r="A5571" s="14">
        <v>43907</v>
      </c>
      <c r="B5571">
        <v>8.3850999999999996</v>
      </c>
      <c r="C5571">
        <v>8.3850999999999996</v>
      </c>
      <c r="D5571">
        <v>7.3807999999999998</v>
      </c>
      <c r="E5571" s="35">
        <v>7.6040000000000001</v>
      </c>
      <c r="F5571">
        <v>1116927</v>
      </c>
    </row>
    <row r="5572" spans="1:6">
      <c r="A5572" s="14">
        <v>43908</v>
      </c>
      <c r="B5572">
        <v>7.1257999999999999</v>
      </c>
      <c r="C5572">
        <v>7.2054999999999998</v>
      </c>
      <c r="D5572">
        <v>5.5953999999999997</v>
      </c>
      <c r="E5572" s="35">
        <v>5.8425000000000002</v>
      </c>
      <c r="F5572">
        <v>844811</v>
      </c>
    </row>
    <row r="5573" spans="1:6">
      <c r="A5573" s="14">
        <v>43909</v>
      </c>
      <c r="B5573">
        <v>5.8345000000000002</v>
      </c>
      <c r="C5573">
        <v>7.0301</v>
      </c>
      <c r="D5573">
        <v>5.6193</v>
      </c>
      <c r="E5573" s="35">
        <v>6.9823000000000004</v>
      </c>
      <c r="F5573">
        <v>1108081</v>
      </c>
    </row>
    <row r="5574" spans="1:6">
      <c r="A5574" s="14">
        <v>43910</v>
      </c>
      <c r="B5574">
        <v>7.0221</v>
      </c>
      <c r="C5574">
        <v>7.9227999999999996</v>
      </c>
      <c r="D5574">
        <v>6.8785999999999996</v>
      </c>
      <c r="E5574" s="35">
        <v>7.6517999999999997</v>
      </c>
      <c r="F5574">
        <v>1488514</v>
      </c>
    </row>
    <row r="5575" spans="1:6">
      <c r="A5575" s="14">
        <v>43913</v>
      </c>
      <c r="B5575">
        <v>7.6279000000000003</v>
      </c>
      <c r="C5575">
        <v>7.7553999999999998</v>
      </c>
      <c r="D5575">
        <v>6.8707000000000003</v>
      </c>
      <c r="E5575" s="35">
        <v>7.5401999999999996</v>
      </c>
      <c r="F5575">
        <v>887528</v>
      </c>
    </row>
    <row r="5576" spans="1:6">
      <c r="A5576" s="14">
        <v>43914</v>
      </c>
      <c r="B5576">
        <v>7.9149000000000003</v>
      </c>
      <c r="C5576">
        <v>8.2178000000000004</v>
      </c>
      <c r="D5576">
        <v>7.7316000000000003</v>
      </c>
      <c r="E5576" s="35">
        <v>7.9946000000000002</v>
      </c>
      <c r="F5576">
        <v>761679</v>
      </c>
    </row>
    <row r="5577" spans="1:6">
      <c r="A5577" s="14">
        <v>43915</v>
      </c>
      <c r="B5577">
        <v>8.6880000000000006</v>
      </c>
      <c r="C5577">
        <v>9.6045999999999996</v>
      </c>
      <c r="D5577">
        <v>8.3850999999999996</v>
      </c>
      <c r="E5577" s="35">
        <v>9.2060999999999993</v>
      </c>
      <c r="F5577">
        <v>1489714</v>
      </c>
    </row>
    <row r="5578" spans="1:6">
      <c r="A5578" s="14">
        <v>43916</v>
      </c>
      <c r="B5578">
        <v>9.2539999999999996</v>
      </c>
      <c r="C5578">
        <v>9.8118999999999996</v>
      </c>
      <c r="D5578">
        <v>8.7677999999999994</v>
      </c>
      <c r="E5578" s="35">
        <v>8.9192</v>
      </c>
      <c r="F5578">
        <v>941259</v>
      </c>
    </row>
    <row r="5579" spans="1:6">
      <c r="A5579" s="14">
        <v>43917</v>
      </c>
      <c r="B5579">
        <v>8.4728999999999992</v>
      </c>
      <c r="C5579">
        <v>8.8155999999999999</v>
      </c>
      <c r="D5579">
        <v>8.1142000000000003</v>
      </c>
      <c r="E5579" s="35">
        <v>8.4887999999999995</v>
      </c>
      <c r="F5579">
        <v>1154238</v>
      </c>
    </row>
    <row r="5580" spans="1:6">
      <c r="A5580" s="14">
        <v>43920</v>
      </c>
      <c r="B5580">
        <v>8.5446000000000009</v>
      </c>
      <c r="C5580">
        <v>8.6242999999999999</v>
      </c>
      <c r="D5580">
        <v>8.1699000000000002</v>
      </c>
      <c r="E5580" s="35">
        <v>8.3452999999999999</v>
      </c>
      <c r="F5580">
        <v>874543</v>
      </c>
    </row>
    <row r="5581" spans="1:6">
      <c r="A5581" s="14">
        <v>43921</v>
      </c>
      <c r="B5581">
        <v>8.2814999999999994</v>
      </c>
      <c r="C5581">
        <v>8.5684000000000005</v>
      </c>
      <c r="D5581">
        <v>7.6757</v>
      </c>
      <c r="E5581" s="35">
        <v>7.867</v>
      </c>
      <c r="F5581">
        <v>1328224</v>
      </c>
    </row>
    <row r="5582" spans="1:6">
      <c r="A5582" s="14">
        <v>43922</v>
      </c>
      <c r="B5582">
        <v>7.5004</v>
      </c>
      <c r="C5582">
        <v>7.6279000000000003</v>
      </c>
      <c r="D5582">
        <v>6.9264999999999999</v>
      </c>
      <c r="E5582" s="35">
        <v>7.0141999999999998</v>
      </c>
      <c r="F5582">
        <v>984220</v>
      </c>
    </row>
    <row r="5583" spans="1:6">
      <c r="A5583" s="14">
        <v>43923</v>
      </c>
      <c r="B5583">
        <v>6.9981</v>
      </c>
      <c r="C5583">
        <v>7.3917999999999999</v>
      </c>
      <c r="D5583">
        <v>6.6364999999999998</v>
      </c>
      <c r="E5583" s="35">
        <v>6.7731000000000003</v>
      </c>
      <c r="F5583">
        <v>776215</v>
      </c>
    </row>
    <row r="5584" spans="1:6">
      <c r="A5584" s="14">
        <v>43924</v>
      </c>
      <c r="B5584">
        <v>6.7731000000000003</v>
      </c>
      <c r="C5584">
        <v>6.8453999999999997</v>
      </c>
      <c r="D5584">
        <v>6.3875000000000002</v>
      </c>
      <c r="E5584" s="35">
        <v>6.6044</v>
      </c>
      <c r="F5584">
        <v>709290</v>
      </c>
    </row>
    <row r="5585" spans="1:6">
      <c r="A5585" s="14">
        <v>43927</v>
      </c>
      <c r="B5585">
        <v>6.9177999999999997</v>
      </c>
      <c r="C5585">
        <v>7.44</v>
      </c>
      <c r="D5585">
        <v>6.9097999999999997</v>
      </c>
      <c r="E5585" s="35">
        <v>7.3356000000000003</v>
      </c>
      <c r="F5585">
        <v>799926</v>
      </c>
    </row>
    <row r="5586" spans="1:6">
      <c r="A5586" s="14">
        <v>43928</v>
      </c>
      <c r="B5586">
        <v>7.665</v>
      </c>
      <c r="C5586">
        <v>8.0989000000000004</v>
      </c>
      <c r="D5586">
        <v>7.3597000000000001</v>
      </c>
      <c r="E5586" s="35">
        <v>7.4722</v>
      </c>
      <c r="F5586">
        <v>865249</v>
      </c>
    </row>
    <row r="5587" spans="1:6">
      <c r="A5587" s="14">
        <v>43929</v>
      </c>
      <c r="B5587">
        <v>7.6890999999999998</v>
      </c>
      <c r="C5587">
        <v>7.9782999999999999</v>
      </c>
      <c r="D5587">
        <v>7.5122999999999998</v>
      </c>
      <c r="E5587" s="35">
        <v>7.8738999999999999</v>
      </c>
      <c r="F5587">
        <v>654337</v>
      </c>
    </row>
    <row r="5588" spans="1:6">
      <c r="A5588" s="14">
        <v>43930</v>
      </c>
      <c r="B5588">
        <v>8.1550999999999991</v>
      </c>
      <c r="C5588">
        <v>8.4924999999999997</v>
      </c>
      <c r="D5588">
        <v>8.0747</v>
      </c>
      <c r="E5588" s="35">
        <v>8.3961000000000006</v>
      </c>
      <c r="F5588">
        <v>628703</v>
      </c>
    </row>
    <row r="5589" spans="1:6">
      <c r="A5589" s="14">
        <v>43934</v>
      </c>
      <c r="B5589">
        <v>8.3559000000000001</v>
      </c>
      <c r="C5589">
        <v>8.3559000000000001</v>
      </c>
      <c r="D5589">
        <v>7.9059999999999997</v>
      </c>
      <c r="E5589" s="35">
        <v>8.1389999999999993</v>
      </c>
      <c r="F5589">
        <v>478056</v>
      </c>
    </row>
    <row r="5590" spans="1:6">
      <c r="A5590" s="14">
        <v>43935</v>
      </c>
      <c r="B5590">
        <v>8.3478999999999992</v>
      </c>
      <c r="C5590">
        <v>8.4924999999999997</v>
      </c>
      <c r="D5590">
        <v>7.9059999999999997</v>
      </c>
      <c r="E5590" s="35">
        <v>7.9782999999999999</v>
      </c>
      <c r="F5590">
        <v>738937</v>
      </c>
    </row>
    <row r="5591" spans="1:6">
      <c r="A5591" s="14">
        <v>43936</v>
      </c>
      <c r="B5591">
        <v>7.6247999999999996</v>
      </c>
      <c r="C5591">
        <v>7.6247999999999996</v>
      </c>
      <c r="D5591">
        <v>7.2552000000000003</v>
      </c>
      <c r="E5591" s="35">
        <v>7.2953999999999999</v>
      </c>
      <c r="F5591">
        <v>702303</v>
      </c>
    </row>
    <row r="5592" spans="1:6">
      <c r="A5592" s="14">
        <v>43937</v>
      </c>
      <c r="B5592">
        <v>7.2632000000000003</v>
      </c>
      <c r="C5592">
        <v>7.2793000000000001</v>
      </c>
      <c r="D5592">
        <v>6.8695000000000004</v>
      </c>
      <c r="E5592" s="35">
        <v>7.0704000000000002</v>
      </c>
      <c r="F5592">
        <v>651521</v>
      </c>
    </row>
    <row r="5593" spans="1:6">
      <c r="A5593" s="14">
        <v>43938</v>
      </c>
      <c r="B5593">
        <v>7.3677000000000001</v>
      </c>
      <c r="C5593">
        <v>7.8337000000000003</v>
      </c>
      <c r="D5593">
        <v>7.3194999999999997</v>
      </c>
      <c r="E5593" s="35">
        <v>7.7373000000000003</v>
      </c>
      <c r="F5593">
        <v>731468</v>
      </c>
    </row>
    <row r="5594" spans="1:6">
      <c r="A5594" s="14">
        <v>43941</v>
      </c>
      <c r="B5594">
        <v>7.5364000000000004</v>
      </c>
      <c r="C5594">
        <v>7.7293000000000003</v>
      </c>
      <c r="D5594">
        <v>7.3837999999999999</v>
      </c>
      <c r="E5594" s="35">
        <v>7.4320000000000004</v>
      </c>
      <c r="F5594">
        <v>544906</v>
      </c>
    </row>
    <row r="5595" spans="1:6">
      <c r="A5595" s="14">
        <v>43942</v>
      </c>
      <c r="B5595">
        <v>7.3114999999999997</v>
      </c>
      <c r="C5595">
        <v>7.4481000000000002</v>
      </c>
      <c r="D5595">
        <v>7.1588000000000003</v>
      </c>
      <c r="E5595" s="35">
        <v>7.3194999999999997</v>
      </c>
      <c r="F5595">
        <v>676833</v>
      </c>
    </row>
    <row r="5596" spans="1:6">
      <c r="A5596" s="14">
        <v>43943</v>
      </c>
      <c r="B5596">
        <v>7.4721000000000002</v>
      </c>
      <c r="C5596">
        <v>7.5202999999999998</v>
      </c>
      <c r="D5596">
        <v>7.2472000000000003</v>
      </c>
      <c r="E5596" s="35">
        <v>7.3033999999999999</v>
      </c>
      <c r="F5596">
        <v>453791</v>
      </c>
    </row>
    <row r="5597" spans="1:6">
      <c r="A5597" s="14">
        <v>43944</v>
      </c>
      <c r="B5597">
        <v>7.3194999999999997</v>
      </c>
      <c r="C5597">
        <v>7.7534000000000001</v>
      </c>
      <c r="D5597">
        <v>7.3194999999999997</v>
      </c>
      <c r="E5597" s="35">
        <v>7.6247999999999996</v>
      </c>
      <c r="F5597">
        <v>460380</v>
      </c>
    </row>
    <row r="5598" spans="1:6">
      <c r="A5598" s="14">
        <v>43945</v>
      </c>
      <c r="B5598">
        <v>7.657</v>
      </c>
      <c r="C5598">
        <v>7.7213000000000003</v>
      </c>
      <c r="D5598">
        <v>7.4561000000000002</v>
      </c>
      <c r="E5598" s="35">
        <v>7.6810999999999998</v>
      </c>
      <c r="F5598">
        <v>542578</v>
      </c>
    </row>
    <row r="5599" spans="1:6">
      <c r="A5599" s="14">
        <v>43948</v>
      </c>
      <c r="B5599">
        <v>7.7774999999999999</v>
      </c>
      <c r="C5599">
        <v>8.2434999999999992</v>
      </c>
      <c r="D5599">
        <v>7.7291999999999996</v>
      </c>
      <c r="E5599" s="35">
        <v>8.0907999999999998</v>
      </c>
      <c r="F5599">
        <v>580658</v>
      </c>
    </row>
    <row r="5600" spans="1:6">
      <c r="A5600" s="14">
        <v>43949</v>
      </c>
      <c r="B5600">
        <v>8.4845000000000006</v>
      </c>
      <c r="C5600">
        <v>8.7897999999999996</v>
      </c>
      <c r="D5600">
        <v>8.4041999999999994</v>
      </c>
      <c r="E5600" s="35">
        <v>8.4362999999999992</v>
      </c>
      <c r="F5600">
        <v>811813</v>
      </c>
    </row>
    <row r="5601" spans="1:6">
      <c r="A5601" s="14">
        <v>43950</v>
      </c>
      <c r="B5601">
        <v>8.6934000000000005</v>
      </c>
      <c r="C5601">
        <v>9.0790000000000006</v>
      </c>
      <c r="D5601">
        <v>8.6452000000000009</v>
      </c>
      <c r="E5601" s="35">
        <v>8.9344000000000001</v>
      </c>
      <c r="F5601">
        <v>819362</v>
      </c>
    </row>
    <row r="5602" spans="1:6">
      <c r="A5602" s="14">
        <v>43951</v>
      </c>
      <c r="B5602">
        <v>8.7175999999999991</v>
      </c>
      <c r="C5602">
        <v>8.8781999999999996</v>
      </c>
      <c r="D5602">
        <v>8.4202999999999992</v>
      </c>
      <c r="E5602" s="35">
        <v>8.7979000000000003</v>
      </c>
      <c r="F5602">
        <v>546113</v>
      </c>
    </row>
    <row r="5603" spans="1:6">
      <c r="A5603" s="14">
        <v>43952</v>
      </c>
      <c r="B5603">
        <v>8.5006000000000004</v>
      </c>
      <c r="C5603">
        <v>8.6211000000000002</v>
      </c>
      <c r="D5603">
        <v>8.2434999999999992</v>
      </c>
      <c r="E5603" s="35">
        <v>8.4764999999999997</v>
      </c>
      <c r="F5603">
        <v>610951</v>
      </c>
    </row>
    <row r="5604" spans="1:6">
      <c r="A5604" s="14">
        <v>43955</v>
      </c>
      <c r="B5604">
        <v>8.2596000000000007</v>
      </c>
      <c r="C5604">
        <v>8.5568000000000008</v>
      </c>
      <c r="D5604">
        <v>8.1791999999999998</v>
      </c>
      <c r="E5604" s="35">
        <v>8.5246999999999993</v>
      </c>
      <c r="F5604">
        <v>656988</v>
      </c>
    </row>
    <row r="5605" spans="1:6">
      <c r="A5605" s="14">
        <v>43956</v>
      </c>
      <c r="B5605">
        <v>8.7014999999999993</v>
      </c>
      <c r="C5605">
        <v>8.9747000000000003</v>
      </c>
      <c r="D5605">
        <v>8.6853999999999996</v>
      </c>
      <c r="E5605" s="35">
        <v>8.7979000000000003</v>
      </c>
      <c r="F5605">
        <v>1016378</v>
      </c>
    </row>
    <row r="5606" spans="1:6">
      <c r="A5606" s="14">
        <v>43957</v>
      </c>
      <c r="B5606">
        <v>8.7497000000000007</v>
      </c>
      <c r="C5606">
        <v>8.7897999999999996</v>
      </c>
      <c r="D5606">
        <v>8.0907999999999998</v>
      </c>
      <c r="E5606" s="35">
        <v>8.1068999999999996</v>
      </c>
      <c r="F5606">
        <v>545388</v>
      </c>
    </row>
    <row r="5607" spans="1:6">
      <c r="A5607" s="14">
        <v>43958</v>
      </c>
      <c r="B5607">
        <v>8.2033000000000005</v>
      </c>
      <c r="C5607">
        <v>8.6290999999999993</v>
      </c>
      <c r="D5607">
        <v>8.2033000000000005</v>
      </c>
      <c r="E5607" s="35">
        <v>8.4362999999999992</v>
      </c>
      <c r="F5607">
        <v>413539</v>
      </c>
    </row>
    <row r="5608" spans="1:6">
      <c r="A5608" s="14">
        <v>43959</v>
      </c>
      <c r="B5608">
        <v>8.6692999999999998</v>
      </c>
      <c r="C5608">
        <v>8.9665999999999997</v>
      </c>
      <c r="D5608">
        <v>8.6372</v>
      </c>
      <c r="E5608" s="35">
        <v>8.9504999999999999</v>
      </c>
      <c r="F5608">
        <v>477494</v>
      </c>
    </row>
    <row r="5609" spans="1:6">
      <c r="A5609" s="14">
        <v>43962</v>
      </c>
      <c r="B5609">
        <v>8.7256</v>
      </c>
      <c r="C5609">
        <v>8.7576999999999998</v>
      </c>
      <c r="D5609">
        <v>8.4283000000000001</v>
      </c>
      <c r="E5609" s="35">
        <v>8.5969999999999995</v>
      </c>
      <c r="F5609">
        <v>460221</v>
      </c>
    </row>
    <row r="5610" spans="1:6">
      <c r="A5610" s="14">
        <v>43963</v>
      </c>
      <c r="B5610">
        <v>8.6051000000000002</v>
      </c>
      <c r="C5610">
        <v>8.7014999999999993</v>
      </c>
      <c r="D5610">
        <v>8.0345999999999993</v>
      </c>
      <c r="E5610" s="35">
        <v>8.0345999999999993</v>
      </c>
      <c r="F5610">
        <v>579134</v>
      </c>
    </row>
    <row r="5611" spans="1:6">
      <c r="A5611" s="14">
        <v>43964</v>
      </c>
      <c r="B5611">
        <v>8.0345999999999993</v>
      </c>
      <c r="C5611">
        <v>8.1068999999999996</v>
      </c>
      <c r="D5611">
        <v>7.6971999999999996</v>
      </c>
      <c r="E5611" s="35">
        <v>7.8015999999999996</v>
      </c>
      <c r="F5611">
        <v>478059</v>
      </c>
    </row>
    <row r="5612" spans="1:6">
      <c r="A5612" s="14">
        <v>43965</v>
      </c>
      <c r="B5612">
        <v>7.5846999999999998</v>
      </c>
      <c r="C5612">
        <v>7.8177000000000003</v>
      </c>
      <c r="D5612">
        <v>7.3114999999999997</v>
      </c>
      <c r="E5612" s="35">
        <v>7.7774999999999999</v>
      </c>
      <c r="F5612">
        <v>459821</v>
      </c>
    </row>
    <row r="5613" spans="1:6">
      <c r="A5613" s="14">
        <v>43966</v>
      </c>
      <c r="B5613">
        <v>7.7211999999999996</v>
      </c>
      <c r="C5613">
        <v>7.8658000000000001</v>
      </c>
      <c r="D5613">
        <v>7.6006999999999998</v>
      </c>
      <c r="E5613" s="35">
        <v>7.8095999999999997</v>
      </c>
      <c r="F5613">
        <v>298565</v>
      </c>
    </row>
    <row r="5614" spans="1:6">
      <c r="A5614" s="14">
        <v>43969</v>
      </c>
      <c r="B5614">
        <v>8.2835999999999999</v>
      </c>
      <c r="C5614">
        <v>9.0630000000000006</v>
      </c>
      <c r="D5614">
        <v>8.2756000000000007</v>
      </c>
      <c r="E5614" s="35">
        <v>8.9263999999999992</v>
      </c>
      <c r="F5614">
        <v>828122</v>
      </c>
    </row>
    <row r="5615" spans="1:6">
      <c r="A5615" s="14">
        <v>43970</v>
      </c>
      <c r="B5615">
        <v>8.8139000000000003</v>
      </c>
      <c r="C5615">
        <v>9.0067000000000004</v>
      </c>
      <c r="D5615">
        <v>8.5166000000000004</v>
      </c>
      <c r="E5615" s="35">
        <v>8.6532</v>
      </c>
      <c r="F5615">
        <v>368303</v>
      </c>
    </row>
    <row r="5616" spans="1:6">
      <c r="A5616" s="14">
        <v>43971</v>
      </c>
      <c r="B5616">
        <v>8.8219999999999992</v>
      </c>
      <c r="C5616">
        <v>9.1112000000000002</v>
      </c>
      <c r="D5616">
        <v>8.8219999999999992</v>
      </c>
      <c r="E5616" s="35">
        <v>8.9023000000000003</v>
      </c>
      <c r="F5616">
        <v>404540</v>
      </c>
    </row>
    <row r="5617" spans="1:6">
      <c r="A5617" s="14">
        <v>43972</v>
      </c>
      <c r="B5617">
        <v>8.8379999999999992</v>
      </c>
      <c r="C5617">
        <v>9.1272000000000002</v>
      </c>
      <c r="D5617">
        <v>8.8379999999999992</v>
      </c>
      <c r="E5617" s="35">
        <v>8.9344000000000001</v>
      </c>
      <c r="F5617">
        <v>410002</v>
      </c>
    </row>
    <row r="5618" spans="1:6">
      <c r="A5618" s="14">
        <v>43973</v>
      </c>
      <c r="B5618">
        <v>9.2236999999999991</v>
      </c>
      <c r="C5618">
        <v>9.4969000000000001</v>
      </c>
      <c r="D5618">
        <v>8.9826999999999995</v>
      </c>
      <c r="E5618" s="35">
        <v>9.2477999999999998</v>
      </c>
      <c r="F5618">
        <v>798717</v>
      </c>
    </row>
    <row r="5619" spans="1:6">
      <c r="A5619" s="14">
        <v>43977</v>
      </c>
      <c r="B5619">
        <v>9.7218999999999998</v>
      </c>
      <c r="C5619">
        <v>10.6137</v>
      </c>
      <c r="D5619">
        <v>9.6255000000000006</v>
      </c>
      <c r="E5619" s="35">
        <v>10.308400000000001</v>
      </c>
      <c r="F5619">
        <v>1255889</v>
      </c>
    </row>
    <row r="5620" spans="1:6">
      <c r="A5620" s="14">
        <v>43978</v>
      </c>
      <c r="B5620">
        <v>10.686</v>
      </c>
      <c r="C5620">
        <v>10.943099999999999</v>
      </c>
      <c r="D5620">
        <v>10.067299999999999</v>
      </c>
      <c r="E5620" s="35">
        <v>10.364599999999999</v>
      </c>
      <c r="F5620">
        <v>1114476</v>
      </c>
    </row>
    <row r="5621" spans="1:6">
      <c r="A5621" s="14">
        <v>43979</v>
      </c>
      <c r="B5621">
        <v>10.501200000000001</v>
      </c>
      <c r="C5621">
        <v>10.501200000000001</v>
      </c>
      <c r="D5621">
        <v>9.7620000000000005</v>
      </c>
      <c r="E5621" s="35">
        <v>9.7860999999999994</v>
      </c>
      <c r="F5621">
        <v>538477</v>
      </c>
    </row>
    <row r="5622" spans="1:6">
      <c r="A5622" s="14">
        <v>43980</v>
      </c>
      <c r="B5622">
        <v>9.6575000000000006</v>
      </c>
      <c r="C5622">
        <v>9.6976999999999993</v>
      </c>
      <c r="D5622">
        <v>9.2236999999999991</v>
      </c>
      <c r="E5622" s="35">
        <v>9.3040000000000003</v>
      </c>
      <c r="F5622">
        <v>707924</v>
      </c>
    </row>
    <row r="5623" spans="1:6">
      <c r="A5623" s="14">
        <v>43983</v>
      </c>
      <c r="B5623">
        <v>9.4164999999999992</v>
      </c>
      <c r="C5623">
        <v>9.5932999999999993</v>
      </c>
      <c r="D5623">
        <v>9.2719000000000005</v>
      </c>
      <c r="E5623" s="35">
        <v>9.3201000000000001</v>
      </c>
      <c r="F5623">
        <v>802171</v>
      </c>
    </row>
    <row r="5624" spans="1:6">
      <c r="A5624" s="14">
        <v>43984</v>
      </c>
      <c r="B5624">
        <v>9.4405999999999999</v>
      </c>
      <c r="C5624">
        <v>9.6494999999999997</v>
      </c>
      <c r="D5624">
        <v>9.3521999999999998</v>
      </c>
      <c r="E5624" s="35">
        <v>9.4405999999999999</v>
      </c>
      <c r="F5624">
        <v>1138175</v>
      </c>
    </row>
    <row r="5625" spans="1:6">
      <c r="A5625" s="14">
        <v>43985</v>
      </c>
      <c r="B5625">
        <v>9.6254000000000008</v>
      </c>
      <c r="C5625">
        <v>10.2119</v>
      </c>
      <c r="D5625">
        <v>9.6254000000000008</v>
      </c>
      <c r="E5625" s="35">
        <v>10.1075</v>
      </c>
      <c r="F5625">
        <v>1740691</v>
      </c>
    </row>
    <row r="5626" spans="1:6">
      <c r="A5626" s="14">
        <v>43986</v>
      </c>
      <c r="B5626">
        <v>9.9548000000000005</v>
      </c>
      <c r="C5626">
        <v>10.292199999999999</v>
      </c>
      <c r="D5626">
        <v>9.8020999999999994</v>
      </c>
      <c r="E5626" s="35">
        <v>10.236000000000001</v>
      </c>
      <c r="F5626">
        <v>873033</v>
      </c>
    </row>
    <row r="5627" spans="1:6">
      <c r="A5627" s="14">
        <v>43987</v>
      </c>
      <c r="B5627">
        <v>10.8466</v>
      </c>
      <c r="C5627">
        <v>11.111800000000001</v>
      </c>
      <c r="D5627">
        <v>10.645799999999999</v>
      </c>
      <c r="E5627" s="35">
        <v>10.6538</v>
      </c>
      <c r="F5627">
        <v>855277</v>
      </c>
    </row>
    <row r="5628" spans="1:6">
      <c r="A5628" s="14">
        <v>43990</v>
      </c>
      <c r="B5628">
        <v>10.8949</v>
      </c>
      <c r="C5628">
        <v>11.2403</v>
      </c>
      <c r="D5628">
        <v>10.8386</v>
      </c>
      <c r="E5628" s="35">
        <v>11.2082</v>
      </c>
      <c r="F5628">
        <v>890710</v>
      </c>
    </row>
    <row r="5629" spans="1:6">
      <c r="A5629" s="14">
        <v>43991</v>
      </c>
      <c r="B5629">
        <v>11.0877</v>
      </c>
      <c r="C5629">
        <v>11.2484</v>
      </c>
      <c r="D5629">
        <v>10.814500000000001</v>
      </c>
      <c r="E5629" s="35">
        <v>11.111800000000001</v>
      </c>
      <c r="F5629">
        <v>577042</v>
      </c>
    </row>
    <row r="5630" spans="1:6">
      <c r="A5630" s="14">
        <v>43992</v>
      </c>
      <c r="B5630">
        <v>11.0154</v>
      </c>
      <c r="C5630">
        <v>11.0154</v>
      </c>
      <c r="D5630">
        <v>10.228</v>
      </c>
      <c r="E5630" s="35">
        <v>10.3485</v>
      </c>
      <c r="F5630">
        <v>877292</v>
      </c>
    </row>
    <row r="5631" spans="1:6">
      <c r="A5631" s="14">
        <v>43993</v>
      </c>
      <c r="B5631">
        <v>9.6494999999999997</v>
      </c>
      <c r="C5631">
        <v>9.7058</v>
      </c>
      <c r="D5631">
        <v>9.0388999999999999</v>
      </c>
      <c r="E5631" s="35">
        <v>9.1514000000000006</v>
      </c>
      <c r="F5631">
        <v>615128</v>
      </c>
    </row>
    <row r="5632" spans="1:6">
      <c r="A5632" s="14">
        <v>43994</v>
      </c>
      <c r="B5632">
        <v>9.6815999999999995</v>
      </c>
      <c r="C5632">
        <v>9.8583999999999996</v>
      </c>
      <c r="D5632">
        <v>9.2396999999999991</v>
      </c>
      <c r="E5632" s="35">
        <v>9.5370000000000008</v>
      </c>
      <c r="F5632">
        <v>490348</v>
      </c>
    </row>
    <row r="5633" spans="1:6">
      <c r="A5633" s="14">
        <v>43997</v>
      </c>
      <c r="B5633">
        <v>9.1193000000000008</v>
      </c>
      <c r="C5633">
        <v>9.8021999999999991</v>
      </c>
      <c r="D5633">
        <v>8.9665999999999997</v>
      </c>
      <c r="E5633" s="35">
        <v>9.8021999999999991</v>
      </c>
      <c r="F5633">
        <v>728336</v>
      </c>
    </row>
    <row r="5634" spans="1:6">
      <c r="A5634" s="14">
        <v>43998</v>
      </c>
      <c r="B5634">
        <v>10.364599999999999</v>
      </c>
      <c r="C5634">
        <v>10.364599999999999</v>
      </c>
      <c r="D5634">
        <v>9.9628999999999994</v>
      </c>
      <c r="E5634" s="35">
        <v>10.0754</v>
      </c>
      <c r="F5634">
        <v>699252</v>
      </c>
    </row>
    <row r="5635" spans="1:6">
      <c r="A5635" s="14">
        <v>43999</v>
      </c>
      <c r="B5635">
        <v>10.203900000000001</v>
      </c>
      <c r="C5635">
        <v>10.203900000000001</v>
      </c>
      <c r="D5635">
        <v>9.7700999999999993</v>
      </c>
      <c r="E5635" s="35">
        <v>9.8262999999999998</v>
      </c>
      <c r="F5635">
        <v>520400</v>
      </c>
    </row>
    <row r="5636" spans="1:6">
      <c r="A5636" s="14">
        <v>44000</v>
      </c>
      <c r="B5636">
        <v>9.6655999999999995</v>
      </c>
      <c r="C5636">
        <v>9.9387000000000008</v>
      </c>
      <c r="D5636">
        <v>9.5289999999999999</v>
      </c>
      <c r="E5636" s="35">
        <v>9.7218</v>
      </c>
      <c r="F5636">
        <v>406066</v>
      </c>
    </row>
    <row r="5637" spans="1:6">
      <c r="A5637" s="14">
        <v>44001</v>
      </c>
      <c r="B5637">
        <v>9.8504000000000005</v>
      </c>
      <c r="C5637">
        <v>9.8986000000000001</v>
      </c>
      <c r="D5637">
        <v>9.4085000000000001</v>
      </c>
      <c r="E5637" s="35">
        <v>9.4808000000000003</v>
      </c>
      <c r="F5637">
        <v>1252349</v>
      </c>
    </row>
    <row r="5638" spans="1:6">
      <c r="A5638" s="14">
        <v>44004</v>
      </c>
      <c r="B5638">
        <v>9.4084000000000003</v>
      </c>
      <c r="C5638">
        <v>9.6173000000000002</v>
      </c>
      <c r="D5638">
        <v>9.2558000000000007</v>
      </c>
      <c r="E5638" s="35">
        <v>9.5610999999999997</v>
      </c>
      <c r="F5638">
        <v>578647</v>
      </c>
    </row>
    <row r="5639" spans="1:6">
      <c r="A5639" s="14">
        <v>44005</v>
      </c>
      <c r="B5639">
        <v>9.7459000000000007</v>
      </c>
      <c r="C5639">
        <v>9.8583999999999996</v>
      </c>
      <c r="D5639">
        <v>9.5208999999999993</v>
      </c>
      <c r="E5639" s="35">
        <v>9.7459000000000007</v>
      </c>
      <c r="F5639">
        <v>724394</v>
      </c>
    </row>
    <row r="5640" spans="1:6">
      <c r="A5640" s="14">
        <v>44006</v>
      </c>
      <c r="B5640">
        <v>9.6013000000000002</v>
      </c>
      <c r="C5640">
        <v>9.6254000000000008</v>
      </c>
      <c r="D5640">
        <v>9.0951000000000004</v>
      </c>
      <c r="E5640" s="35">
        <v>9.3763000000000005</v>
      </c>
      <c r="F5640">
        <v>718448</v>
      </c>
    </row>
    <row r="5641" spans="1:6">
      <c r="A5641" s="14">
        <v>44007</v>
      </c>
      <c r="B5641">
        <v>9.2719000000000005</v>
      </c>
      <c r="C5641">
        <v>9.4727999999999994</v>
      </c>
      <c r="D5641">
        <v>9.0388999999999999</v>
      </c>
      <c r="E5641" s="35">
        <v>9.2638999999999996</v>
      </c>
      <c r="F5641">
        <v>590785</v>
      </c>
    </row>
    <row r="5642" spans="1:6">
      <c r="A5642" s="14">
        <v>44008</v>
      </c>
      <c r="B5642">
        <v>9.1836000000000002</v>
      </c>
      <c r="C5642">
        <v>9.2959999999999994</v>
      </c>
      <c r="D5642">
        <v>8.9265000000000008</v>
      </c>
      <c r="E5642" s="35">
        <v>9.2157</v>
      </c>
      <c r="F5642">
        <v>1090699</v>
      </c>
    </row>
    <row r="5643" spans="1:6">
      <c r="A5643" s="14">
        <v>44011</v>
      </c>
      <c r="B5643">
        <v>9.3925000000000001</v>
      </c>
      <c r="C5643">
        <v>9.8344000000000005</v>
      </c>
      <c r="D5643">
        <v>9.3843999999999994</v>
      </c>
      <c r="E5643" s="35">
        <v>9.8183000000000007</v>
      </c>
      <c r="F5643">
        <v>698288</v>
      </c>
    </row>
    <row r="5644" spans="1:6">
      <c r="A5644" s="14">
        <v>44012</v>
      </c>
      <c r="B5644">
        <v>9.8183000000000007</v>
      </c>
      <c r="C5644">
        <v>9.9949999999999992</v>
      </c>
      <c r="D5644">
        <v>9.5932999999999993</v>
      </c>
      <c r="E5644" s="35">
        <v>9.6897000000000002</v>
      </c>
      <c r="F5644">
        <v>1154408</v>
      </c>
    </row>
    <row r="5645" spans="1:6">
      <c r="A5645" s="14">
        <v>44013</v>
      </c>
      <c r="B5645">
        <v>8.8460999999999999</v>
      </c>
      <c r="C5645">
        <v>10.083399999999999</v>
      </c>
      <c r="D5645">
        <v>8.2355</v>
      </c>
      <c r="E5645" s="35">
        <v>8.3318999999999992</v>
      </c>
      <c r="F5645">
        <v>3414552</v>
      </c>
    </row>
    <row r="5646" spans="1:6">
      <c r="A5646" s="14">
        <v>44014</v>
      </c>
      <c r="B5646">
        <v>8.5488</v>
      </c>
      <c r="C5646">
        <v>8.8300999999999998</v>
      </c>
      <c r="D5646">
        <v>8.2515999999999998</v>
      </c>
      <c r="E5646" s="35">
        <v>8.3078000000000003</v>
      </c>
      <c r="F5646">
        <v>1488012</v>
      </c>
    </row>
    <row r="5647" spans="1:6">
      <c r="A5647" s="14">
        <v>44018</v>
      </c>
      <c r="B5647">
        <v>8.4684000000000008</v>
      </c>
      <c r="C5647">
        <v>8.8702000000000005</v>
      </c>
      <c r="D5647">
        <v>8.4122000000000003</v>
      </c>
      <c r="E5647" s="35">
        <v>8.8058999999999994</v>
      </c>
      <c r="F5647">
        <v>1055181</v>
      </c>
    </row>
    <row r="5648" spans="1:6">
      <c r="A5648" s="14">
        <v>44019</v>
      </c>
      <c r="B5648">
        <v>8.7086000000000006</v>
      </c>
      <c r="C5648">
        <v>8.7248000000000001</v>
      </c>
      <c r="D5648">
        <v>8.4247999999999994</v>
      </c>
      <c r="E5648" s="35">
        <v>8.5139999999999993</v>
      </c>
      <c r="F5648">
        <v>980813</v>
      </c>
    </row>
    <row r="5649" spans="1:6">
      <c r="A5649" s="14">
        <v>44020</v>
      </c>
      <c r="B5649">
        <v>8.5545000000000009</v>
      </c>
      <c r="C5649">
        <v>8.6274999999999995</v>
      </c>
      <c r="D5649">
        <v>8.3680000000000003</v>
      </c>
      <c r="E5649" s="35">
        <v>8.5139999999999993</v>
      </c>
      <c r="F5649">
        <v>753286</v>
      </c>
    </row>
    <row r="5650" spans="1:6">
      <c r="A5650" s="14">
        <v>44021</v>
      </c>
      <c r="B5650">
        <v>8.4410000000000007</v>
      </c>
      <c r="C5650">
        <v>8.5787999999999993</v>
      </c>
      <c r="D5650">
        <v>8.3112999999999992</v>
      </c>
      <c r="E5650" s="35">
        <v>8.4490999999999996</v>
      </c>
      <c r="F5650">
        <v>787664</v>
      </c>
    </row>
    <row r="5651" spans="1:6">
      <c r="A5651" s="14">
        <v>44022</v>
      </c>
      <c r="B5651">
        <v>8.4329000000000001</v>
      </c>
      <c r="C5651">
        <v>8.5464000000000002</v>
      </c>
      <c r="D5651">
        <v>8.2789000000000001</v>
      </c>
      <c r="E5651" s="35">
        <v>8.5139999999999993</v>
      </c>
      <c r="F5651">
        <v>709095</v>
      </c>
    </row>
    <row r="5652" spans="1:6">
      <c r="A5652" s="14">
        <v>44025</v>
      </c>
      <c r="B5652">
        <v>8.5625999999999998</v>
      </c>
      <c r="C5652">
        <v>8.7166999999999994</v>
      </c>
      <c r="D5652">
        <v>8.3680000000000003</v>
      </c>
      <c r="E5652" s="35">
        <v>8.5382999999999996</v>
      </c>
      <c r="F5652">
        <v>601897</v>
      </c>
    </row>
    <row r="5653" spans="1:6">
      <c r="A5653" s="14">
        <v>44026</v>
      </c>
      <c r="B5653">
        <v>8.5139999999999993</v>
      </c>
      <c r="C5653">
        <v>8.6437000000000008</v>
      </c>
      <c r="D5653">
        <v>8.3841999999999999</v>
      </c>
      <c r="E5653" s="35">
        <v>8.6274999999999995</v>
      </c>
      <c r="F5653">
        <v>465512</v>
      </c>
    </row>
    <row r="5654" spans="1:6">
      <c r="A5654" s="14">
        <v>44027</v>
      </c>
      <c r="B5654">
        <v>8.8788999999999998</v>
      </c>
      <c r="C5654">
        <v>9.2843</v>
      </c>
      <c r="D5654">
        <v>8.8788999999999998</v>
      </c>
      <c r="E5654" s="35">
        <v>9.1951000000000001</v>
      </c>
      <c r="F5654">
        <v>819694</v>
      </c>
    </row>
    <row r="5655" spans="1:6">
      <c r="A5655" s="14">
        <v>44028</v>
      </c>
      <c r="B5655">
        <v>9.1302000000000003</v>
      </c>
      <c r="C5655">
        <v>9.2194000000000003</v>
      </c>
      <c r="D5655">
        <v>8.9923999999999999</v>
      </c>
      <c r="E5655" s="35">
        <v>9.1869999999999994</v>
      </c>
      <c r="F5655">
        <v>591844</v>
      </c>
    </row>
    <row r="5656" spans="1:6">
      <c r="A5656" s="14">
        <v>44029</v>
      </c>
      <c r="B5656">
        <v>9.1951000000000001</v>
      </c>
      <c r="C5656">
        <v>9.3086000000000002</v>
      </c>
      <c r="D5656">
        <v>8.9761000000000006</v>
      </c>
      <c r="E5656" s="35">
        <v>9.0410000000000004</v>
      </c>
      <c r="F5656">
        <v>442968</v>
      </c>
    </row>
    <row r="5657" spans="1:6">
      <c r="A5657" s="14">
        <v>44032</v>
      </c>
      <c r="B5657">
        <v>9.0005000000000006</v>
      </c>
      <c r="C5657">
        <v>9.0167000000000002</v>
      </c>
      <c r="D5657">
        <v>8.8058999999999994</v>
      </c>
      <c r="E5657" s="35">
        <v>8.8463999999999992</v>
      </c>
      <c r="F5657">
        <v>458456</v>
      </c>
    </row>
    <row r="5658" spans="1:6">
      <c r="A5658" s="14">
        <v>44033</v>
      </c>
      <c r="B5658">
        <v>9.0005000000000006</v>
      </c>
      <c r="C5658">
        <v>9.2274999999999991</v>
      </c>
      <c r="D5658">
        <v>8.9842999999999993</v>
      </c>
      <c r="E5658" s="35">
        <v>9.0248000000000008</v>
      </c>
      <c r="F5658">
        <v>726038</v>
      </c>
    </row>
    <row r="5659" spans="1:6">
      <c r="A5659" s="14">
        <v>44034</v>
      </c>
      <c r="B5659">
        <v>8.9598999999999993</v>
      </c>
      <c r="C5659">
        <v>9.2680000000000007</v>
      </c>
      <c r="D5659">
        <v>8.9436999999999998</v>
      </c>
      <c r="E5659" s="35">
        <v>9.2355999999999998</v>
      </c>
      <c r="F5659">
        <v>736253</v>
      </c>
    </row>
    <row r="5660" spans="1:6">
      <c r="A5660" s="14">
        <v>44035</v>
      </c>
      <c r="B5660">
        <v>9.2681000000000004</v>
      </c>
      <c r="C5660">
        <v>9.5032999999999994</v>
      </c>
      <c r="D5660">
        <v>9.2356999999999996</v>
      </c>
      <c r="E5660" s="35">
        <v>9.3411000000000008</v>
      </c>
      <c r="F5660">
        <v>796832</v>
      </c>
    </row>
    <row r="5661" spans="1:6">
      <c r="A5661" s="14">
        <v>44036</v>
      </c>
      <c r="B5661">
        <v>9.3248999999999995</v>
      </c>
      <c r="C5661">
        <v>9.4222000000000001</v>
      </c>
      <c r="D5661">
        <v>9.0411000000000001</v>
      </c>
      <c r="E5661" s="35">
        <v>9.0572999999999997</v>
      </c>
      <c r="F5661">
        <v>617388</v>
      </c>
    </row>
    <row r="5662" spans="1:6">
      <c r="A5662" s="14">
        <v>44039</v>
      </c>
      <c r="B5662">
        <v>9.0005000000000006</v>
      </c>
      <c r="C5662">
        <v>9.0572999999999997</v>
      </c>
      <c r="D5662">
        <v>8.7896999999999998</v>
      </c>
      <c r="E5662" s="35">
        <v>8.8627000000000002</v>
      </c>
      <c r="F5662">
        <v>363022</v>
      </c>
    </row>
    <row r="5663" spans="1:6">
      <c r="A5663" s="14">
        <v>44040</v>
      </c>
      <c r="B5663">
        <v>8.7814999999999994</v>
      </c>
      <c r="C5663">
        <v>8.9275000000000002</v>
      </c>
      <c r="D5663">
        <v>8.7166999999999994</v>
      </c>
      <c r="E5663" s="35">
        <v>8.7409999999999997</v>
      </c>
      <c r="F5663">
        <v>372587</v>
      </c>
    </row>
    <row r="5664" spans="1:6">
      <c r="A5664" s="14">
        <v>44041</v>
      </c>
      <c r="B5664">
        <v>8.8626000000000005</v>
      </c>
      <c r="C5664">
        <v>9.0248000000000008</v>
      </c>
      <c r="D5664">
        <v>8.6517999999999997</v>
      </c>
      <c r="E5664" s="35">
        <v>8.9518000000000004</v>
      </c>
      <c r="F5664">
        <v>630761</v>
      </c>
    </row>
    <row r="5665" spans="1:6">
      <c r="A5665" s="14">
        <v>44042</v>
      </c>
      <c r="B5665">
        <v>8.7409999999999997</v>
      </c>
      <c r="C5665">
        <v>8.8707999999999991</v>
      </c>
      <c r="D5665">
        <v>8.5382999999999996</v>
      </c>
      <c r="E5665" s="35">
        <v>8.7248000000000001</v>
      </c>
      <c r="F5665">
        <v>375183</v>
      </c>
    </row>
    <row r="5666" spans="1:6">
      <c r="A5666" s="14">
        <v>44043</v>
      </c>
      <c r="B5666">
        <v>8.6194000000000006</v>
      </c>
      <c r="C5666">
        <v>8.7166999999999994</v>
      </c>
      <c r="D5666">
        <v>8.4896999999999991</v>
      </c>
      <c r="E5666" s="35">
        <v>8.7004999999999999</v>
      </c>
      <c r="F5666">
        <v>407699</v>
      </c>
    </row>
    <row r="5667" spans="1:6">
      <c r="A5667" s="14">
        <v>44046</v>
      </c>
      <c r="B5667">
        <v>8.7248000000000001</v>
      </c>
      <c r="C5667">
        <v>8.8627000000000002</v>
      </c>
      <c r="D5667">
        <v>8.6517999999999997</v>
      </c>
      <c r="E5667" s="35">
        <v>8.7978000000000005</v>
      </c>
      <c r="F5667">
        <v>426430</v>
      </c>
    </row>
    <row r="5668" spans="1:6">
      <c r="A5668" s="14">
        <v>44047</v>
      </c>
      <c r="B5668">
        <v>8.7978000000000005</v>
      </c>
      <c r="C5668">
        <v>8.8870000000000005</v>
      </c>
      <c r="D5668">
        <v>8.6923999999999992</v>
      </c>
      <c r="E5668" s="35">
        <v>8.7653999999999996</v>
      </c>
      <c r="F5668">
        <v>321830</v>
      </c>
    </row>
    <row r="5669" spans="1:6">
      <c r="A5669" s="14">
        <v>44048</v>
      </c>
      <c r="B5669">
        <v>8.8627000000000002</v>
      </c>
      <c r="C5669">
        <v>8.9032</v>
      </c>
      <c r="D5669">
        <v>8.7248999999999999</v>
      </c>
      <c r="E5669" s="35">
        <v>8.8627000000000002</v>
      </c>
      <c r="F5669">
        <v>706908</v>
      </c>
    </row>
    <row r="5670" spans="1:6">
      <c r="A5670" s="14">
        <v>44049</v>
      </c>
      <c r="B5670">
        <v>8.8383000000000003</v>
      </c>
      <c r="C5670">
        <v>8.9923999999999999</v>
      </c>
      <c r="D5670">
        <v>8.7896000000000001</v>
      </c>
      <c r="E5670" s="35">
        <v>8.9436999999999998</v>
      </c>
      <c r="F5670">
        <v>418724</v>
      </c>
    </row>
    <row r="5671" spans="1:6">
      <c r="A5671" s="14">
        <v>44050</v>
      </c>
      <c r="B5671">
        <v>8.8788999999999998</v>
      </c>
      <c r="C5671">
        <v>9.2924000000000007</v>
      </c>
      <c r="D5671">
        <v>8.8626000000000005</v>
      </c>
      <c r="E5671" s="35">
        <v>9.2924000000000007</v>
      </c>
      <c r="F5671">
        <v>508163</v>
      </c>
    </row>
    <row r="5672" spans="1:6">
      <c r="A5672" s="14">
        <v>44053</v>
      </c>
      <c r="B5672">
        <v>9.3167000000000009</v>
      </c>
      <c r="C5672">
        <v>9.6978000000000009</v>
      </c>
      <c r="D5672">
        <v>9.3167000000000009</v>
      </c>
      <c r="E5672" s="35">
        <v>9.5113000000000003</v>
      </c>
      <c r="F5672">
        <v>459348</v>
      </c>
    </row>
    <row r="5673" spans="1:6">
      <c r="A5673" s="14">
        <v>44054</v>
      </c>
      <c r="B5673">
        <v>9.6492000000000004</v>
      </c>
      <c r="C5673">
        <v>9.8276000000000003</v>
      </c>
      <c r="D5673">
        <v>9.4139999999999997</v>
      </c>
      <c r="E5673" s="35">
        <v>9.4626999999999999</v>
      </c>
      <c r="F5673">
        <v>461540</v>
      </c>
    </row>
    <row r="5674" spans="1:6">
      <c r="A5674" s="14">
        <v>44055</v>
      </c>
      <c r="B5674">
        <v>9.6167999999999996</v>
      </c>
      <c r="C5674">
        <v>9.6167999999999996</v>
      </c>
      <c r="D5674">
        <v>9.1707999999999998</v>
      </c>
      <c r="E5674" s="35">
        <v>9.2518999999999991</v>
      </c>
      <c r="F5674">
        <v>305045</v>
      </c>
    </row>
    <row r="5675" spans="1:6">
      <c r="A5675" s="14">
        <v>44056</v>
      </c>
      <c r="B5675">
        <v>9.1464999999999996</v>
      </c>
      <c r="C5675">
        <v>9.2518999999999991</v>
      </c>
      <c r="D5675">
        <v>9.0654000000000003</v>
      </c>
      <c r="E5675" s="35">
        <v>9.1546000000000003</v>
      </c>
      <c r="F5675">
        <v>177740</v>
      </c>
    </row>
    <row r="5676" spans="1:6">
      <c r="A5676" s="14">
        <v>44057</v>
      </c>
      <c r="B5676">
        <v>9.0654000000000003</v>
      </c>
      <c r="C5676">
        <v>9.2925000000000004</v>
      </c>
      <c r="D5676">
        <v>9.0329999999999995</v>
      </c>
      <c r="E5676" s="35">
        <v>9.2438000000000002</v>
      </c>
      <c r="F5676">
        <v>340480</v>
      </c>
    </row>
    <row r="5677" spans="1:6">
      <c r="A5677" s="14">
        <v>44060</v>
      </c>
      <c r="B5677">
        <v>9.1951000000000001</v>
      </c>
      <c r="C5677">
        <v>9.2438000000000002</v>
      </c>
      <c r="D5677">
        <v>9.0085999999999995</v>
      </c>
      <c r="E5677" s="35">
        <v>9.0897000000000006</v>
      </c>
      <c r="F5677">
        <v>255663</v>
      </c>
    </row>
    <row r="5678" spans="1:6">
      <c r="A5678" s="14">
        <v>44061</v>
      </c>
      <c r="B5678">
        <v>9.0571999999999999</v>
      </c>
      <c r="C5678">
        <v>9.0654000000000003</v>
      </c>
      <c r="D5678">
        <v>8.6194000000000006</v>
      </c>
      <c r="E5678" s="35">
        <v>8.6356000000000002</v>
      </c>
      <c r="F5678">
        <v>410292</v>
      </c>
    </row>
    <row r="5679" spans="1:6">
      <c r="A5679" s="14">
        <v>44062</v>
      </c>
      <c r="B5679">
        <v>8.6356000000000002</v>
      </c>
      <c r="C5679">
        <v>9.0167000000000002</v>
      </c>
      <c r="D5679">
        <v>8.5787999999999993</v>
      </c>
      <c r="E5679" s="35">
        <v>8.8301999999999996</v>
      </c>
      <c r="F5679">
        <v>405346</v>
      </c>
    </row>
    <row r="5680" spans="1:6">
      <c r="A5680" s="14">
        <v>44063</v>
      </c>
      <c r="B5680">
        <v>8.6761999999999997</v>
      </c>
      <c r="C5680">
        <v>8.9762000000000004</v>
      </c>
      <c r="D5680">
        <v>8.6681000000000008</v>
      </c>
      <c r="E5680" s="35">
        <v>8.8788999999999998</v>
      </c>
      <c r="F5680">
        <v>440702</v>
      </c>
    </row>
    <row r="5681" spans="1:6">
      <c r="A5681" s="14">
        <v>44064</v>
      </c>
      <c r="B5681">
        <v>8.7978000000000005</v>
      </c>
      <c r="C5681">
        <v>8.9600000000000009</v>
      </c>
      <c r="D5681">
        <v>8.6843000000000004</v>
      </c>
      <c r="E5681" s="35">
        <v>8.7166999999999994</v>
      </c>
      <c r="F5681">
        <v>377291</v>
      </c>
    </row>
    <row r="5682" spans="1:6">
      <c r="A5682" s="14">
        <v>44067</v>
      </c>
      <c r="B5682">
        <v>8.5787999999999993</v>
      </c>
      <c r="C5682">
        <v>8.7814999999999994</v>
      </c>
      <c r="D5682">
        <v>8.4085000000000001</v>
      </c>
      <c r="E5682" s="35">
        <v>8.7491000000000003</v>
      </c>
      <c r="F5682">
        <v>366424</v>
      </c>
    </row>
    <row r="5683" spans="1:6">
      <c r="A5683" s="14">
        <v>44068</v>
      </c>
      <c r="B5683">
        <v>8.7653999999999996</v>
      </c>
      <c r="C5683">
        <v>8.9357000000000006</v>
      </c>
      <c r="D5683">
        <v>8.5464000000000002</v>
      </c>
      <c r="E5683" s="35">
        <v>8.6031999999999993</v>
      </c>
      <c r="F5683">
        <v>400564</v>
      </c>
    </row>
    <row r="5684" spans="1:6">
      <c r="A5684" s="14">
        <v>44069</v>
      </c>
      <c r="B5684">
        <v>8.5951000000000004</v>
      </c>
      <c r="C5684">
        <v>8.7491000000000003</v>
      </c>
      <c r="D5684">
        <v>8.4004999999999992</v>
      </c>
      <c r="E5684" s="35">
        <v>8.4410000000000007</v>
      </c>
      <c r="F5684">
        <v>422699</v>
      </c>
    </row>
    <row r="5685" spans="1:6">
      <c r="A5685" s="14">
        <v>44070</v>
      </c>
      <c r="B5685">
        <v>8.4816000000000003</v>
      </c>
      <c r="C5685">
        <v>8.7329000000000008</v>
      </c>
      <c r="D5685">
        <v>8.4490999999999996</v>
      </c>
      <c r="E5685" s="35">
        <v>8.6194000000000006</v>
      </c>
      <c r="F5685">
        <v>372345</v>
      </c>
    </row>
    <row r="5686" spans="1:6">
      <c r="A5686" s="14">
        <v>44071</v>
      </c>
      <c r="B5686">
        <v>8.7004999999999999</v>
      </c>
      <c r="C5686">
        <v>8.7248000000000001</v>
      </c>
      <c r="D5686">
        <v>8.5139999999999993</v>
      </c>
      <c r="E5686" s="35">
        <v>8.7248000000000001</v>
      </c>
      <c r="F5686">
        <v>359047</v>
      </c>
    </row>
    <row r="5687" spans="1:6">
      <c r="A5687" s="14">
        <v>44074</v>
      </c>
      <c r="B5687">
        <v>8.6760999999999999</v>
      </c>
      <c r="C5687">
        <v>8.6842000000000006</v>
      </c>
      <c r="D5687">
        <v>8.4572000000000003</v>
      </c>
      <c r="E5687" s="35">
        <v>8.4733999999999998</v>
      </c>
      <c r="F5687">
        <v>330017</v>
      </c>
    </row>
    <row r="5688" spans="1:6">
      <c r="A5688" s="14">
        <v>44075</v>
      </c>
      <c r="B5688">
        <v>8.3924000000000003</v>
      </c>
      <c r="C5688">
        <v>8.5139999999999993</v>
      </c>
      <c r="D5688">
        <v>8.2788000000000004</v>
      </c>
      <c r="E5688" s="35">
        <v>8.4247999999999994</v>
      </c>
      <c r="F5688">
        <v>354993</v>
      </c>
    </row>
    <row r="5689" spans="1:6">
      <c r="A5689" s="14">
        <v>44076</v>
      </c>
      <c r="B5689">
        <v>8.4246999999999996</v>
      </c>
      <c r="C5689">
        <v>8.7409999999999997</v>
      </c>
      <c r="D5689">
        <v>8.4246999999999996</v>
      </c>
      <c r="E5689" s="35">
        <v>8.6679999999999993</v>
      </c>
      <c r="F5689">
        <v>370721</v>
      </c>
    </row>
    <row r="5690" spans="1:6">
      <c r="A5690" s="14">
        <v>44077</v>
      </c>
      <c r="B5690">
        <v>8.6843000000000004</v>
      </c>
      <c r="C5690">
        <v>8.8301999999999996</v>
      </c>
      <c r="D5690">
        <v>8.3923000000000005</v>
      </c>
      <c r="E5690" s="35">
        <v>8.4410000000000007</v>
      </c>
      <c r="F5690">
        <v>428942</v>
      </c>
    </row>
    <row r="5691" spans="1:6">
      <c r="A5691" s="14">
        <v>44078</v>
      </c>
      <c r="B5691">
        <v>8.6031999999999993</v>
      </c>
      <c r="C5691">
        <v>8.6274999999999995</v>
      </c>
      <c r="D5691">
        <v>8.1897000000000002</v>
      </c>
      <c r="E5691" s="35">
        <v>8.2140000000000004</v>
      </c>
      <c r="F5691">
        <v>502165</v>
      </c>
    </row>
    <row r="5692" spans="1:6">
      <c r="A5692" s="14">
        <v>44082</v>
      </c>
      <c r="B5692">
        <v>8.1897000000000002</v>
      </c>
      <c r="C5692">
        <v>8.3842999999999996</v>
      </c>
      <c r="D5692">
        <v>8.0356000000000005</v>
      </c>
      <c r="E5692" s="35">
        <v>8.2058999999999997</v>
      </c>
      <c r="F5692">
        <v>623794</v>
      </c>
    </row>
    <row r="5693" spans="1:6">
      <c r="A5693" s="14">
        <v>44083</v>
      </c>
      <c r="B5693">
        <v>8.2383000000000006</v>
      </c>
      <c r="C5693">
        <v>8.3760999999999992</v>
      </c>
      <c r="D5693">
        <v>7.9301000000000004</v>
      </c>
      <c r="E5693" s="35">
        <v>7.9787999999999997</v>
      </c>
      <c r="F5693">
        <v>609843</v>
      </c>
    </row>
    <row r="5694" spans="1:6">
      <c r="A5694" s="14">
        <v>44084</v>
      </c>
      <c r="B5694">
        <v>7.9950999999999999</v>
      </c>
      <c r="C5694">
        <v>8.0599000000000007</v>
      </c>
      <c r="D5694">
        <v>7.7436999999999996</v>
      </c>
      <c r="E5694" s="35">
        <v>7.8247999999999998</v>
      </c>
      <c r="F5694">
        <v>482381</v>
      </c>
    </row>
    <row r="5695" spans="1:6">
      <c r="A5695" s="14">
        <v>44085</v>
      </c>
      <c r="B5695">
        <v>7.8247</v>
      </c>
      <c r="C5695">
        <v>7.8895999999999997</v>
      </c>
      <c r="D5695">
        <v>7.6787999999999998</v>
      </c>
      <c r="E5695" s="35">
        <v>7.8815</v>
      </c>
      <c r="F5695">
        <v>375912</v>
      </c>
    </row>
    <row r="5696" spans="1:6">
      <c r="A5696" s="14">
        <v>44088</v>
      </c>
      <c r="B5696">
        <v>7.9463999999999997</v>
      </c>
      <c r="C5696">
        <v>8.3437000000000001</v>
      </c>
      <c r="D5696">
        <v>7.9302000000000001</v>
      </c>
      <c r="E5696" s="35">
        <v>8.2463999999999995</v>
      </c>
      <c r="F5696">
        <v>1133738</v>
      </c>
    </row>
    <row r="5697" spans="1:6">
      <c r="A5697" s="14">
        <v>44089</v>
      </c>
      <c r="B5697">
        <v>8.2870000000000008</v>
      </c>
      <c r="C5697">
        <v>8.4410000000000007</v>
      </c>
      <c r="D5697">
        <v>8.0843000000000007</v>
      </c>
      <c r="E5697" s="35">
        <v>8.1248000000000005</v>
      </c>
      <c r="F5697">
        <v>3373738</v>
      </c>
    </row>
    <row r="5698" spans="1:6">
      <c r="A5698" s="14">
        <v>44090</v>
      </c>
      <c r="B5698">
        <v>8.2706999999999997</v>
      </c>
      <c r="C5698">
        <v>8.9275000000000002</v>
      </c>
      <c r="D5698">
        <v>8.1896000000000004</v>
      </c>
      <c r="E5698" s="35">
        <v>8.7491000000000003</v>
      </c>
      <c r="F5698">
        <v>2034673</v>
      </c>
    </row>
    <row r="5699" spans="1:6">
      <c r="A5699" s="14">
        <v>44091</v>
      </c>
      <c r="B5699">
        <v>9.0005000000000006</v>
      </c>
      <c r="C5699">
        <v>10.103300000000001</v>
      </c>
      <c r="D5699">
        <v>8.8627000000000002</v>
      </c>
      <c r="E5699" s="35">
        <v>9.7627000000000006</v>
      </c>
      <c r="F5699">
        <v>2611766</v>
      </c>
    </row>
    <row r="5700" spans="1:6">
      <c r="A5700" s="14">
        <v>44092</v>
      </c>
      <c r="B5700">
        <v>9.8519000000000005</v>
      </c>
      <c r="C5700">
        <v>10.0465</v>
      </c>
      <c r="D5700">
        <v>9.5680999999999994</v>
      </c>
      <c r="E5700" s="35">
        <v>10.006</v>
      </c>
      <c r="F5700">
        <v>1904221</v>
      </c>
    </row>
    <row r="5701" spans="1:6">
      <c r="A5701" s="14">
        <v>44095</v>
      </c>
      <c r="B5701">
        <v>9.8193999999999999</v>
      </c>
      <c r="C5701">
        <v>9.8681000000000001</v>
      </c>
      <c r="D5701">
        <v>9.4464000000000006</v>
      </c>
      <c r="E5701" s="35">
        <v>9.5923999999999996</v>
      </c>
      <c r="F5701">
        <v>1202820</v>
      </c>
    </row>
    <row r="5702" spans="1:6">
      <c r="A5702" s="14">
        <v>44096</v>
      </c>
      <c r="B5702">
        <v>9.6085999999999991</v>
      </c>
      <c r="C5702">
        <v>9.6329999999999991</v>
      </c>
      <c r="D5702">
        <v>9.0167000000000002</v>
      </c>
      <c r="E5702" s="35">
        <v>9.2032000000000007</v>
      </c>
      <c r="F5702">
        <v>2021055</v>
      </c>
    </row>
    <row r="5703" spans="1:6">
      <c r="A5703" s="14">
        <v>44097</v>
      </c>
      <c r="B5703">
        <v>8.7978000000000005</v>
      </c>
      <c r="C5703">
        <v>8.9032</v>
      </c>
      <c r="D5703">
        <v>7.7518000000000002</v>
      </c>
      <c r="E5703" s="35">
        <v>7.9787999999999997</v>
      </c>
      <c r="F5703">
        <v>3702844</v>
      </c>
    </row>
    <row r="5704" spans="1:6">
      <c r="A5704" s="14">
        <v>44098</v>
      </c>
      <c r="B5704">
        <v>7.9626000000000001</v>
      </c>
      <c r="C5704">
        <v>8.141</v>
      </c>
      <c r="D5704">
        <v>7.8491</v>
      </c>
      <c r="E5704" s="35">
        <v>7.8571999999999997</v>
      </c>
      <c r="F5704">
        <v>1478678</v>
      </c>
    </row>
    <row r="5705" spans="1:6">
      <c r="A5705" s="14">
        <v>44099</v>
      </c>
      <c r="B5705">
        <v>7.8571999999999997</v>
      </c>
      <c r="C5705">
        <v>8.0518000000000001</v>
      </c>
      <c r="D5705">
        <v>7.8329000000000004</v>
      </c>
      <c r="E5705" s="35">
        <v>7.8734000000000002</v>
      </c>
      <c r="F5705">
        <v>1572977</v>
      </c>
    </row>
    <row r="5706" spans="1:6">
      <c r="A5706" s="14">
        <v>44102</v>
      </c>
      <c r="B5706">
        <v>8.1085999999999991</v>
      </c>
      <c r="C5706">
        <v>8.2220999999999993</v>
      </c>
      <c r="D5706">
        <v>7.9382999999999999</v>
      </c>
      <c r="E5706" s="35">
        <v>8.0274999999999999</v>
      </c>
      <c r="F5706">
        <v>1115823</v>
      </c>
    </row>
    <row r="5707" spans="1:6">
      <c r="A5707" s="14">
        <v>44103</v>
      </c>
      <c r="B5707">
        <v>8.0113000000000003</v>
      </c>
      <c r="C5707">
        <v>8.1897000000000002</v>
      </c>
      <c r="D5707">
        <v>7.8815</v>
      </c>
      <c r="E5707" s="35">
        <v>8.141</v>
      </c>
      <c r="F5707">
        <v>842642</v>
      </c>
    </row>
    <row r="5708" spans="1:6">
      <c r="A5708" s="14">
        <v>44104</v>
      </c>
      <c r="B5708">
        <v>8.1248000000000005</v>
      </c>
      <c r="C5708">
        <v>8.3842999999999996</v>
      </c>
      <c r="D5708">
        <v>8.1248000000000005</v>
      </c>
      <c r="E5708" s="35">
        <v>8.1978000000000009</v>
      </c>
      <c r="F5708">
        <v>1129123</v>
      </c>
    </row>
    <row r="5709" spans="1:6">
      <c r="A5709" s="14">
        <v>44105</v>
      </c>
      <c r="B5709">
        <v>8.5745000000000005</v>
      </c>
      <c r="C5709">
        <v>9.0823</v>
      </c>
      <c r="D5709">
        <v>8.5418000000000003</v>
      </c>
      <c r="E5709" s="35">
        <v>8.7464999999999993</v>
      </c>
      <c r="F5709">
        <v>1051218</v>
      </c>
    </row>
    <row r="5710" spans="1:6">
      <c r="A5710" s="14">
        <v>44106</v>
      </c>
      <c r="B5710">
        <v>8.4352</v>
      </c>
      <c r="C5710">
        <v>9.4671000000000003</v>
      </c>
      <c r="D5710">
        <v>8.3452000000000002</v>
      </c>
      <c r="E5710" s="35">
        <v>9.4098000000000006</v>
      </c>
      <c r="F5710">
        <v>1039418</v>
      </c>
    </row>
    <row r="5711" spans="1:6">
      <c r="A5711" s="14">
        <v>44109</v>
      </c>
      <c r="B5711">
        <v>9.4917999999999996</v>
      </c>
      <c r="C5711">
        <v>9.5081000000000007</v>
      </c>
      <c r="D5711">
        <v>9.1723999999999997</v>
      </c>
      <c r="E5711" s="35">
        <v>9.2951999999999995</v>
      </c>
      <c r="F5711">
        <v>712414</v>
      </c>
    </row>
    <row r="5712" spans="1:6">
      <c r="A5712" s="14">
        <v>44110</v>
      </c>
      <c r="B5712">
        <v>9.4426000000000005</v>
      </c>
      <c r="C5712">
        <v>9.6064000000000007</v>
      </c>
      <c r="D5712">
        <v>9.2870000000000008</v>
      </c>
      <c r="E5712" s="35">
        <v>9.3443000000000005</v>
      </c>
      <c r="F5712">
        <v>706596</v>
      </c>
    </row>
    <row r="5713" spans="1:6">
      <c r="A5713" s="14">
        <v>44111</v>
      </c>
      <c r="B5713">
        <v>9.5654000000000003</v>
      </c>
      <c r="C5713">
        <v>9.8602000000000007</v>
      </c>
      <c r="D5713">
        <v>9.3196999999999992</v>
      </c>
      <c r="E5713" s="35">
        <v>9.3443000000000005</v>
      </c>
      <c r="F5713">
        <v>671299</v>
      </c>
    </row>
    <row r="5714" spans="1:6">
      <c r="A5714" s="14">
        <v>44112</v>
      </c>
      <c r="B5714">
        <v>9.4589999999999996</v>
      </c>
      <c r="C5714">
        <v>9.4835999999999991</v>
      </c>
      <c r="D5714">
        <v>9.2461000000000002</v>
      </c>
      <c r="E5714" s="35">
        <v>9.3689</v>
      </c>
      <c r="F5714">
        <v>456980</v>
      </c>
    </row>
    <row r="5715" spans="1:6">
      <c r="A5715" s="14">
        <v>44113</v>
      </c>
      <c r="B5715">
        <v>9.4588999999999999</v>
      </c>
      <c r="C5715">
        <v>9.5408000000000008</v>
      </c>
      <c r="D5715">
        <v>9.2623999999999995</v>
      </c>
      <c r="E5715" s="35">
        <v>9.4016000000000002</v>
      </c>
      <c r="F5715">
        <v>420861</v>
      </c>
    </row>
    <row r="5716" spans="1:6">
      <c r="A5716" s="14">
        <v>44116</v>
      </c>
      <c r="B5716">
        <v>9.4426000000000005</v>
      </c>
      <c r="C5716">
        <v>9.7292000000000005</v>
      </c>
      <c r="D5716">
        <v>9.4098000000000006</v>
      </c>
      <c r="E5716" s="35">
        <v>9.6719000000000008</v>
      </c>
      <c r="F5716">
        <v>524625</v>
      </c>
    </row>
    <row r="5717" spans="1:6">
      <c r="A5717" s="14">
        <v>44117</v>
      </c>
      <c r="B5717">
        <v>9.6637000000000004</v>
      </c>
      <c r="C5717">
        <v>9.7619000000000007</v>
      </c>
      <c r="D5717">
        <v>9.5161999999999995</v>
      </c>
      <c r="E5717" s="35">
        <v>9.7045999999999992</v>
      </c>
      <c r="F5717">
        <v>513975</v>
      </c>
    </row>
    <row r="5718" spans="1:6">
      <c r="A5718" s="14">
        <v>44118</v>
      </c>
      <c r="B5718">
        <v>9.6964000000000006</v>
      </c>
      <c r="C5718">
        <v>9.9503000000000004</v>
      </c>
      <c r="D5718">
        <v>9.6227</v>
      </c>
      <c r="E5718" s="35">
        <v>9.6309000000000005</v>
      </c>
      <c r="F5718">
        <v>722072</v>
      </c>
    </row>
    <row r="5719" spans="1:6">
      <c r="A5719" s="14">
        <v>44119</v>
      </c>
      <c r="B5719">
        <v>9.5408000000000008</v>
      </c>
      <c r="C5719">
        <v>9.8275000000000006</v>
      </c>
      <c r="D5719">
        <v>9.3443000000000005</v>
      </c>
      <c r="E5719" s="35">
        <v>9.8028999999999993</v>
      </c>
      <c r="F5719">
        <v>492848</v>
      </c>
    </row>
    <row r="5720" spans="1:6">
      <c r="A5720" s="14">
        <v>44120</v>
      </c>
      <c r="B5720">
        <v>9.7292000000000005</v>
      </c>
      <c r="C5720">
        <v>10.0322</v>
      </c>
      <c r="D5720">
        <v>9.7127999999999997</v>
      </c>
      <c r="E5720" s="35">
        <v>9.9585000000000008</v>
      </c>
      <c r="F5720">
        <v>519791</v>
      </c>
    </row>
    <row r="5721" spans="1:6">
      <c r="A5721" s="14">
        <v>44123</v>
      </c>
      <c r="B5721">
        <v>9.9420999999999999</v>
      </c>
      <c r="C5721">
        <v>10.1714</v>
      </c>
      <c r="D5721">
        <v>9.6882000000000001</v>
      </c>
      <c r="E5721" s="35">
        <v>9.7210000000000001</v>
      </c>
      <c r="F5721">
        <v>620850</v>
      </c>
    </row>
    <row r="5722" spans="1:6">
      <c r="A5722" s="14">
        <v>44124</v>
      </c>
      <c r="B5722">
        <v>9.8275000000000006</v>
      </c>
      <c r="C5722">
        <v>10.0732</v>
      </c>
      <c r="D5722">
        <v>9.7538</v>
      </c>
      <c r="E5722" s="35">
        <v>9.8930000000000007</v>
      </c>
      <c r="F5722">
        <v>390970</v>
      </c>
    </row>
    <row r="5723" spans="1:6">
      <c r="A5723" s="14">
        <v>44125</v>
      </c>
      <c r="B5723">
        <v>9.8930000000000007</v>
      </c>
      <c r="C5723">
        <v>9.9093999999999998</v>
      </c>
      <c r="D5723">
        <v>9.6390999999999991</v>
      </c>
      <c r="E5723" s="35">
        <v>9.6555</v>
      </c>
      <c r="F5723">
        <v>462792</v>
      </c>
    </row>
    <row r="5724" spans="1:6">
      <c r="A5724" s="14">
        <v>44126</v>
      </c>
      <c r="B5724">
        <v>9.7455999999999996</v>
      </c>
      <c r="C5724">
        <v>9.8356999999999992</v>
      </c>
      <c r="D5724">
        <v>9.5244999999999997</v>
      </c>
      <c r="E5724" s="35">
        <v>9.6637000000000004</v>
      </c>
      <c r="F5724">
        <v>485314</v>
      </c>
    </row>
    <row r="5725" spans="1:6">
      <c r="A5725" s="14">
        <v>44127</v>
      </c>
      <c r="B5725">
        <v>9.7292000000000005</v>
      </c>
      <c r="C5725">
        <v>9.9093999999999998</v>
      </c>
      <c r="D5725">
        <v>9.6144999999999996</v>
      </c>
      <c r="E5725" s="35">
        <v>9.8765999999999998</v>
      </c>
      <c r="F5725">
        <v>426839</v>
      </c>
    </row>
    <row r="5726" spans="1:6">
      <c r="A5726" s="14">
        <v>44130</v>
      </c>
      <c r="B5726">
        <v>9.7045999999999992</v>
      </c>
      <c r="C5726">
        <v>9.7127999999999997</v>
      </c>
      <c r="D5726">
        <v>9.2870000000000008</v>
      </c>
      <c r="E5726" s="35">
        <v>9.3361000000000001</v>
      </c>
      <c r="F5726">
        <v>424711</v>
      </c>
    </row>
    <row r="5727" spans="1:6">
      <c r="A5727" s="14">
        <v>44131</v>
      </c>
      <c r="B5727">
        <v>9.3115000000000006</v>
      </c>
      <c r="C5727">
        <v>9.3933999999999997</v>
      </c>
      <c r="D5727">
        <v>9.0576000000000008</v>
      </c>
      <c r="E5727" s="35">
        <v>9.0904000000000007</v>
      </c>
      <c r="F5727">
        <v>523394</v>
      </c>
    </row>
    <row r="5728" spans="1:6">
      <c r="A5728" s="14">
        <v>44132</v>
      </c>
      <c r="B5728">
        <v>8.8201000000000001</v>
      </c>
      <c r="C5728">
        <v>9.0657999999999994</v>
      </c>
      <c r="D5728">
        <v>8.7382000000000009</v>
      </c>
      <c r="E5728" s="35">
        <v>8.8529</v>
      </c>
      <c r="F5728">
        <v>618720</v>
      </c>
    </row>
    <row r="5729" spans="1:6">
      <c r="A5729" s="14">
        <v>44133</v>
      </c>
      <c r="B5729">
        <v>8.7791999999999994</v>
      </c>
      <c r="C5729">
        <v>8.9347999999999992</v>
      </c>
      <c r="D5729">
        <v>8.6235999999999997</v>
      </c>
      <c r="E5729" s="35">
        <v>8.7301000000000002</v>
      </c>
      <c r="F5729">
        <v>411772</v>
      </c>
    </row>
    <row r="5730" spans="1:6">
      <c r="A5730" s="14">
        <v>44134</v>
      </c>
      <c r="B5730">
        <v>8.6890999999999998</v>
      </c>
      <c r="C5730">
        <v>8.9101999999999997</v>
      </c>
      <c r="D5730">
        <v>8.4925999999999995</v>
      </c>
      <c r="E5730" s="35">
        <v>8.5498999999999992</v>
      </c>
      <c r="F5730">
        <v>563114</v>
      </c>
    </row>
    <row r="5731" spans="1:6">
      <c r="A5731" s="14">
        <v>44137</v>
      </c>
      <c r="B5731">
        <v>8.7301000000000002</v>
      </c>
      <c r="C5731">
        <v>8.9512</v>
      </c>
      <c r="D5731">
        <v>8.6235999999999997</v>
      </c>
      <c r="E5731" s="35">
        <v>8.7956000000000003</v>
      </c>
      <c r="F5731">
        <v>351087</v>
      </c>
    </row>
    <row r="5732" spans="1:6">
      <c r="A5732" s="14">
        <v>44138</v>
      </c>
      <c r="B5732">
        <v>9.0084999999999997</v>
      </c>
      <c r="C5732">
        <v>9.2050999999999998</v>
      </c>
      <c r="D5732">
        <v>8.9675999999999991</v>
      </c>
      <c r="E5732" s="35">
        <v>9.1232000000000006</v>
      </c>
      <c r="F5732">
        <v>338721</v>
      </c>
    </row>
    <row r="5733" spans="1:6">
      <c r="A5733" s="14">
        <v>44139</v>
      </c>
      <c r="B5733">
        <v>8.9021000000000008</v>
      </c>
      <c r="C5733">
        <v>8.9429999999999996</v>
      </c>
      <c r="D5733">
        <v>8.5745000000000005</v>
      </c>
      <c r="E5733" s="35">
        <v>8.6318000000000001</v>
      </c>
      <c r="F5733">
        <v>317837</v>
      </c>
    </row>
    <row r="5734" spans="1:6">
      <c r="A5734" s="14">
        <v>44140</v>
      </c>
      <c r="B5734">
        <v>8.6808999999999994</v>
      </c>
      <c r="C5734">
        <v>8.9756999999999998</v>
      </c>
      <c r="D5734">
        <v>8.6808999999999994</v>
      </c>
      <c r="E5734" s="35">
        <v>8.8446999999999996</v>
      </c>
      <c r="F5734">
        <v>279836</v>
      </c>
    </row>
    <row r="5735" spans="1:6">
      <c r="A5735" s="14">
        <v>44141</v>
      </c>
      <c r="B5735">
        <v>8.8856999999999999</v>
      </c>
      <c r="C5735">
        <v>9.0002999999999993</v>
      </c>
      <c r="D5735">
        <v>8.5663</v>
      </c>
      <c r="E5735" s="35">
        <v>8.6153999999999993</v>
      </c>
      <c r="F5735">
        <v>283113</v>
      </c>
    </row>
    <row r="5736" spans="1:6">
      <c r="A5736" s="14">
        <v>44144</v>
      </c>
      <c r="B5736">
        <v>9.5408000000000008</v>
      </c>
      <c r="C5736">
        <v>10.310600000000001</v>
      </c>
      <c r="D5736">
        <v>9.5408000000000008</v>
      </c>
      <c r="E5736" s="35">
        <v>10.1632</v>
      </c>
      <c r="F5736">
        <v>828698</v>
      </c>
    </row>
    <row r="5737" spans="1:6">
      <c r="A5737" s="14">
        <v>44145</v>
      </c>
      <c r="B5737">
        <v>10.3352</v>
      </c>
      <c r="C5737">
        <v>10.5154</v>
      </c>
      <c r="D5737">
        <v>10.1632</v>
      </c>
      <c r="E5737" s="35">
        <v>10.351599999999999</v>
      </c>
      <c r="F5737">
        <v>579984</v>
      </c>
    </row>
    <row r="5738" spans="1:6">
      <c r="A5738" s="14">
        <v>44146</v>
      </c>
      <c r="B5738">
        <v>10.368</v>
      </c>
      <c r="C5738">
        <v>10.368</v>
      </c>
      <c r="D5738">
        <v>9.7783999999999995</v>
      </c>
      <c r="E5738" s="35">
        <v>10.1387</v>
      </c>
      <c r="F5738">
        <v>425940</v>
      </c>
    </row>
    <row r="5739" spans="1:6">
      <c r="A5739" s="14">
        <v>44147</v>
      </c>
      <c r="B5739">
        <v>10.0322</v>
      </c>
      <c r="C5739">
        <v>10.0322</v>
      </c>
      <c r="D5739">
        <v>9.5571999999999999</v>
      </c>
      <c r="E5739" s="35">
        <v>9.7127999999999997</v>
      </c>
      <c r="F5739">
        <v>534859</v>
      </c>
    </row>
    <row r="5740" spans="1:6">
      <c r="A5740" s="14">
        <v>44148</v>
      </c>
      <c r="B5740">
        <v>9.8110999999999997</v>
      </c>
      <c r="C5740">
        <v>10.089499999999999</v>
      </c>
      <c r="D5740">
        <v>9.7947000000000006</v>
      </c>
      <c r="E5740" s="35">
        <v>10.0076</v>
      </c>
      <c r="F5740">
        <v>363451</v>
      </c>
    </row>
    <row r="5741" spans="1:6">
      <c r="A5741" s="14">
        <v>44151</v>
      </c>
      <c r="B5741">
        <v>10.4581</v>
      </c>
      <c r="C5741">
        <v>10.7448</v>
      </c>
      <c r="D5741">
        <v>10.2943</v>
      </c>
      <c r="E5741" s="35">
        <v>10.630100000000001</v>
      </c>
      <c r="F5741">
        <v>787512</v>
      </c>
    </row>
    <row r="5742" spans="1:6">
      <c r="A5742" s="14">
        <v>44152</v>
      </c>
      <c r="B5742">
        <v>10.4663</v>
      </c>
      <c r="C5742">
        <v>10.5154</v>
      </c>
      <c r="D5742">
        <v>10.1715</v>
      </c>
      <c r="E5742" s="35">
        <v>10.4499</v>
      </c>
      <c r="F5742">
        <v>329139</v>
      </c>
    </row>
    <row r="5743" spans="1:6">
      <c r="A5743" s="14">
        <v>44153</v>
      </c>
      <c r="B5743">
        <v>10.400700000000001</v>
      </c>
      <c r="C5743">
        <v>10.7529</v>
      </c>
      <c r="D5743">
        <v>10.187799999999999</v>
      </c>
      <c r="E5743" s="35">
        <v>10.187799999999999</v>
      </c>
      <c r="F5743">
        <v>431262</v>
      </c>
    </row>
    <row r="5744" spans="1:6">
      <c r="A5744" s="14">
        <v>44154</v>
      </c>
      <c r="B5744">
        <v>10.114100000000001</v>
      </c>
      <c r="C5744">
        <v>10.196</v>
      </c>
      <c r="D5744">
        <v>9.9011999999999993</v>
      </c>
      <c r="E5744" s="35">
        <v>10.1469</v>
      </c>
      <c r="F5744">
        <v>308010</v>
      </c>
    </row>
    <row r="5745" spans="1:6">
      <c r="A5745" s="14">
        <v>44155</v>
      </c>
      <c r="B5745">
        <v>10.0076</v>
      </c>
      <c r="C5745">
        <v>10.2615</v>
      </c>
      <c r="D5745">
        <v>9.9420999999999999</v>
      </c>
      <c r="E5745" s="35">
        <v>10.2615</v>
      </c>
      <c r="F5745">
        <v>414227</v>
      </c>
    </row>
    <row r="5746" spans="1:6">
      <c r="A5746" s="14">
        <v>44158</v>
      </c>
      <c r="B5746">
        <v>10.2615</v>
      </c>
      <c r="C5746">
        <v>10.4908</v>
      </c>
      <c r="D5746">
        <v>10.154999999999999</v>
      </c>
      <c r="E5746" s="35">
        <v>10.327</v>
      </c>
      <c r="F5746">
        <v>472945</v>
      </c>
    </row>
    <row r="5747" spans="1:6">
      <c r="A5747" s="14">
        <v>44159</v>
      </c>
      <c r="B5747">
        <v>10.5646</v>
      </c>
      <c r="C5747">
        <v>10.9003</v>
      </c>
      <c r="D5747">
        <v>10.4254</v>
      </c>
      <c r="E5747" s="35">
        <v>10.859400000000001</v>
      </c>
      <c r="F5747">
        <v>588996</v>
      </c>
    </row>
    <row r="5748" spans="1:6">
      <c r="A5748" s="14">
        <v>44160</v>
      </c>
      <c r="B5748">
        <v>10.7037</v>
      </c>
      <c r="C5748">
        <v>10.785600000000001</v>
      </c>
      <c r="D5748">
        <v>10.5236</v>
      </c>
      <c r="E5748" s="35">
        <v>10.564500000000001</v>
      </c>
      <c r="F5748">
        <v>322750</v>
      </c>
    </row>
    <row r="5749" spans="1:6">
      <c r="A5749" s="14">
        <v>44162</v>
      </c>
      <c r="B5749">
        <v>10.630100000000001</v>
      </c>
      <c r="C5749">
        <v>10.662800000000001</v>
      </c>
      <c r="D5749">
        <v>10.408899999999999</v>
      </c>
      <c r="E5749" s="35">
        <v>10.5154</v>
      </c>
      <c r="F5749">
        <v>141843</v>
      </c>
    </row>
    <row r="5750" spans="1:6">
      <c r="A5750" s="14">
        <v>44165</v>
      </c>
      <c r="B5750">
        <v>10.474399999999999</v>
      </c>
      <c r="C5750">
        <v>10.474399999999999</v>
      </c>
      <c r="D5750">
        <v>9.9338999999999995</v>
      </c>
      <c r="E5750" s="35">
        <v>9.9503000000000004</v>
      </c>
      <c r="F5750">
        <v>473847</v>
      </c>
    </row>
    <row r="5751" spans="1:6">
      <c r="A5751" s="14">
        <v>44166</v>
      </c>
      <c r="B5751">
        <v>10.1387</v>
      </c>
      <c r="C5751">
        <v>10.409000000000001</v>
      </c>
      <c r="D5751">
        <v>9.9586000000000006</v>
      </c>
      <c r="E5751" s="35">
        <v>10.237</v>
      </c>
      <c r="F5751">
        <v>518811</v>
      </c>
    </row>
    <row r="5752" spans="1:6">
      <c r="A5752" s="14">
        <v>44167</v>
      </c>
      <c r="B5752">
        <v>10.2287</v>
      </c>
      <c r="C5752">
        <v>10.2943</v>
      </c>
      <c r="D5752">
        <v>10.0404</v>
      </c>
      <c r="E5752" s="35">
        <v>10.179600000000001</v>
      </c>
      <c r="F5752">
        <v>294905</v>
      </c>
    </row>
    <row r="5753" spans="1:6">
      <c r="A5753" s="14">
        <v>44168</v>
      </c>
      <c r="B5753">
        <v>10.245100000000001</v>
      </c>
      <c r="C5753">
        <v>10.458</v>
      </c>
      <c r="D5753">
        <v>10.122299999999999</v>
      </c>
      <c r="E5753" s="35">
        <v>10.327</v>
      </c>
      <c r="F5753">
        <v>294250</v>
      </c>
    </row>
    <row r="5754" spans="1:6">
      <c r="A5754" s="14">
        <v>44169</v>
      </c>
      <c r="B5754">
        <v>10.4335</v>
      </c>
      <c r="C5754">
        <v>10.924899999999999</v>
      </c>
      <c r="D5754">
        <v>10.3926</v>
      </c>
      <c r="E5754" s="35">
        <v>10.924899999999999</v>
      </c>
      <c r="F5754">
        <v>661964</v>
      </c>
    </row>
    <row r="5755" spans="1:6">
      <c r="A5755" s="14">
        <v>44172</v>
      </c>
      <c r="B5755">
        <v>10.8512</v>
      </c>
      <c r="C5755">
        <v>11.0313</v>
      </c>
      <c r="D5755">
        <v>10.63</v>
      </c>
      <c r="E5755" s="35">
        <v>10.982200000000001</v>
      </c>
      <c r="F5755">
        <v>661143</v>
      </c>
    </row>
    <row r="5756" spans="1:6">
      <c r="A5756" s="14">
        <v>44173</v>
      </c>
      <c r="B5756">
        <v>10.859299999999999</v>
      </c>
      <c r="C5756">
        <v>11.105</v>
      </c>
      <c r="D5756">
        <v>10.736499999999999</v>
      </c>
      <c r="E5756" s="35">
        <v>10.8757</v>
      </c>
      <c r="F5756">
        <v>857608</v>
      </c>
    </row>
    <row r="5757" spans="1:6">
      <c r="A5757" s="14">
        <v>44174</v>
      </c>
      <c r="B5757">
        <v>10.9658</v>
      </c>
      <c r="C5757">
        <v>11.170500000000001</v>
      </c>
      <c r="D5757">
        <v>10.892099999999999</v>
      </c>
      <c r="E5757" s="35">
        <v>11.1214</v>
      </c>
      <c r="F5757">
        <v>593906</v>
      </c>
    </row>
    <row r="5758" spans="1:6">
      <c r="A5758" s="14">
        <v>44175</v>
      </c>
      <c r="B5758">
        <v>10.9986</v>
      </c>
      <c r="C5758">
        <v>11.113300000000001</v>
      </c>
      <c r="D5758">
        <v>10.8103</v>
      </c>
      <c r="E5758" s="35">
        <v>10.9331</v>
      </c>
      <c r="F5758">
        <v>439945</v>
      </c>
    </row>
    <row r="5759" spans="1:6">
      <c r="A5759" s="14">
        <v>44176</v>
      </c>
      <c r="B5759">
        <v>10.8103</v>
      </c>
      <c r="C5759">
        <v>10.9741</v>
      </c>
      <c r="D5759">
        <v>10.220599999999999</v>
      </c>
      <c r="E5759" s="35">
        <v>10.237</v>
      </c>
      <c r="F5759">
        <v>411446</v>
      </c>
    </row>
    <row r="5760" spans="1:6">
      <c r="A5760" s="14">
        <v>44179</v>
      </c>
      <c r="B5760">
        <v>10.474500000000001</v>
      </c>
      <c r="C5760">
        <v>10.6792</v>
      </c>
      <c r="D5760">
        <v>10.2042</v>
      </c>
      <c r="E5760" s="35">
        <v>10.5154</v>
      </c>
      <c r="F5760">
        <v>607420</v>
      </c>
    </row>
    <row r="5761" spans="1:6">
      <c r="A5761" s="14">
        <v>44180</v>
      </c>
      <c r="B5761">
        <v>10.5809</v>
      </c>
      <c r="C5761">
        <v>11.2607</v>
      </c>
      <c r="D5761">
        <v>10.5482</v>
      </c>
      <c r="E5761" s="35">
        <v>11.244300000000001</v>
      </c>
      <c r="F5761">
        <v>641736</v>
      </c>
    </row>
    <row r="5762" spans="1:6">
      <c r="A5762" s="14">
        <v>44181</v>
      </c>
      <c r="B5762">
        <v>11.244199999999999</v>
      </c>
      <c r="C5762">
        <v>11.5145</v>
      </c>
      <c r="D5762">
        <v>10.990399999999999</v>
      </c>
      <c r="E5762" s="35">
        <v>11.1869</v>
      </c>
      <c r="F5762">
        <v>669494</v>
      </c>
    </row>
    <row r="5763" spans="1:6">
      <c r="A5763" s="14">
        <v>44182</v>
      </c>
      <c r="B5763">
        <v>11.1952</v>
      </c>
      <c r="C5763">
        <v>11.2607</v>
      </c>
      <c r="D5763">
        <v>10.5318</v>
      </c>
      <c r="E5763" s="35">
        <v>10.7775</v>
      </c>
      <c r="F5763">
        <v>1202887</v>
      </c>
    </row>
    <row r="5764" spans="1:6">
      <c r="A5764" s="14">
        <v>44183</v>
      </c>
      <c r="B5764">
        <v>10.1305</v>
      </c>
      <c r="C5764">
        <v>11.2279</v>
      </c>
      <c r="D5764">
        <v>10.0322</v>
      </c>
      <c r="E5764" s="35">
        <v>11.1378</v>
      </c>
      <c r="F5764">
        <v>2276943</v>
      </c>
    </row>
    <row r="5765" spans="1:6">
      <c r="A5765" s="14">
        <v>44186</v>
      </c>
      <c r="B5765">
        <v>10.761100000000001</v>
      </c>
      <c r="C5765">
        <v>10.8348</v>
      </c>
      <c r="D5765">
        <v>10.0159</v>
      </c>
      <c r="E5765" s="35">
        <v>10.212400000000001</v>
      </c>
      <c r="F5765">
        <v>1083563</v>
      </c>
    </row>
    <row r="5766" spans="1:6">
      <c r="A5766" s="14">
        <v>44187</v>
      </c>
      <c r="B5766">
        <v>10.1797</v>
      </c>
      <c r="C5766">
        <v>10.5318</v>
      </c>
      <c r="D5766">
        <v>10.097799999999999</v>
      </c>
      <c r="E5766" s="35">
        <v>10.310700000000001</v>
      </c>
      <c r="F5766">
        <v>877106</v>
      </c>
    </row>
    <row r="5767" spans="1:6">
      <c r="A5767" s="14">
        <v>44188</v>
      </c>
      <c r="B5767">
        <v>10.3926</v>
      </c>
      <c r="C5767">
        <v>10.761100000000001</v>
      </c>
      <c r="D5767">
        <v>10.3271</v>
      </c>
      <c r="E5767" s="35">
        <v>10.703799999999999</v>
      </c>
      <c r="F5767">
        <v>916170</v>
      </c>
    </row>
    <row r="5768" spans="1:6">
      <c r="A5768" s="14">
        <v>44189</v>
      </c>
      <c r="B5768">
        <v>10.679</v>
      </c>
      <c r="C5768">
        <v>11.1907</v>
      </c>
      <c r="D5768">
        <v>10.505699999999999</v>
      </c>
      <c r="E5768" s="35">
        <v>11.132899999999999</v>
      </c>
      <c r="F5768">
        <v>472798</v>
      </c>
    </row>
    <row r="5769" spans="1:6">
      <c r="A5769" s="14">
        <v>44193</v>
      </c>
      <c r="B5769">
        <v>11.231999999999999</v>
      </c>
      <c r="C5769">
        <v>11.462999999999999</v>
      </c>
      <c r="D5769">
        <v>10.7616</v>
      </c>
      <c r="E5769" s="35">
        <v>10.9101</v>
      </c>
      <c r="F5769">
        <v>916465</v>
      </c>
    </row>
    <row r="5770" spans="1:6">
      <c r="A5770" s="14">
        <v>44194</v>
      </c>
      <c r="B5770">
        <v>10.934799999999999</v>
      </c>
      <c r="C5770">
        <v>11.0503</v>
      </c>
      <c r="D5770">
        <v>10.555199999999999</v>
      </c>
      <c r="E5770" s="35">
        <v>10.778</v>
      </c>
      <c r="F5770">
        <v>684972</v>
      </c>
    </row>
    <row r="5771" spans="1:6">
      <c r="A5771" s="14">
        <v>44195</v>
      </c>
      <c r="B5771">
        <v>10.7615</v>
      </c>
      <c r="C5771">
        <v>11.083399999999999</v>
      </c>
      <c r="D5771">
        <v>10.753299999999999</v>
      </c>
      <c r="E5771" s="35">
        <v>11.083399999999999</v>
      </c>
      <c r="F5771">
        <v>494255</v>
      </c>
    </row>
    <row r="5772" spans="1:6">
      <c r="A5772" s="14">
        <v>44196</v>
      </c>
      <c r="B5772">
        <v>11.083399999999999</v>
      </c>
      <c r="C5772">
        <v>11.273199999999999</v>
      </c>
      <c r="D5772">
        <v>10.943099999999999</v>
      </c>
      <c r="E5772" s="35">
        <v>11.182399999999999</v>
      </c>
      <c r="F5772">
        <v>673997</v>
      </c>
    </row>
    <row r="5773" spans="1:6">
      <c r="A5773" s="14">
        <v>44200</v>
      </c>
      <c r="B5773">
        <v>11.273099999999999</v>
      </c>
      <c r="C5773">
        <v>11.2979</v>
      </c>
      <c r="D5773">
        <v>10.4396</v>
      </c>
      <c r="E5773" s="35">
        <v>10.5139</v>
      </c>
      <c r="F5773">
        <v>1118732</v>
      </c>
    </row>
    <row r="5774" spans="1:6">
      <c r="A5774" s="14">
        <v>44201</v>
      </c>
      <c r="B5774">
        <v>10.5634</v>
      </c>
      <c r="C5774">
        <v>10.926600000000001</v>
      </c>
      <c r="D5774">
        <v>10.5634</v>
      </c>
      <c r="E5774" s="35">
        <v>10.7615</v>
      </c>
      <c r="F5774">
        <v>635704</v>
      </c>
    </row>
    <row r="5775" spans="1:6">
      <c r="A5775" s="14">
        <v>44202</v>
      </c>
      <c r="B5775">
        <v>11.0421</v>
      </c>
      <c r="C5775">
        <v>11.314399999999999</v>
      </c>
      <c r="D5775">
        <v>10.8523</v>
      </c>
      <c r="E5775" s="35">
        <v>11.075100000000001</v>
      </c>
      <c r="F5775">
        <v>1034969</v>
      </c>
    </row>
    <row r="5776" spans="1:6">
      <c r="A5776" s="14">
        <v>44203</v>
      </c>
      <c r="B5776">
        <v>11.116400000000001</v>
      </c>
      <c r="C5776">
        <v>11.215400000000001</v>
      </c>
      <c r="D5776">
        <v>10.778</v>
      </c>
      <c r="E5776" s="35">
        <v>10.976100000000001</v>
      </c>
      <c r="F5776">
        <v>580743</v>
      </c>
    </row>
    <row r="5777" spans="1:6">
      <c r="A5777" s="14">
        <v>44204</v>
      </c>
      <c r="B5777">
        <v>11.025600000000001</v>
      </c>
      <c r="C5777">
        <v>11.025600000000001</v>
      </c>
      <c r="D5777">
        <v>10.588200000000001</v>
      </c>
      <c r="E5777" s="35">
        <v>10.9678</v>
      </c>
      <c r="F5777">
        <v>864385</v>
      </c>
    </row>
    <row r="5778" spans="1:6">
      <c r="A5778" s="14">
        <v>44207</v>
      </c>
      <c r="B5778">
        <v>10.794499999999999</v>
      </c>
      <c r="C5778">
        <v>10.9018</v>
      </c>
      <c r="D5778">
        <v>10.497400000000001</v>
      </c>
      <c r="E5778" s="35">
        <v>10.5717</v>
      </c>
      <c r="F5778">
        <v>582723</v>
      </c>
    </row>
    <row r="5779" spans="1:6">
      <c r="A5779" s="14">
        <v>44208</v>
      </c>
      <c r="B5779">
        <v>10.6378</v>
      </c>
      <c r="C5779">
        <v>11.273199999999999</v>
      </c>
      <c r="D5779">
        <v>10.513999999999999</v>
      </c>
      <c r="E5779" s="35">
        <v>11.1577</v>
      </c>
      <c r="F5779">
        <v>681016</v>
      </c>
    </row>
    <row r="5780" spans="1:6">
      <c r="A5780" s="14">
        <v>44209</v>
      </c>
      <c r="B5780">
        <v>11.116400000000001</v>
      </c>
      <c r="C5780">
        <v>11.2319</v>
      </c>
      <c r="D5780">
        <v>10.934799999999999</v>
      </c>
      <c r="E5780" s="35">
        <v>11.0916</v>
      </c>
      <c r="F5780">
        <v>472053</v>
      </c>
    </row>
    <row r="5781" spans="1:6">
      <c r="A5781" s="14">
        <v>44210</v>
      </c>
      <c r="B5781">
        <v>11.182399999999999</v>
      </c>
      <c r="C5781">
        <v>11.3393</v>
      </c>
      <c r="D5781">
        <v>11.025600000000001</v>
      </c>
      <c r="E5781" s="35">
        <v>11.033899999999999</v>
      </c>
      <c r="F5781">
        <v>518354</v>
      </c>
    </row>
    <row r="5782" spans="1:6">
      <c r="A5782" s="14">
        <v>44211</v>
      </c>
      <c r="B5782">
        <v>10.9101</v>
      </c>
      <c r="C5782">
        <v>11.132899999999999</v>
      </c>
      <c r="D5782">
        <v>10.844099999999999</v>
      </c>
      <c r="E5782" s="35">
        <v>10.893599999999999</v>
      </c>
      <c r="F5782">
        <v>691413</v>
      </c>
    </row>
    <row r="5783" spans="1:6">
      <c r="A5783" s="14">
        <v>44215</v>
      </c>
      <c r="B5783">
        <v>11.0009</v>
      </c>
      <c r="C5783">
        <v>11.1494</v>
      </c>
      <c r="D5783">
        <v>10.8523</v>
      </c>
      <c r="E5783" s="35">
        <v>11.0174</v>
      </c>
      <c r="F5783">
        <v>626465</v>
      </c>
    </row>
    <row r="5784" spans="1:6">
      <c r="A5784" s="14">
        <v>44216</v>
      </c>
      <c r="B5784">
        <v>11.0586</v>
      </c>
      <c r="C5784">
        <v>11.1907</v>
      </c>
      <c r="D5784">
        <v>10.976100000000001</v>
      </c>
      <c r="E5784" s="35">
        <v>11.116400000000001</v>
      </c>
      <c r="F5784">
        <v>480390</v>
      </c>
    </row>
    <row r="5785" spans="1:6">
      <c r="A5785" s="14">
        <v>44217</v>
      </c>
      <c r="B5785">
        <v>11.116400000000001</v>
      </c>
      <c r="C5785">
        <v>11.2401</v>
      </c>
      <c r="D5785">
        <v>10.976100000000001</v>
      </c>
      <c r="E5785" s="35">
        <v>11.1081</v>
      </c>
      <c r="F5785">
        <v>392745</v>
      </c>
    </row>
    <row r="5786" spans="1:6">
      <c r="A5786" s="14">
        <v>44218</v>
      </c>
      <c r="B5786">
        <v>10.9101</v>
      </c>
      <c r="C5786">
        <v>11.421799999999999</v>
      </c>
      <c r="D5786">
        <v>10.794600000000001</v>
      </c>
      <c r="E5786" s="35">
        <v>11.397</v>
      </c>
      <c r="F5786">
        <v>684315</v>
      </c>
    </row>
    <row r="5787" spans="1:6">
      <c r="A5787" s="14">
        <v>44221</v>
      </c>
      <c r="B5787">
        <v>11.3392</v>
      </c>
      <c r="C5787">
        <v>11.3969</v>
      </c>
      <c r="D5787">
        <v>10.992599999999999</v>
      </c>
      <c r="E5787" s="35">
        <v>11.1081</v>
      </c>
      <c r="F5787">
        <v>427323</v>
      </c>
    </row>
    <row r="5788" spans="1:6">
      <c r="A5788" s="14">
        <v>44222</v>
      </c>
      <c r="B5788">
        <v>11.1412</v>
      </c>
      <c r="C5788">
        <v>11.2402</v>
      </c>
      <c r="D5788">
        <v>10.9679</v>
      </c>
      <c r="E5788" s="35">
        <v>11.174200000000001</v>
      </c>
      <c r="F5788">
        <v>328211</v>
      </c>
    </row>
    <row r="5789" spans="1:6">
      <c r="A5789" s="14">
        <v>44223</v>
      </c>
      <c r="B5789">
        <v>10.9184</v>
      </c>
      <c r="C5789">
        <v>11.116400000000001</v>
      </c>
      <c r="D5789">
        <v>10.8193</v>
      </c>
      <c r="E5789" s="35">
        <v>10.9101</v>
      </c>
      <c r="F5789">
        <v>575958</v>
      </c>
    </row>
    <row r="5790" spans="1:6">
      <c r="A5790" s="14">
        <v>44224</v>
      </c>
      <c r="B5790">
        <v>11.0091</v>
      </c>
      <c r="C5790">
        <v>11.132899999999999</v>
      </c>
      <c r="D5790">
        <v>10.893599999999999</v>
      </c>
      <c r="E5790" s="35">
        <v>10.9596</v>
      </c>
      <c r="F5790">
        <v>372610</v>
      </c>
    </row>
    <row r="5791" spans="1:6">
      <c r="A5791" s="14">
        <v>44225</v>
      </c>
      <c r="B5791">
        <v>10.984299999999999</v>
      </c>
      <c r="C5791">
        <v>11.0586</v>
      </c>
      <c r="D5791">
        <v>10.6624</v>
      </c>
      <c r="E5791" s="35">
        <v>10.6707</v>
      </c>
      <c r="F5791">
        <v>530812</v>
      </c>
    </row>
    <row r="5792" spans="1:6">
      <c r="A5792" s="14">
        <v>44228</v>
      </c>
      <c r="B5792">
        <v>10.753299999999999</v>
      </c>
      <c r="C5792">
        <v>11.0586</v>
      </c>
      <c r="D5792">
        <v>10.654199999999999</v>
      </c>
      <c r="E5792" s="35">
        <v>11.0091</v>
      </c>
      <c r="F5792">
        <v>431451</v>
      </c>
    </row>
    <row r="5793" spans="1:6">
      <c r="A5793" s="14">
        <v>44229</v>
      </c>
      <c r="B5793">
        <v>11.223699999999999</v>
      </c>
      <c r="C5793">
        <v>11.2979</v>
      </c>
      <c r="D5793">
        <v>10.943099999999999</v>
      </c>
      <c r="E5793" s="35">
        <v>11.1494</v>
      </c>
      <c r="F5793">
        <v>336380</v>
      </c>
    </row>
    <row r="5794" spans="1:6">
      <c r="A5794" s="14">
        <v>44230</v>
      </c>
      <c r="B5794">
        <v>11.0916</v>
      </c>
      <c r="C5794">
        <v>11.174099999999999</v>
      </c>
      <c r="D5794">
        <v>10.8688</v>
      </c>
      <c r="E5794" s="35">
        <v>11.0916</v>
      </c>
      <c r="F5794">
        <v>434916</v>
      </c>
    </row>
    <row r="5795" spans="1:6">
      <c r="A5795" s="14">
        <v>44231</v>
      </c>
      <c r="B5795">
        <v>11.116400000000001</v>
      </c>
      <c r="C5795">
        <v>11.793100000000001</v>
      </c>
      <c r="D5795">
        <v>11.0504</v>
      </c>
      <c r="E5795" s="35">
        <v>11.6363</v>
      </c>
      <c r="F5795">
        <v>605748</v>
      </c>
    </row>
    <row r="5796" spans="1:6">
      <c r="A5796" s="14">
        <v>44232</v>
      </c>
      <c r="B5796">
        <v>11.784800000000001</v>
      </c>
      <c r="C5796">
        <v>11.801299999999999</v>
      </c>
      <c r="D5796">
        <v>11.322699999999999</v>
      </c>
      <c r="E5796" s="35">
        <v>11.3887</v>
      </c>
      <c r="F5796">
        <v>472301</v>
      </c>
    </row>
    <row r="5797" spans="1:6">
      <c r="A5797" s="14">
        <v>44235</v>
      </c>
      <c r="B5797">
        <v>11.454800000000001</v>
      </c>
      <c r="C5797">
        <v>11.5786</v>
      </c>
      <c r="D5797">
        <v>11.281499999999999</v>
      </c>
      <c r="E5797" s="35">
        <v>11.504300000000001</v>
      </c>
      <c r="F5797">
        <v>332090</v>
      </c>
    </row>
    <row r="5798" spans="1:6">
      <c r="A5798" s="14">
        <v>44236</v>
      </c>
      <c r="B5798">
        <v>11.4465</v>
      </c>
      <c r="C5798">
        <v>11.5951</v>
      </c>
      <c r="D5798">
        <v>11.3475</v>
      </c>
      <c r="E5798" s="35">
        <v>11.454800000000001</v>
      </c>
      <c r="F5798">
        <v>274651</v>
      </c>
    </row>
    <row r="5799" spans="1:6">
      <c r="A5799" s="14">
        <v>44237</v>
      </c>
      <c r="B5799">
        <v>11.512499999999999</v>
      </c>
      <c r="C5799">
        <v>11.512499999999999</v>
      </c>
      <c r="D5799">
        <v>11.2484</v>
      </c>
      <c r="E5799" s="35">
        <v>11.2567</v>
      </c>
      <c r="F5799">
        <v>393077</v>
      </c>
    </row>
    <row r="5800" spans="1:6">
      <c r="A5800" s="14">
        <v>44238</v>
      </c>
      <c r="B5800">
        <v>11.3805</v>
      </c>
      <c r="C5800">
        <v>11.6281</v>
      </c>
      <c r="D5800">
        <v>11.091699999999999</v>
      </c>
      <c r="E5800" s="35">
        <v>11.1907</v>
      </c>
      <c r="F5800">
        <v>624071</v>
      </c>
    </row>
    <row r="5801" spans="1:6">
      <c r="A5801" s="14">
        <v>44239</v>
      </c>
      <c r="B5801">
        <v>11.1577</v>
      </c>
      <c r="C5801">
        <v>11.6363</v>
      </c>
      <c r="D5801">
        <v>11.1577</v>
      </c>
      <c r="E5801" s="35">
        <v>11.3805</v>
      </c>
      <c r="F5801">
        <v>463060</v>
      </c>
    </row>
    <row r="5802" spans="1:6">
      <c r="A5802" s="14">
        <v>44243</v>
      </c>
      <c r="B5802">
        <v>11.512600000000001</v>
      </c>
      <c r="C5802">
        <v>11.5373</v>
      </c>
      <c r="D5802">
        <v>11.116400000000001</v>
      </c>
      <c r="E5802" s="35">
        <v>11.174200000000001</v>
      </c>
      <c r="F5802">
        <v>343561</v>
      </c>
    </row>
    <row r="5803" spans="1:6">
      <c r="A5803" s="14">
        <v>44244</v>
      </c>
      <c r="B5803">
        <v>10.984299999999999</v>
      </c>
      <c r="C5803">
        <v>11.0999</v>
      </c>
      <c r="D5803">
        <v>10.8688</v>
      </c>
      <c r="E5803" s="35">
        <v>10.934799999999999</v>
      </c>
      <c r="F5803">
        <v>555818</v>
      </c>
    </row>
    <row r="5804" spans="1:6">
      <c r="A5804" s="14">
        <v>44245</v>
      </c>
      <c r="B5804">
        <v>10.835800000000001</v>
      </c>
      <c r="C5804">
        <v>10.893599999999999</v>
      </c>
      <c r="D5804">
        <v>10.646000000000001</v>
      </c>
      <c r="E5804" s="35">
        <v>10.703799999999999</v>
      </c>
      <c r="F5804">
        <v>488645</v>
      </c>
    </row>
    <row r="5805" spans="1:6">
      <c r="A5805" s="14">
        <v>44246</v>
      </c>
      <c r="B5805">
        <v>10.7285</v>
      </c>
      <c r="C5805">
        <v>11.017300000000001</v>
      </c>
      <c r="D5805">
        <v>10.6212</v>
      </c>
      <c r="E5805" s="35">
        <v>10.9513</v>
      </c>
      <c r="F5805">
        <v>558789</v>
      </c>
    </row>
    <row r="5806" spans="1:6">
      <c r="A5806" s="14">
        <v>44249</v>
      </c>
      <c r="B5806">
        <v>10.9018</v>
      </c>
      <c r="C5806">
        <v>11.801299999999999</v>
      </c>
      <c r="D5806">
        <v>10.885300000000001</v>
      </c>
      <c r="E5806" s="35">
        <v>11.735300000000001</v>
      </c>
      <c r="F5806">
        <v>747775</v>
      </c>
    </row>
    <row r="5807" spans="1:6">
      <c r="A5807" s="14">
        <v>44250</v>
      </c>
      <c r="B5807">
        <v>11.652900000000001</v>
      </c>
      <c r="C5807">
        <v>11.9335</v>
      </c>
      <c r="D5807">
        <v>11.5786</v>
      </c>
      <c r="E5807" s="35">
        <v>11.7684</v>
      </c>
      <c r="F5807">
        <v>433186</v>
      </c>
    </row>
    <row r="5808" spans="1:6">
      <c r="A5808" s="14">
        <v>44251</v>
      </c>
      <c r="B5808">
        <v>11.883900000000001</v>
      </c>
      <c r="C5808">
        <v>12.1975</v>
      </c>
      <c r="D5808">
        <v>11.842599999999999</v>
      </c>
      <c r="E5808" s="35">
        <v>12.1562</v>
      </c>
      <c r="F5808">
        <v>361880</v>
      </c>
    </row>
    <row r="5809" spans="1:6">
      <c r="A5809" s="14">
        <v>44252</v>
      </c>
      <c r="B5809">
        <v>12.172700000000001</v>
      </c>
      <c r="C5809">
        <v>12.2387</v>
      </c>
      <c r="D5809">
        <v>11.735300000000001</v>
      </c>
      <c r="E5809" s="35">
        <v>11.735300000000001</v>
      </c>
      <c r="F5809">
        <v>407104</v>
      </c>
    </row>
    <row r="5810" spans="1:6">
      <c r="A5810" s="14">
        <v>44253</v>
      </c>
      <c r="B5810">
        <v>11.710599999999999</v>
      </c>
      <c r="C5810">
        <v>11.941700000000001</v>
      </c>
      <c r="D5810">
        <v>11.504300000000001</v>
      </c>
      <c r="E5810" s="35">
        <v>11.504300000000001</v>
      </c>
      <c r="F5810">
        <v>380203</v>
      </c>
    </row>
    <row r="5811" spans="1:6">
      <c r="A5811" s="14">
        <v>44256</v>
      </c>
      <c r="B5811">
        <v>11.7601</v>
      </c>
      <c r="C5811">
        <v>12.016</v>
      </c>
      <c r="D5811">
        <v>11.743600000000001</v>
      </c>
      <c r="E5811" s="35">
        <v>11.8179</v>
      </c>
      <c r="F5811">
        <v>412389</v>
      </c>
    </row>
    <row r="5812" spans="1:6">
      <c r="A5812" s="14">
        <v>44257</v>
      </c>
      <c r="B5812">
        <v>11.743600000000001</v>
      </c>
      <c r="C5812">
        <v>11.8508</v>
      </c>
      <c r="D5812">
        <v>11.6198</v>
      </c>
      <c r="E5812" s="35">
        <v>11.702299999999999</v>
      </c>
      <c r="F5812">
        <v>678700</v>
      </c>
    </row>
    <row r="5813" spans="1:6">
      <c r="A5813" s="14">
        <v>44258</v>
      </c>
      <c r="B5813">
        <v>11.801399999999999</v>
      </c>
      <c r="C5813">
        <v>12.238799999999999</v>
      </c>
      <c r="D5813">
        <v>11.751899999999999</v>
      </c>
      <c r="E5813" s="35">
        <v>12.0242</v>
      </c>
      <c r="F5813">
        <v>564238</v>
      </c>
    </row>
    <row r="5814" spans="1:6">
      <c r="A5814" s="14">
        <v>44259</v>
      </c>
      <c r="B5814">
        <v>12.0655</v>
      </c>
      <c r="C5814">
        <v>12.379099999999999</v>
      </c>
      <c r="D5814">
        <v>11.8757</v>
      </c>
      <c r="E5814" s="35">
        <v>11.9747</v>
      </c>
      <c r="F5814">
        <v>534776</v>
      </c>
    </row>
    <row r="5815" spans="1:6">
      <c r="A5815" s="14">
        <v>44260</v>
      </c>
      <c r="B5815">
        <v>12.214</v>
      </c>
      <c r="C5815">
        <v>12.3378</v>
      </c>
      <c r="D5815">
        <v>11.8674</v>
      </c>
      <c r="E5815" s="35">
        <v>12.2883</v>
      </c>
      <c r="F5815">
        <v>522067</v>
      </c>
    </row>
    <row r="5816" spans="1:6">
      <c r="A5816" s="14">
        <v>44263</v>
      </c>
      <c r="B5816">
        <v>12.379099999999999</v>
      </c>
      <c r="C5816">
        <v>13.179600000000001</v>
      </c>
      <c r="D5816">
        <v>12.3543</v>
      </c>
      <c r="E5816" s="35">
        <v>13.1631</v>
      </c>
      <c r="F5816">
        <v>882217</v>
      </c>
    </row>
    <row r="5817" spans="1:6">
      <c r="A5817" s="14">
        <v>44264</v>
      </c>
      <c r="B5817">
        <v>13.1713</v>
      </c>
      <c r="C5817">
        <v>13.2456</v>
      </c>
      <c r="D5817">
        <v>12.4781</v>
      </c>
      <c r="E5817" s="35">
        <v>12.7339</v>
      </c>
      <c r="F5817">
        <v>594194</v>
      </c>
    </row>
    <row r="5818" spans="1:6">
      <c r="A5818" s="14">
        <v>44265</v>
      </c>
      <c r="B5818">
        <v>12.750500000000001</v>
      </c>
      <c r="C5818">
        <v>13.385899999999999</v>
      </c>
      <c r="D5818">
        <v>12.6349</v>
      </c>
      <c r="E5818" s="35">
        <v>13.3529</v>
      </c>
      <c r="F5818">
        <v>626216</v>
      </c>
    </row>
    <row r="5819" spans="1:6">
      <c r="A5819" s="14">
        <v>44266</v>
      </c>
      <c r="B5819">
        <v>13.3447</v>
      </c>
      <c r="C5819">
        <v>13.3942</v>
      </c>
      <c r="D5819">
        <v>13.1548</v>
      </c>
      <c r="E5819" s="35">
        <v>13.319900000000001</v>
      </c>
      <c r="F5819">
        <v>511834</v>
      </c>
    </row>
    <row r="5820" spans="1:6">
      <c r="A5820" s="14">
        <v>44267</v>
      </c>
      <c r="B5820">
        <v>13.377599999999999</v>
      </c>
      <c r="C5820">
        <v>13.7902</v>
      </c>
      <c r="D5820">
        <v>13.3363</v>
      </c>
      <c r="E5820" s="35">
        <v>13.6912</v>
      </c>
      <c r="F5820">
        <v>447625</v>
      </c>
    </row>
    <row r="5821" spans="1:6">
      <c r="A5821" s="14">
        <v>44270</v>
      </c>
      <c r="B5821">
        <v>13.5922</v>
      </c>
      <c r="C5821">
        <v>13.6995</v>
      </c>
      <c r="D5821">
        <v>13.369400000000001</v>
      </c>
      <c r="E5821" s="35">
        <v>13.5427</v>
      </c>
      <c r="F5821">
        <v>426748</v>
      </c>
    </row>
    <row r="5822" spans="1:6">
      <c r="A5822" s="14">
        <v>44271</v>
      </c>
      <c r="B5822">
        <v>13.4354</v>
      </c>
      <c r="C5822">
        <v>13.476599999999999</v>
      </c>
      <c r="D5822">
        <v>12.948499999999999</v>
      </c>
      <c r="E5822" s="35">
        <v>13.1713</v>
      </c>
      <c r="F5822">
        <v>425426</v>
      </c>
    </row>
    <row r="5823" spans="1:6">
      <c r="A5823" s="14">
        <v>44272</v>
      </c>
      <c r="B5823">
        <v>13.2043</v>
      </c>
      <c r="C5823">
        <v>13.3528</v>
      </c>
      <c r="D5823">
        <v>13.097</v>
      </c>
      <c r="E5823" s="35">
        <v>13.2538</v>
      </c>
      <c r="F5823">
        <v>535021</v>
      </c>
    </row>
    <row r="5824" spans="1:6">
      <c r="A5824" s="14">
        <v>44273</v>
      </c>
      <c r="B5824">
        <v>13.179500000000001</v>
      </c>
      <c r="C5824">
        <v>13.905799999999999</v>
      </c>
      <c r="D5824">
        <v>13.163</v>
      </c>
      <c r="E5824" s="35">
        <v>13.3611</v>
      </c>
      <c r="F5824">
        <v>525118</v>
      </c>
    </row>
    <row r="5825" spans="1:6">
      <c r="A5825" s="14">
        <v>44274</v>
      </c>
      <c r="B5825">
        <v>13.2951</v>
      </c>
      <c r="C5825">
        <v>13.2951</v>
      </c>
      <c r="D5825">
        <v>12.667899999999999</v>
      </c>
      <c r="E5825" s="35">
        <v>13.179600000000001</v>
      </c>
      <c r="F5825">
        <v>1266876</v>
      </c>
    </row>
    <row r="5826" spans="1:6">
      <c r="A5826" s="14">
        <v>44277</v>
      </c>
      <c r="B5826">
        <v>13.196099999999999</v>
      </c>
      <c r="C5826">
        <v>13.278600000000001</v>
      </c>
      <c r="D5826">
        <v>12.4864</v>
      </c>
      <c r="E5826" s="35">
        <v>12.6927</v>
      </c>
      <c r="F5826">
        <v>443172</v>
      </c>
    </row>
    <row r="5827" spans="1:6">
      <c r="A5827" s="14">
        <v>44278</v>
      </c>
      <c r="B5827">
        <v>12.5854</v>
      </c>
      <c r="C5827">
        <v>12.700900000000001</v>
      </c>
      <c r="D5827">
        <v>12.115</v>
      </c>
      <c r="E5827" s="35">
        <v>12.214</v>
      </c>
      <c r="F5827">
        <v>551198</v>
      </c>
    </row>
    <row r="5828" spans="1:6">
      <c r="A5828" s="14">
        <v>44279</v>
      </c>
      <c r="B5828">
        <v>12.222200000000001</v>
      </c>
      <c r="C5828">
        <v>12.841200000000001</v>
      </c>
      <c r="D5828">
        <v>12.0159</v>
      </c>
      <c r="E5828" s="35">
        <v>12.090199999999999</v>
      </c>
      <c r="F5828">
        <v>1313004</v>
      </c>
    </row>
    <row r="5829" spans="1:6">
      <c r="A5829" s="14">
        <v>44280</v>
      </c>
      <c r="B5829">
        <v>11.883900000000001</v>
      </c>
      <c r="C5829">
        <v>11.982900000000001</v>
      </c>
      <c r="D5829">
        <v>10.934799999999999</v>
      </c>
      <c r="E5829" s="35">
        <v>11.9169</v>
      </c>
      <c r="F5829">
        <v>1151912</v>
      </c>
    </row>
    <row r="5830" spans="1:6">
      <c r="A5830" s="14">
        <v>44281</v>
      </c>
      <c r="B5830">
        <v>12.1562</v>
      </c>
      <c r="C5830">
        <v>12.502800000000001</v>
      </c>
      <c r="D5830">
        <v>11.9664</v>
      </c>
      <c r="E5830" s="35">
        <v>12.1067</v>
      </c>
      <c r="F5830">
        <v>797705</v>
      </c>
    </row>
    <row r="5831" spans="1:6">
      <c r="A5831" s="14">
        <v>44284</v>
      </c>
      <c r="B5831">
        <v>11.9252</v>
      </c>
      <c r="C5831">
        <v>12.1562</v>
      </c>
      <c r="D5831">
        <v>11.5868</v>
      </c>
      <c r="E5831" s="35">
        <v>11.603300000000001</v>
      </c>
      <c r="F5831">
        <v>558708</v>
      </c>
    </row>
    <row r="5832" spans="1:6">
      <c r="A5832" s="14">
        <v>44285</v>
      </c>
      <c r="B5832">
        <v>11.611499999999999</v>
      </c>
      <c r="C5832">
        <v>11.9994</v>
      </c>
      <c r="D5832">
        <v>11.611499999999999</v>
      </c>
      <c r="E5832" s="35">
        <v>11.8756</v>
      </c>
      <c r="F5832">
        <v>537002</v>
      </c>
    </row>
    <row r="5833" spans="1:6">
      <c r="A5833" s="14">
        <v>44286</v>
      </c>
      <c r="B5833">
        <v>11.8508</v>
      </c>
      <c r="C5833">
        <v>12.024100000000001</v>
      </c>
      <c r="D5833">
        <v>11.652799999999999</v>
      </c>
      <c r="E5833" s="35">
        <v>11.8756</v>
      </c>
      <c r="F5833">
        <v>756770</v>
      </c>
    </row>
    <row r="5834" spans="1:6">
      <c r="A5834" s="14">
        <v>44287</v>
      </c>
      <c r="B5834">
        <v>11.809100000000001</v>
      </c>
      <c r="C5834">
        <v>12.058400000000001</v>
      </c>
      <c r="D5834">
        <v>11.7676</v>
      </c>
      <c r="E5834" s="35">
        <v>12.0252</v>
      </c>
      <c r="F5834">
        <v>519818</v>
      </c>
    </row>
    <row r="5835" spans="1:6">
      <c r="A5835" s="14">
        <v>44291</v>
      </c>
      <c r="B5835">
        <v>12.091699999999999</v>
      </c>
      <c r="C5835">
        <v>12.3992</v>
      </c>
      <c r="D5835">
        <v>11.9421</v>
      </c>
      <c r="E5835" s="35">
        <v>12.1</v>
      </c>
      <c r="F5835">
        <v>468875</v>
      </c>
    </row>
    <row r="5836" spans="1:6">
      <c r="A5836" s="14">
        <v>44292</v>
      </c>
      <c r="B5836">
        <v>12.100099999999999</v>
      </c>
      <c r="C5836">
        <v>12.2912</v>
      </c>
      <c r="D5836">
        <v>12.0336</v>
      </c>
      <c r="E5836" s="35">
        <v>12.0502</v>
      </c>
      <c r="F5836">
        <v>412948</v>
      </c>
    </row>
    <row r="5837" spans="1:6">
      <c r="A5837" s="14">
        <v>44293</v>
      </c>
      <c r="B5837">
        <v>12.0502</v>
      </c>
      <c r="C5837">
        <v>12.174799999999999</v>
      </c>
      <c r="D5837">
        <v>11.742699999999999</v>
      </c>
      <c r="E5837" s="35">
        <v>11.825799999999999</v>
      </c>
      <c r="F5837">
        <v>489321</v>
      </c>
    </row>
    <row r="5838" spans="1:6">
      <c r="A5838" s="14">
        <v>44294</v>
      </c>
      <c r="B5838">
        <v>11.7843</v>
      </c>
      <c r="C5838">
        <v>11.908899999999999</v>
      </c>
      <c r="D5838">
        <v>11.667899999999999</v>
      </c>
      <c r="E5838" s="35">
        <v>11.900600000000001</v>
      </c>
      <c r="F5838">
        <v>474861</v>
      </c>
    </row>
    <row r="5839" spans="1:6">
      <c r="A5839" s="14">
        <v>44295</v>
      </c>
      <c r="B5839">
        <v>11.917199999999999</v>
      </c>
      <c r="C5839">
        <v>12.000299999999999</v>
      </c>
      <c r="D5839">
        <v>11.817399999999999</v>
      </c>
      <c r="E5839" s="35">
        <v>11.8756</v>
      </c>
      <c r="F5839">
        <v>228121</v>
      </c>
    </row>
    <row r="5840" spans="1:6">
      <c r="A5840" s="14">
        <v>44298</v>
      </c>
      <c r="B5840">
        <v>11.900600000000001</v>
      </c>
      <c r="C5840">
        <v>11.9421</v>
      </c>
      <c r="D5840">
        <v>11.750999999999999</v>
      </c>
      <c r="E5840" s="35">
        <v>11.834099999999999</v>
      </c>
      <c r="F5840">
        <v>261198</v>
      </c>
    </row>
    <row r="5841" spans="1:6">
      <c r="A5841" s="14">
        <v>44299</v>
      </c>
      <c r="B5841">
        <v>11.825799999999999</v>
      </c>
      <c r="C5841">
        <v>11.8507</v>
      </c>
      <c r="D5841">
        <v>11.651199999999999</v>
      </c>
      <c r="E5841" s="35">
        <v>11.7011</v>
      </c>
      <c r="F5841">
        <v>326850</v>
      </c>
    </row>
    <row r="5842" spans="1:6">
      <c r="A5842" s="14">
        <v>44300</v>
      </c>
      <c r="B5842">
        <v>11.734299999999999</v>
      </c>
      <c r="C5842">
        <v>12.075100000000001</v>
      </c>
      <c r="D5842">
        <v>11.6762</v>
      </c>
      <c r="E5842" s="35">
        <v>12.0252</v>
      </c>
      <c r="F5842">
        <v>462226</v>
      </c>
    </row>
    <row r="5843" spans="1:6">
      <c r="A5843" s="14">
        <v>44301</v>
      </c>
      <c r="B5843">
        <v>12.1333</v>
      </c>
      <c r="C5843">
        <v>12.1416</v>
      </c>
      <c r="D5843">
        <v>11.9255</v>
      </c>
      <c r="E5843" s="35">
        <v>12.008599999999999</v>
      </c>
      <c r="F5843">
        <v>494306</v>
      </c>
    </row>
    <row r="5844" spans="1:6">
      <c r="A5844" s="14">
        <v>44302</v>
      </c>
      <c r="B5844">
        <v>12.1</v>
      </c>
      <c r="C5844">
        <v>12.1915</v>
      </c>
      <c r="D5844">
        <v>11.9588</v>
      </c>
      <c r="E5844" s="35">
        <v>12.1416</v>
      </c>
      <c r="F5844">
        <v>265520</v>
      </c>
    </row>
    <row r="5845" spans="1:6">
      <c r="A5845" s="14">
        <v>44305</v>
      </c>
      <c r="B5845">
        <v>12.4574</v>
      </c>
      <c r="C5845">
        <v>12.4574</v>
      </c>
      <c r="D5845">
        <v>11.7926</v>
      </c>
      <c r="E5845" s="35">
        <v>12.066800000000001</v>
      </c>
      <c r="F5845">
        <v>603589</v>
      </c>
    </row>
    <row r="5846" spans="1:6">
      <c r="A5846" s="14">
        <v>44306</v>
      </c>
      <c r="B5846">
        <v>11.9587</v>
      </c>
      <c r="C5846">
        <v>12.008599999999999</v>
      </c>
      <c r="D5846">
        <v>11.5349</v>
      </c>
      <c r="E5846" s="35">
        <v>11.618</v>
      </c>
      <c r="F5846">
        <v>617300</v>
      </c>
    </row>
    <row r="5847" spans="1:6">
      <c r="A5847" s="14">
        <v>44307</v>
      </c>
      <c r="B5847">
        <v>11.5764</v>
      </c>
      <c r="C5847">
        <v>11.9255</v>
      </c>
      <c r="D5847">
        <v>11.484999999999999</v>
      </c>
      <c r="E5847" s="35">
        <v>11.8756</v>
      </c>
      <c r="F5847">
        <v>728741</v>
      </c>
    </row>
    <row r="5848" spans="1:6">
      <c r="A5848" s="14">
        <v>44308</v>
      </c>
      <c r="B5848">
        <v>11.9588</v>
      </c>
      <c r="C5848">
        <v>11.9588</v>
      </c>
      <c r="D5848">
        <v>11.51</v>
      </c>
      <c r="E5848" s="35">
        <v>11.51</v>
      </c>
      <c r="F5848">
        <v>713288</v>
      </c>
    </row>
    <row r="5849" spans="1:6">
      <c r="A5849" s="14">
        <v>44309</v>
      </c>
      <c r="B5849">
        <v>11.5349</v>
      </c>
      <c r="C5849">
        <v>11.7842</v>
      </c>
      <c r="D5849">
        <v>11.468400000000001</v>
      </c>
      <c r="E5849" s="35">
        <v>11.7593</v>
      </c>
      <c r="F5849">
        <v>536939</v>
      </c>
    </row>
    <row r="5850" spans="1:6">
      <c r="A5850" s="14">
        <v>44312</v>
      </c>
      <c r="B5850">
        <v>11.7759</v>
      </c>
      <c r="C5850">
        <v>11.900499999999999</v>
      </c>
      <c r="D5850">
        <v>11.6097</v>
      </c>
      <c r="E5850" s="35">
        <v>11.642899999999999</v>
      </c>
      <c r="F5850">
        <v>653532</v>
      </c>
    </row>
    <row r="5851" spans="1:6">
      <c r="A5851" s="14">
        <v>44313</v>
      </c>
      <c r="B5851">
        <v>11.667899999999999</v>
      </c>
      <c r="C5851">
        <v>11.776</v>
      </c>
      <c r="D5851">
        <v>11.551600000000001</v>
      </c>
      <c r="E5851" s="35">
        <v>11.651300000000001</v>
      </c>
      <c r="F5851">
        <v>868778</v>
      </c>
    </row>
    <row r="5852" spans="1:6">
      <c r="A5852" s="14">
        <v>44314</v>
      </c>
      <c r="B5852">
        <v>11.651300000000001</v>
      </c>
      <c r="C5852">
        <v>11.7095</v>
      </c>
      <c r="D5852">
        <v>11.5433</v>
      </c>
      <c r="E5852" s="35">
        <v>11.576499999999999</v>
      </c>
      <c r="F5852">
        <v>401230</v>
      </c>
    </row>
    <row r="5853" spans="1:6">
      <c r="A5853" s="14">
        <v>44315</v>
      </c>
      <c r="B5853">
        <v>11.6347</v>
      </c>
      <c r="C5853">
        <v>11.9754</v>
      </c>
      <c r="D5853">
        <v>11.5848</v>
      </c>
      <c r="E5853" s="35">
        <v>11.726100000000001</v>
      </c>
      <c r="F5853">
        <v>453753</v>
      </c>
    </row>
    <row r="5854" spans="1:6">
      <c r="A5854" s="14">
        <v>44316</v>
      </c>
      <c r="B5854">
        <v>11.6014</v>
      </c>
      <c r="C5854">
        <v>11.667899999999999</v>
      </c>
      <c r="D5854">
        <v>11.4518</v>
      </c>
      <c r="E5854" s="35">
        <v>11.468400000000001</v>
      </c>
      <c r="F5854">
        <v>536355</v>
      </c>
    </row>
    <row r="5855" spans="1:6">
      <c r="A5855" s="14">
        <v>44319</v>
      </c>
      <c r="B5855">
        <v>11.6264</v>
      </c>
      <c r="C5855">
        <v>11.7593</v>
      </c>
      <c r="D5855">
        <v>11.543200000000001</v>
      </c>
      <c r="E5855" s="35">
        <v>11.742699999999999</v>
      </c>
      <c r="F5855">
        <v>411452</v>
      </c>
    </row>
    <row r="5856" spans="1:6">
      <c r="A5856" s="14">
        <v>44320</v>
      </c>
      <c r="B5856">
        <v>11.750999999999999</v>
      </c>
      <c r="C5856">
        <v>11.8009</v>
      </c>
      <c r="D5856">
        <v>11.568199999999999</v>
      </c>
      <c r="E5856" s="35">
        <v>11.5848</v>
      </c>
      <c r="F5856">
        <v>588465</v>
      </c>
    </row>
    <row r="5857" spans="1:6">
      <c r="A5857" s="14">
        <v>44321</v>
      </c>
      <c r="B5857">
        <v>11.626300000000001</v>
      </c>
      <c r="C5857">
        <v>11.651300000000001</v>
      </c>
      <c r="D5857">
        <v>11.4186</v>
      </c>
      <c r="E5857" s="35">
        <v>11.5931</v>
      </c>
      <c r="F5857">
        <v>366076</v>
      </c>
    </row>
    <row r="5858" spans="1:6">
      <c r="A5858" s="14">
        <v>44322</v>
      </c>
      <c r="B5858">
        <v>11.6347</v>
      </c>
      <c r="C5858">
        <v>11.7011</v>
      </c>
      <c r="D5858">
        <v>11.4269</v>
      </c>
      <c r="E5858" s="35">
        <v>11.667899999999999</v>
      </c>
      <c r="F5858">
        <v>305244</v>
      </c>
    </row>
    <row r="5859" spans="1:6">
      <c r="A5859" s="14">
        <v>44323</v>
      </c>
      <c r="B5859">
        <v>12.0501</v>
      </c>
      <c r="C5859">
        <v>12.1249</v>
      </c>
      <c r="D5859">
        <v>11.809100000000001</v>
      </c>
      <c r="E5859" s="35">
        <v>11.9421</v>
      </c>
      <c r="F5859">
        <v>402059</v>
      </c>
    </row>
    <row r="5860" spans="1:6">
      <c r="A5860" s="14">
        <v>44326</v>
      </c>
      <c r="B5860">
        <v>11.967000000000001</v>
      </c>
      <c r="C5860">
        <v>12.3078</v>
      </c>
      <c r="D5860">
        <v>11.967000000000001</v>
      </c>
      <c r="E5860" s="35">
        <v>12.166499999999999</v>
      </c>
      <c r="F5860">
        <v>455080</v>
      </c>
    </row>
    <row r="5861" spans="1:6">
      <c r="A5861" s="14">
        <v>44327</v>
      </c>
      <c r="B5861">
        <v>11.9421</v>
      </c>
      <c r="C5861">
        <v>11.975300000000001</v>
      </c>
      <c r="D5861">
        <v>11.651199999999999</v>
      </c>
      <c r="E5861" s="35">
        <v>11.7925</v>
      </c>
      <c r="F5861">
        <v>388429</v>
      </c>
    </row>
    <row r="5862" spans="1:6">
      <c r="A5862" s="14">
        <v>44328</v>
      </c>
      <c r="B5862">
        <v>11.8508</v>
      </c>
      <c r="C5862">
        <v>11.9422</v>
      </c>
      <c r="D5862">
        <v>11.401999999999999</v>
      </c>
      <c r="E5862" s="35">
        <v>11.410299999999999</v>
      </c>
      <c r="F5862">
        <v>712375</v>
      </c>
    </row>
    <row r="5863" spans="1:6">
      <c r="A5863" s="14">
        <v>44329</v>
      </c>
      <c r="B5863">
        <v>11.4352</v>
      </c>
      <c r="C5863">
        <v>11.776</v>
      </c>
      <c r="D5863">
        <v>11.4352</v>
      </c>
      <c r="E5863" s="35">
        <v>11.651300000000001</v>
      </c>
      <c r="F5863">
        <v>621541</v>
      </c>
    </row>
    <row r="5864" spans="1:6">
      <c r="A5864" s="14">
        <v>44330</v>
      </c>
      <c r="B5864">
        <v>11.7759</v>
      </c>
      <c r="C5864">
        <v>12.0169</v>
      </c>
      <c r="D5864">
        <v>11.750999999999999</v>
      </c>
      <c r="E5864" s="35">
        <v>11.983700000000001</v>
      </c>
      <c r="F5864">
        <v>466799</v>
      </c>
    </row>
    <row r="5865" spans="1:6">
      <c r="A5865" s="14">
        <v>44333</v>
      </c>
      <c r="B5865">
        <v>11.917199999999999</v>
      </c>
      <c r="C5865">
        <v>12.008599999999999</v>
      </c>
      <c r="D5865">
        <v>11.742699999999999</v>
      </c>
      <c r="E5865" s="35">
        <v>11.9754</v>
      </c>
      <c r="F5865">
        <v>566359</v>
      </c>
    </row>
    <row r="5866" spans="1:6">
      <c r="A5866" s="14">
        <v>44334</v>
      </c>
      <c r="B5866">
        <v>12.0335</v>
      </c>
      <c r="C5866">
        <v>12.241300000000001</v>
      </c>
      <c r="D5866">
        <v>11.9338</v>
      </c>
      <c r="E5866" s="35">
        <v>11.9421</v>
      </c>
      <c r="F5866">
        <v>451506</v>
      </c>
    </row>
    <row r="5867" spans="1:6">
      <c r="A5867" s="14">
        <v>44335</v>
      </c>
      <c r="B5867">
        <v>11.742599999999999</v>
      </c>
      <c r="C5867">
        <v>11.834</v>
      </c>
      <c r="D5867">
        <v>11.5016</v>
      </c>
      <c r="E5867" s="35">
        <v>11.800800000000001</v>
      </c>
      <c r="F5867">
        <v>336655</v>
      </c>
    </row>
    <row r="5868" spans="1:6">
      <c r="A5868" s="14">
        <v>44336</v>
      </c>
      <c r="B5868">
        <v>11.6928</v>
      </c>
      <c r="C5868">
        <v>11.8756</v>
      </c>
      <c r="D5868">
        <v>11.568099999999999</v>
      </c>
      <c r="E5868" s="35">
        <v>11.859</v>
      </c>
      <c r="F5868">
        <v>365327</v>
      </c>
    </row>
    <row r="5869" spans="1:6">
      <c r="A5869" s="14">
        <v>44337</v>
      </c>
      <c r="B5869">
        <v>12.0252</v>
      </c>
      <c r="C5869">
        <v>12.075100000000001</v>
      </c>
      <c r="D5869">
        <v>11.8756</v>
      </c>
      <c r="E5869" s="35">
        <v>11.9504</v>
      </c>
      <c r="F5869">
        <v>334744</v>
      </c>
    </row>
    <row r="5870" spans="1:6">
      <c r="A5870" s="14">
        <v>44340</v>
      </c>
      <c r="B5870">
        <v>11.992000000000001</v>
      </c>
      <c r="C5870">
        <v>12.166499999999999</v>
      </c>
      <c r="D5870">
        <v>11.892300000000001</v>
      </c>
      <c r="E5870" s="35">
        <v>12.1416</v>
      </c>
      <c r="F5870">
        <v>264273</v>
      </c>
    </row>
    <row r="5871" spans="1:6">
      <c r="A5871" s="14">
        <v>44341</v>
      </c>
      <c r="B5871">
        <v>12.2163</v>
      </c>
      <c r="C5871">
        <v>12.3576</v>
      </c>
      <c r="D5871">
        <v>12.0169</v>
      </c>
      <c r="E5871" s="35">
        <v>12.0252</v>
      </c>
      <c r="F5871">
        <v>644557</v>
      </c>
    </row>
    <row r="5872" spans="1:6">
      <c r="A5872" s="14">
        <v>44342</v>
      </c>
      <c r="B5872">
        <v>12.000299999999999</v>
      </c>
      <c r="C5872">
        <v>12.100099999999999</v>
      </c>
      <c r="D5872">
        <v>11.9338</v>
      </c>
      <c r="E5872" s="35">
        <v>11.9754</v>
      </c>
      <c r="F5872">
        <v>379124</v>
      </c>
    </row>
    <row r="5873" spans="1:6">
      <c r="A5873" s="14">
        <v>44343</v>
      </c>
      <c r="B5873">
        <v>12.1831</v>
      </c>
      <c r="C5873">
        <v>12.257899999999999</v>
      </c>
      <c r="D5873">
        <v>12.1083</v>
      </c>
      <c r="E5873" s="35">
        <v>12.233000000000001</v>
      </c>
      <c r="F5873">
        <v>376796</v>
      </c>
    </row>
    <row r="5874" spans="1:6">
      <c r="A5874" s="14">
        <v>44344</v>
      </c>
      <c r="B5874">
        <v>12.324400000000001</v>
      </c>
      <c r="C5874">
        <v>12.324400000000001</v>
      </c>
      <c r="D5874">
        <v>12.0252</v>
      </c>
      <c r="E5874" s="35">
        <v>12.0252</v>
      </c>
      <c r="F5874">
        <v>335742</v>
      </c>
    </row>
    <row r="5875" spans="1:6">
      <c r="A5875" s="14">
        <v>44348</v>
      </c>
      <c r="B5875">
        <v>12.149900000000001</v>
      </c>
      <c r="C5875">
        <v>12.424200000000001</v>
      </c>
      <c r="D5875">
        <v>12.066800000000001</v>
      </c>
      <c r="E5875" s="35">
        <v>12.3826</v>
      </c>
      <c r="F5875">
        <v>350369</v>
      </c>
    </row>
    <row r="5876" spans="1:6">
      <c r="A5876" s="14">
        <v>44349</v>
      </c>
      <c r="B5876">
        <v>12.4407</v>
      </c>
      <c r="C5876">
        <v>12.4407</v>
      </c>
      <c r="D5876">
        <v>12.149900000000001</v>
      </c>
      <c r="E5876" s="35">
        <v>12.1831</v>
      </c>
      <c r="F5876">
        <v>387516</v>
      </c>
    </row>
    <row r="5877" spans="1:6">
      <c r="A5877" s="14">
        <v>44350</v>
      </c>
      <c r="B5877">
        <v>12.1084</v>
      </c>
      <c r="C5877">
        <v>12.2247</v>
      </c>
      <c r="D5877">
        <v>12.0336</v>
      </c>
      <c r="E5877" s="35">
        <v>12.1416</v>
      </c>
      <c r="F5877">
        <v>208842</v>
      </c>
    </row>
    <row r="5878" spans="1:6">
      <c r="A5878" s="14">
        <v>44351</v>
      </c>
      <c r="B5878">
        <v>12.1914</v>
      </c>
      <c r="C5878">
        <v>12.249599999999999</v>
      </c>
      <c r="D5878">
        <v>12.1</v>
      </c>
      <c r="E5878" s="35">
        <v>12.166499999999999</v>
      </c>
      <c r="F5878">
        <v>303664</v>
      </c>
    </row>
    <row r="5879" spans="1:6">
      <c r="A5879" s="14">
        <v>44354</v>
      </c>
      <c r="B5879">
        <v>12.166499999999999</v>
      </c>
      <c r="C5879">
        <v>12.3909</v>
      </c>
      <c r="D5879">
        <v>12.083399999999999</v>
      </c>
      <c r="E5879" s="35">
        <v>12.366</v>
      </c>
      <c r="F5879">
        <v>373224</v>
      </c>
    </row>
    <row r="5880" spans="1:6">
      <c r="A5880" s="14">
        <v>44355</v>
      </c>
      <c r="B5880">
        <v>12.3826</v>
      </c>
      <c r="C5880">
        <v>12.4407</v>
      </c>
      <c r="D5880">
        <v>12.3078</v>
      </c>
      <c r="E5880" s="35">
        <v>12.332700000000001</v>
      </c>
      <c r="F5880">
        <v>353443</v>
      </c>
    </row>
    <row r="5881" spans="1:6">
      <c r="A5881" s="14">
        <v>44356</v>
      </c>
      <c r="B5881">
        <v>12.340999999999999</v>
      </c>
      <c r="C5881">
        <v>12.4407</v>
      </c>
      <c r="D5881">
        <v>12.241300000000001</v>
      </c>
      <c r="E5881" s="35">
        <v>12.424099999999999</v>
      </c>
      <c r="F5881">
        <v>400895</v>
      </c>
    </row>
    <row r="5882" spans="1:6">
      <c r="A5882" s="14">
        <v>44357</v>
      </c>
      <c r="B5882">
        <v>12.4657</v>
      </c>
      <c r="C5882">
        <v>12.5488</v>
      </c>
      <c r="D5882">
        <v>12.3826</v>
      </c>
      <c r="E5882" s="35">
        <v>12.3909</v>
      </c>
      <c r="F5882">
        <v>392503</v>
      </c>
    </row>
    <row r="5883" spans="1:6">
      <c r="A5883" s="14">
        <v>44358</v>
      </c>
      <c r="B5883">
        <v>12.440799999999999</v>
      </c>
      <c r="C5883">
        <v>12.4907</v>
      </c>
      <c r="D5883">
        <v>12.3161</v>
      </c>
      <c r="E5883" s="35">
        <v>12.366</v>
      </c>
      <c r="F5883">
        <v>187235</v>
      </c>
    </row>
    <row r="5884" spans="1:6">
      <c r="A5884" s="14">
        <v>44361</v>
      </c>
      <c r="B5884">
        <v>12.349399999999999</v>
      </c>
      <c r="C5884">
        <v>12.3743</v>
      </c>
      <c r="D5884">
        <v>12.0502</v>
      </c>
      <c r="E5884" s="35">
        <v>12.0585</v>
      </c>
      <c r="F5884">
        <v>293027</v>
      </c>
    </row>
    <row r="5885" spans="1:6">
      <c r="A5885" s="14">
        <v>44362</v>
      </c>
      <c r="B5885">
        <v>12.075100000000001</v>
      </c>
      <c r="C5885">
        <v>12.249599999999999</v>
      </c>
      <c r="D5885">
        <v>12.008599999999999</v>
      </c>
      <c r="E5885" s="35">
        <v>12.241300000000001</v>
      </c>
      <c r="F5885">
        <v>620043</v>
      </c>
    </row>
    <row r="5886" spans="1:6">
      <c r="A5886" s="14">
        <v>44363</v>
      </c>
      <c r="B5886">
        <v>12.174799999999999</v>
      </c>
      <c r="C5886">
        <v>12.208</v>
      </c>
      <c r="D5886">
        <v>12.0335</v>
      </c>
      <c r="E5886" s="35">
        <v>12.091699999999999</v>
      </c>
      <c r="F5886">
        <v>324938</v>
      </c>
    </row>
    <row r="5887" spans="1:6">
      <c r="A5887" s="14">
        <v>44364</v>
      </c>
      <c r="B5887">
        <v>12.0418</v>
      </c>
      <c r="C5887">
        <v>12.1332</v>
      </c>
      <c r="D5887">
        <v>11.7011</v>
      </c>
      <c r="E5887" s="35">
        <v>11.7925</v>
      </c>
      <c r="F5887">
        <v>379787</v>
      </c>
    </row>
    <row r="5888" spans="1:6">
      <c r="A5888" s="14">
        <v>44365</v>
      </c>
      <c r="B5888">
        <v>11.5266</v>
      </c>
      <c r="C5888">
        <v>11.618</v>
      </c>
      <c r="D5888">
        <v>11.4269</v>
      </c>
      <c r="E5888" s="35">
        <v>11.5183</v>
      </c>
      <c r="F5888">
        <v>903347</v>
      </c>
    </row>
    <row r="5889" spans="1:6">
      <c r="A5889" s="14">
        <v>44368</v>
      </c>
      <c r="B5889">
        <v>11.6347</v>
      </c>
      <c r="C5889">
        <v>12.008599999999999</v>
      </c>
      <c r="D5889">
        <v>11.5266</v>
      </c>
      <c r="E5889" s="35">
        <v>11.983700000000001</v>
      </c>
      <c r="F5889">
        <v>504778</v>
      </c>
    </row>
    <row r="5890" spans="1:6">
      <c r="A5890" s="14">
        <v>44369</v>
      </c>
      <c r="B5890">
        <v>11.900499999999999</v>
      </c>
      <c r="C5890">
        <v>12.0501</v>
      </c>
      <c r="D5890">
        <v>11.750999999999999</v>
      </c>
      <c r="E5890" s="35">
        <v>12.0252</v>
      </c>
      <c r="F5890">
        <v>381449</v>
      </c>
    </row>
    <row r="5891" spans="1:6">
      <c r="A5891" s="14">
        <v>44370</v>
      </c>
      <c r="B5891">
        <v>12.1</v>
      </c>
      <c r="C5891">
        <v>12.257899999999999</v>
      </c>
      <c r="D5891">
        <v>12.0169</v>
      </c>
      <c r="E5891" s="35">
        <v>12.083399999999999</v>
      </c>
      <c r="F5891">
        <v>978556</v>
      </c>
    </row>
    <row r="5892" spans="1:6">
      <c r="A5892" s="14">
        <v>44371</v>
      </c>
      <c r="B5892">
        <v>12.7981</v>
      </c>
      <c r="C5892">
        <v>12.9643</v>
      </c>
      <c r="D5892">
        <v>12.249599999999999</v>
      </c>
      <c r="E5892" s="35">
        <v>12.6485</v>
      </c>
      <c r="F5892">
        <v>1481254</v>
      </c>
    </row>
    <row r="5893" spans="1:6">
      <c r="A5893" s="14">
        <v>44372</v>
      </c>
      <c r="B5893">
        <v>12.7981</v>
      </c>
      <c r="C5893">
        <v>13.1638</v>
      </c>
      <c r="D5893">
        <v>12.5322</v>
      </c>
      <c r="E5893" s="35">
        <v>12.5405</v>
      </c>
      <c r="F5893">
        <v>1398569</v>
      </c>
    </row>
    <row r="5894" spans="1:6">
      <c r="A5894" s="14">
        <v>44375</v>
      </c>
      <c r="B5894">
        <v>12.590400000000001</v>
      </c>
      <c r="C5894">
        <v>12.590400000000001</v>
      </c>
      <c r="D5894">
        <v>11.9588</v>
      </c>
      <c r="E5894" s="35">
        <v>12.2247</v>
      </c>
      <c r="F5894">
        <v>1057590</v>
      </c>
    </row>
    <row r="5895" spans="1:6">
      <c r="A5895" s="14">
        <v>44376</v>
      </c>
      <c r="B5895">
        <v>12.166600000000001</v>
      </c>
      <c r="C5895">
        <v>12.332800000000001</v>
      </c>
      <c r="D5895">
        <v>12.100099999999999</v>
      </c>
      <c r="E5895" s="35">
        <v>12.2829</v>
      </c>
      <c r="F5895">
        <v>886729</v>
      </c>
    </row>
    <row r="5896" spans="1:6">
      <c r="A5896" s="14">
        <v>44377</v>
      </c>
      <c r="B5896">
        <v>12.249599999999999</v>
      </c>
      <c r="C5896">
        <v>12.6153</v>
      </c>
      <c r="D5896">
        <v>12.249599999999999</v>
      </c>
      <c r="E5896" s="35">
        <v>12.5571</v>
      </c>
      <c r="F5896">
        <v>754174</v>
      </c>
    </row>
    <row r="5897" spans="1:6">
      <c r="A5897" s="14">
        <v>44378</v>
      </c>
      <c r="B5897">
        <v>12.573700000000001</v>
      </c>
      <c r="C5897">
        <v>12.6652</v>
      </c>
      <c r="D5897">
        <v>12.515599999999999</v>
      </c>
      <c r="E5897" s="35">
        <v>12.6236</v>
      </c>
      <c r="F5897">
        <v>422421</v>
      </c>
    </row>
    <row r="5898" spans="1:6">
      <c r="A5898" s="14">
        <v>44379</v>
      </c>
      <c r="B5898">
        <v>12.627800000000001</v>
      </c>
      <c r="C5898">
        <v>12.7201</v>
      </c>
      <c r="D5898">
        <v>12.317299999999999</v>
      </c>
      <c r="E5898" s="35">
        <v>12.334099999999999</v>
      </c>
      <c r="F5898">
        <v>340824</v>
      </c>
    </row>
    <row r="5899" spans="1:6">
      <c r="A5899" s="14">
        <v>44383</v>
      </c>
      <c r="B5899">
        <v>12.3089</v>
      </c>
      <c r="C5899">
        <v>12.325699999999999</v>
      </c>
      <c r="D5899">
        <v>12.0488</v>
      </c>
      <c r="E5899" s="35">
        <v>12.1747</v>
      </c>
      <c r="F5899">
        <v>449566</v>
      </c>
    </row>
    <row r="5900" spans="1:6">
      <c r="A5900" s="14">
        <v>44384</v>
      </c>
      <c r="B5900">
        <v>12.0824</v>
      </c>
      <c r="C5900">
        <v>12.283799999999999</v>
      </c>
      <c r="D5900">
        <v>12.032</v>
      </c>
      <c r="E5900" s="35">
        <v>12.1579</v>
      </c>
      <c r="F5900">
        <v>447216</v>
      </c>
    </row>
    <row r="5901" spans="1:6">
      <c r="A5901" s="14">
        <v>44385</v>
      </c>
      <c r="B5901">
        <v>11.8642</v>
      </c>
      <c r="C5901">
        <v>12.1076</v>
      </c>
      <c r="D5901">
        <v>11.7803</v>
      </c>
      <c r="E5901" s="35">
        <v>11.9062</v>
      </c>
      <c r="F5901">
        <v>385043</v>
      </c>
    </row>
    <row r="5902" spans="1:6">
      <c r="A5902" s="14">
        <v>44386</v>
      </c>
      <c r="B5902">
        <v>12.116</v>
      </c>
      <c r="C5902">
        <v>12.216699999999999</v>
      </c>
      <c r="D5902">
        <v>12.0237</v>
      </c>
      <c r="E5902" s="35">
        <v>12.1747</v>
      </c>
      <c r="F5902">
        <v>360962</v>
      </c>
    </row>
    <row r="5903" spans="1:6">
      <c r="A5903" s="14">
        <v>44389</v>
      </c>
      <c r="B5903">
        <v>12.116</v>
      </c>
      <c r="C5903">
        <v>12.317399999999999</v>
      </c>
      <c r="D5903">
        <v>12.0153</v>
      </c>
      <c r="E5903" s="35">
        <v>12.275399999999999</v>
      </c>
      <c r="F5903">
        <v>235439</v>
      </c>
    </row>
    <row r="5904" spans="1:6">
      <c r="A5904" s="14">
        <v>44390</v>
      </c>
      <c r="B5904">
        <v>12.2082</v>
      </c>
      <c r="C5904">
        <v>12.2502</v>
      </c>
      <c r="D5904">
        <v>12.0907</v>
      </c>
      <c r="E5904" s="35">
        <v>12.1243</v>
      </c>
      <c r="F5904">
        <v>386887</v>
      </c>
    </row>
    <row r="5905" spans="1:6">
      <c r="A5905" s="14">
        <v>44391</v>
      </c>
      <c r="B5905">
        <v>12.1999</v>
      </c>
      <c r="C5905">
        <v>12.350899999999999</v>
      </c>
      <c r="D5905">
        <v>11.9146</v>
      </c>
      <c r="E5905" s="35">
        <v>11.9398</v>
      </c>
      <c r="F5905">
        <v>254906</v>
      </c>
    </row>
    <row r="5906" spans="1:6">
      <c r="A5906" s="14">
        <v>44392</v>
      </c>
      <c r="B5906">
        <v>11.8223</v>
      </c>
      <c r="C5906">
        <v>11.9397</v>
      </c>
      <c r="D5906">
        <v>11.7468</v>
      </c>
      <c r="E5906" s="35">
        <v>11.881</v>
      </c>
      <c r="F5906">
        <v>398467</v>
      </c>
    </row>
    <row r="5907" spans="1:6">
      <c r="A5907" s="14">
        <v>44393</v>
      </c>
      <c r="B5907">
        <v>12.0152</v>
      </c>
      <c r="C5907">
        <v>12.0656</v>
      </c>
      <c r="D5907">
        <v>11.646000000000001</v>
      </c>
      <c r="E5907" s="35">
        <v>11.679600000000001</v>
      </c>
      <c r="F5907">
        <v>487657</v>
      </c>
    </row>
    <row r="5908" spans="1:6">
      <c r="A5908" s="14">
        <v>44396</v>
      </c>
      <c r="B5908">
        <v>11.377599999999999</v>
      </c>
      <c r="C5908">
        <v>11.6713</v>
      </c>
      <c r="D5908">
        <v>11.243399999999999</v>
      </c>
      <c r="E5908" s="35">
        <v>11.495100000000001</v>
      </c>
      <c r="F5908">
        <v>521978</v>
      </c>
    </row>
    <row r="5909" spans="1:6">
      <c r="A5909" s="14">
        <v>44397</v>
      </c>
      <c r="B5909">
        <v>11.486700000000001</v>
      </c>
      <c r="C5909">
        <v>11.8643</v>
      </c>
      <c r="D5909">
        <v>11.486700000000001</v>
      </c>
      <c r="E5909" s="35">
        <v>11.7468</v>
      </c>
      <c r="F5909">
        <v>528019</v>
      </c>
    </row>
    <row r="5910" spans="1:6">
      <c r="A5910" s="14">
        <v>44398</v>
      </c>
      <c r="B5910">
        <v>11.7971</v>
      </c>
      <c r="C5910">
        <v>12.0069</v>
      </c>
      <c r="D5910">
        <v>11.7384</v>
      </c>
      <c r="E5910" s="35">
        <v>11.8055</v>
      </c>
      <c r="F5910">
        <v>423135</v>
      </c>
    </row>
    <row r="5911" spans="1:6">
      <c r="A5911" s="14">
        <v>44399</v>
      </c>
      <c r="B5911">
        <v>11.7636</v>
      </c>
      <c r="C5911">
        <v>11.7636</v>
      </c>
      <c r="D5911">
        <v>11.444699999999999</v>
      </c>
      <c r="E5911" s="35">
        <v>11.453099999999999</v>
      </c>
      <c r="F5911">
        <v>397041</v>
      </c>
    </row>
    <row r="5912" spans="1:6">
      <c r="A5912" s="14">
        <v>44400</v>
      </c>
      <c r="B5912">
        <v>11.528600000000001</v>
      </c>
      <c r="C5912">
        <v>11.612500000000001</v>
      </c>
      <c r="D5912">
        <v>11.402799999999999</v>
      </c>
      <c r="E5912" s="35">
        <v>11.553800000000001</v>
      </c>
      <c r="F5912">
        <v>361046</v>
      </c>
    </row>
    <row r="5913" spans="1:6">
      <c r="A5913" s="14">
        <v>44403</v>
      </c>
      <c r="B5913">
        <v>11.646000000000001</v>
      </c>
      <c r="C5913">
        <v>11.729900000000001</v>
      </c>
      <c r="D5913">
        <v>11.545400000000001</v>
      </c>
      <c r="E5913" s="35">
        <v>11.679600000000001</v>
      </c>
      <c r="F5913">
        <v>413065</v>
      </c>
    </row>
    <row r="5914" spans="1:6">
      <c r="A5914" s="14">
        <v>44404</v>
      </c>
      <c r="B5914">
        <v>11.553800000000001</v>
      </c>
      <c r="C5914">
        <v>11.6713</v>
      </c>
      <c r="D5914">
        <v>11.461499999999999</v>
      </c>
      <c r="E5914" s="35">
        <v>11.6629</v>
      </c>
      <c r="F5914">
        <v>375646</v>
      </c>
    </row>
    <row r="5915" spans="1:6">
      <c r="A5915" s="14">
        <v>44405</v>
      </c>
      <c r="B5915">
        <v>11.7216</v>
      </c>
      <c r="C5915">
        <v>11.7888</v>
      </c>
      <c r="D5915">
        <v>11.520300000000001</v>
      </c>
      <c r="E5915" s="35">
        <v>11.6629</v>
      </c>
      <c r="F5915">
        <v>304494</v>
      </c>
    </row>
    <row r="5916" spans="1:6">
      <c r="A5916" s="14">
        <v>44406</v>
      </c>
      <c r="B5916">
        <v>11.8223</v>
      </c>
      <c r="C5916">
        <v>11.8978</v>
      </c>
      <c r="D5916">
        <v>11.704800000000001</v>
      </c>
      <c r="E5916" s="35">
        <v>11.7384</v>
      </c>
      <c r="F5916">
        <v>291740</v>
      </c>
    </row>
    <row r="5917" spans="1:6">
      <c r="A5917" s="14">
        <v>44407</v>
      </c>
      <c r="B5917">
        <v>11.6629</v>
      </c>
      <c r="C5917">
        <v>11.8055</v>
      </c>
      <c r="D5917">
        <v>11.461499999999999</v>
      </c>
      <c r="E5917" s="35">
        <v>11.537000000000001</v>
      </c>
      <c r="F5917">
        <v>447132</v>
      </c>
    </row>
    <row r="5918" spans="1:6">
      <c r="A5918" s="14">
        <v>44410</v>
      </c>
      <c r="B5918">
        <v>11.595800000000001</v>
      </c>
      <c r="C5918">
        <v>11.9566</v>
      </c>
      <c r="D5918">
        <v>11.595800000000001</v>
      </c>
      <c r="E5918" s="35">
        <v>11.6713</v>
      </c>
      <c r="F5918">
        <v>356096</v>
      </c>
    </row>
    <row r="5919" spans="1:6">
      <c r="A5919" s="14">
        <v>44411</v>
      </c>
      <c r="B5919">
        <v>11.704800000000001</v>
      </c>
      <c r="C5919">
        <v>11.763500000000001</v>
      </c>
      <c r="D5919">
        <v>11.494999999999999</v>
      </c>
      <c r="E5919" s="35">
        <v>11.679600000000001</v>
      </c>
      <c r="F5919">
        <v>417596</v>
      </c>
    </row>
    <row r="5920" spans="1:6">
      <c r="A5920" s="14">
        <v>44412</v>
      </c>
      <c r="B5920">
        <v>11.528600000000001</v>
      </c>
      <c r="C5920">
        <v>11.612500000000001</v>
      </c>
      <c r="D5920">
        <v>11.2685</v>
      </c>
      <c r="E5920" s="35">
        <v>11.293699999999999</v>
      </c>
      <c r="F5920">
        <v>317415</v>
      </c>
    </row>
    <row r="5921" spans="1:6">
      <c r="A5921" s="14">
        <v>44413</v>
      </c>
      <c r="B5921">
        <v>11.327199999999999</v>
      </c>
      <c r="C5921">
        <v>11.545400000000001</v>
      </c>
      <c r="D5921">
        <v>11.327199999999999</v>
      </c>
      <c r="E5921" s="35">
        <v>11.528600000000001</v>
      </c>
      <c r="F5921">
        <v>326308</v>
      </c>
    </row>
    <row r="5922" spans="1:6">
      <c r="A5922" s="14">
        <v>44414</v>
      </c>
      <c r="B5922">
        <v>11.629300000000001</v>
      </c>
      <c r="C5922">
        <v>11.7971</v>
      </c>
      <c r="D5922">
        <v>11.570499999999999</v>
      </c>
      <c r="E5922" s="35">
        <v>11.679600000000001</v>
      </c>
      <c r="F5922">
        <v>340068</v>
      </c>
    </row>
    <row r="5923" spans="1:6">
      <c r="A5923" s="14">
        <v>44417</v>
      </c>
      <c r="B5923">
        <v>11.620900000000001</v>
      </c>
      <c r="C5923">
        <v>11.7887</v>
      </c>
      <c r="D5923">
        <v>11.494999999999999</v>
      </c>
      <c r="E5923" s="35">
        <v>11.537000000000001</v>
      </c>
      <c r="F5923">
        <v>190801</v>
      </c>
    </row>
    <row r="5924" spans="1:6">
      <c r="A5924" s="14">
        <v>44418</v>
      </c>
      <c r="B5924">
        <v>11.570600000000001</v>
      </c>
      <c r="C5924">
        <v>11.7384</v>
      </c>
      <c r="D5924">
        <v>11.503500000000001</v>
      </c>
      <c r="E5924" s="35">
        <v>11.7384</v>
      </c>
      <c r="F5924">
        <v>185599</v>
      </c>
    </row>
    <row r="5925" spans="1:6">
      <c r="A5925" s="14">
        <v>44419</v>
      </c>
      <c r="B5925">
        <v>11.738300000000001</v>
      </c>
      <c r="C5925">
        <v>11.8558</v>
      </c>
      <c r="D5925">
        <v>11.612500000000001</v>
      </c>
      <c r="E5925" s="35">
        <v>11.8558</v>
      </c>
      <c r="F5925">
        <v>233089</v>
      </c>
    </row>
    <row r="5926" spans="1:6">
      <c r="A5926" s="14">
        <v>44420</v>
      </c>
      <c r="B5926">
        <v>11.9062</v>
      </c>
      <c r="C5926">
        <v>11.9817</v>
      </c>
      <c r="D5926">
        <v>11.688000000000001</v>
      </c>
      <c r="E5926" s="35">
        <v>11.7216</v>
      </c>
      <c r="F5926">
        <v>264386</v>
      </c>
    </row>
    <row r="5927" spans="1:6">
      <c r="A5927" s="14">
        <v>44421</v>
      </c>
      <c r="B5927">
        <v>11.696400000000001</v>
      </c>
      <c r="C5927">
        <v>11.738300000000001</v>
      </c>
      <c r="D5927">
        <v>11.570499999999999</v>
      </c>
      <c r="E5927" s="35">
        <v>11.688000000000001</v>
      </c>
      <c r="F5927">
        <v>129130</v>
      </c>
    </row>
    <row r="5928" spans="1:6">
      <c r="A5928" s="14">
        <v>44424</v>
      </c>
      <c r="B5928">
        <v>11.662800000000001</v>
      </c>
      <c r="C5928">
        <v>11.7384</v>
      </c>
      <c r="D5928">
        <v>11.494999999999999</v>
      </c>
      <c r="E5928" s="35">
        <v>11.612500000000001</v>
      </c>
      <c r="F5928">
        <v>290313</v>
      </c>
    </row>
    <row r="5929" spans="1:6">
      <c r="A5929" s="14">
        <v>44425</v>
      </c>
      <c r="B5929">
        <v>11.503500000000001</v>
      </c>
      <c r="C5929">
        <v>11.587400000000001</v>
      </c>
      <c r="D5929">
        <v>11.360799999999999</v>
      </c>
      <c r="E5929" s="35">
        <v>11.562200000000001</v>
      </c>
      <c r="F5929">
        <v>275294</v>
      </c>
    </row>
    <row r="5930" spans="1:6">
      <c r="A5930" s="14">
        <v>44426</v>
      </c>
      <c r="B5930">
        <v>11.537100000000001</v>
      </c>
      <c r="C5930">
        <v>11.654500000000001</v>
      </c>
      <c r="D5930">
        <v>11.310499999999999</v>
      </c>
      <c r="E5930" s="35">
        <v>11.318899999999999</v>
      </c>
      <c r="F5930">
        <v>209093</v>
      </c>
    </row>
    <row r="5931" spans="1:6">
      <c r="A5931" s="14">
        <v>44427</v>
      </c>
      <c r="B5931">
        <v>11.2265</v>
      </c>
      <c r="C5931">
        <v>11.343999999999999</v>
      </c>
      <c r="D5931">
        <v>11.1678</v>
      </c>
      <c r="E5931" s="35">
        <v>11.2601</v>
      </c>
      <c r="F5931">
        <v>312799</v>
      </c>
    </row>
    <row r="5932" spans="1:6">
      <c r="A5932" s="14">
        <v>44428</v>
      </c>
      <c r="B5932">
        <v>11.2265</v>
      </c>
      <c r="C5932">
        <v>11.511799999999999</v>
      </c>
      <c r="D5932">
        <v>11.2265</v>
      </c>
      <c r="E5932" s="35">
        <v>11.436299999999999</v>
      </c>
      <c r="F5932">
        <v>235103</v>
      </c>
    </row>
    <row r="5933" spans="1:6">
      <c r="A5933" s="14">
        <v>44431</v>
      </c>
      <c r="B5933">
        <v>11.537000000000001</v>
      </c>
      <c r="C5933">
        <v>11.595700000000001</v>
      </c>
      <c r="D5933">
        <v>11.419499999999999</v>
      </c>
      <c r="E5933" s="35">
        <v>11.511799999999999</v>
      </c>
      <c r="F5933">
        <v>162608</v>
      </c>
    </row>
    <row r="5934" spans="1:6">
      <c r="A5934" s="14">
        <v>44432</v>
      </c>
      <c r="B5934">
        <v>11.595700000000001</v>
      </c>
      <c r="C5934">
        <v>11.763500000000001</v>
      </c>
      <c r="D5934">
        <v>11.562099999999999</v>
      </c>
      <c r="E5934" s="35">
        <v>11.688000000000001</v>
      </c>
      <c r="F5934">
        <v>213035</v>
      </c>
    </row>
    <row r="5935" spans="1:6">
      <c r="A5935" s="14">
        <v>44433</v>
      </c>
      <c r="B5935">
        <v>11.696400000000001</v>
      </c>
      <c r="C5935">
        <v>11.8223</v>
      </c>
      <c r="D5935">
        <v>11.620900000000001</v>
      </c>
      <c r="E5935" s="35">
        <v>11.7216</v>
      </c>
      <c r="F5935">
        <v>237872</v>
      </c>
    </row>
    <row r="5936" spans="1:6">
      <c r="A5936" s="14">
        <v>44434</v>
      </c>
      <c r="B5936">
        <v>11.7468</v>
      </c>
      <c r="C5936">
        <v>11.9146</v>
      </c>
      <c r="D5936">
        <v>11.6629</v>
      </c>
      <c r="E5936" s="35">
        <v>11.713200000000001</v>
      </c>
      <c r="F5936">
        <v>332853</v>
      </c>
    </row>
    <row r="5937" spans="1:6">
      <c r="A5937" s="14">
        <v>44435</v>
      </c>
      <c r="B5937">
        <v>11.7384</v>
      </c>
      <c r="C5937">
        <v>12.0572</v>
      </c>
      <c r="D5937">
        <v>11.7384</v>
      </c>
      <c r="E5937" s="35">
        <v>12.0069</v>
      </c>
      <c r="F5937">
        <v>287629</v>
      </c>
    </row>
    <row r="5938" spans="1:6">
      <c r="A5938" s="14">
        <v>44438</v>
      </c>
      <c r="B5938">
        <v>12.0657</v>
      </c>
      <c r="C5938">
        <v>12.0657</v>
      </c>
      <c r="D5938">
        <v>11.8139</v>
      </c>
      <c r="E5938" s="35">
        <v>11.8475</v>
      </c>
      <c r="F5938">
        <v>204898</v>
      </c>
    </row>
    <row r="5939" spans="1:6">
      <c r="A5939" s="14">
        <v>44439</v>
      </c>
      <c r="B5939">
        <v>11.7971</v>
      </c>
      <c r="C5939">
        <v>11.9398</v>
      </c>
      <c r="D5939">
        <v>11.713200000000001</v>
      </c>
      <c r="E5939" s="35">
        <v>11.8223</v>
      </c>
      <c r="F5939">
        <v>496721</v>
      </c>
    </row>
    <row r="5940" spans="1:6">
      <c r="A5940" s="14">
        <v>44440</v>
      </c>
      <c r="B5940">
        <v>11.8726</v>
      </c>
      <c r="C5940">
        <v>11.9985</v>
      </c>
      <c r="D5940">
        <v>11.713200000000001</v>
      </c>
      <c r="E5940" s="35">
        <v>11.881</v>
      </c>
      <c r="F5940">
        <v>368848</v>
      </c>
    </row>
    <row r="5941" spans="1:6">
      <c r="A5941" s="14">
        <v>44441</v>
      </c>
      <c r="B5941">
        <v>11.9313</v>
      </c>
      <c r="C5941">
        <v>11.9984</v>
      </c>
      <c r="D5941">
        <v>11.8474</v>
      </c>
      <c r="E5941" s="35">
        <v>11.8558</v>
      </c>
      <c r="F5941">
        <v>288214</v>
      </c>
    </row>
    <row r="5942" spans="1:6">
      <c r="A5942" s="14">
        <v>44442</v>
      </c>
      <c r="B5942">
        <v>11.7803</v>
      </c>
      <c r="C5942">
        <v>11.8055</v>
      </c>
      <c r="D5942">
        <v>11.629300000000001</v>
      </c>
      <c r="E5942" s="35">
        <v>11.704800000000001</v>
      </c>
      <c r="F5942">
        <v>261281</v>
      </c>
    </row>
    <row r="5943" spans="1:6">
      <c r="A5943" s="14">
        <v>44446</v>
      </c>
      <c r="B5943">
        <v>11.646100000000001</v>
      </c>
      <c r="C5943">
        <v>11.7384</v>
      </c>
      <c r="D5943">
        <v>11.537000000000001</v>
      </c>
      <c r="E5943" s="35">
        <v>11.545400000000001</v>
      </c>
      <c r="F5943">
        <v>298368</v>
      </c>
    </row>
    <row r="5944" spans="1:6">
      <c r="A5944" s="14">
        <v>44447</v>
      </c>
      <c r="B5944">
        <v>11.478300000000001</v>
      </c>
      <c r="C5944">
        <v>11.520200000000001</v>
      </c>
      <c r="D5944">
        <v>11.2685</v>
      </c>
      <c r="E5944" s="35">
        <v>11.2685</v>
      </c>
      <c r="F5944">
        <v>491099</v>
      </c>
    </row>
    <row r="5945" spans="1:6">
      <c r="A5945" s="14">
        <v>44448</v>
      </c>
      <c r="B5945">
        <v>11.2517</v>
      </c>
      <c r="C5945">
        <v>11.285299999999999</v>
      </c>
      <c r="D5945">
        <v>11.0839</v>
      </c>
      <c r="E5945" s="35">
        <v>11.1594</v>
      </c>
      <c r="F5945">
        <v>550251</v>
      </c>
    </row>
    <row r="5946" spans="1:6">
      <c r="A5946" s="14">
        <v>44449</v>
      </c>
      <c r="B5946">
        <v>11.1678</v>
      </c>
      <c r="C5946">
        <v>11.226599999999999</v>
      </c>
      <c r="D5946">
        <v>11.0168</v>
      </c>
      <c r="E5946" s="35">
        <v>11.0336</v>
      </c>
      <c r="F5946">
        <v>478766</v>
      </c>
    </row>
    <row r="5947" spans="1:6">
      <c r="A5947" s="14">
        <v>44452</v>
      </c>
      <c r="B5947">
        <v>11.1594</v>
      </c>
      <c r="C5947">
        <v>11.335599999999999</v>
      </c>
      <c r="D5947">
        <v>11.1007</v>
      </c>
      <c r="E5947" s="35">
        <v>11.2517</v>
      </c>
      <c r="F5947">
        <v>491349</v>
      </c>
    </row>
    <row r="5948" spans="1:6">
      <c r="A5948" s="14">
        <v>44453</v>
      </c>
      <c r="B5948">
        <v>11.2685</v>
      </c>
      <c r="C5948">
        <v>11.327299999999999</v>
      </c>
      <c r="D5948">
        <v>11.1511</v>
      </c>
      <c r="E5948" s="35">
        <v>11.2098</v>
      </c>
      <c r="F5948">
        <v>531375</v>
      </c>
    </row>
    <row r="5949" spans="1:6">
      <c r="A5949" s="14">
        <v>44454</v>
      </c>
      <c r="B5949">
        <v>11.1846</v>
      </c>
      <c r="C5949">
        <v>11.478199999999999</v>
      </c>
      <c r="D5949">
        <v>11.1426</v>
      </c>
      <c r="E5949" s="35">
        <v>11.411099999999999</v>
      </c>
      <c r="F5949">
        <v>540517</v>
      </c>
    </row>
    <row r="5950" spans="1:6">
      <c r="A5950" s="14">
        <v>44455</v>
      </c>
      <c r="B5950">
        <v>11.469900000000001</v>
      </c>
      <c r="C5950">
        <v>11.570600000000001</v>
      </c>
      <c r="D5950">
        <v>11.310499999999999</v>
      </c>
      <c r="E5950" s="35">
        <v>11.478300000000001</v>
      </c>
      <c r="F5950">
        <v>302564</v>
      </c>
    </row>
    <row r="5951" spans="1:6">
      <c r="A5951" s="14">
        <v>44456</v>
      </c>
      <c r="B5951">
        <v>11.486700000000001</v>
      </c>
      <c r="C5951">
        <v>11.486700000000001</v>
      </c>
      <c r="D5951">
        <v>11.2601</v>
      </c>
      <c r="E5951" s="35">
        <v>11.444699999999999</v>
      </c>
      <c r="F5951">
        <v>1001160</v>
      </c>
    </row>
    <row r="5952" spans="1:6">
      <c r="A5952" s="14">
        <v>44459</v>
      </c>
      <c r="B5952">
        <v>11.193</v>
      </c>
      <c r="C5952">
        <v>11.394399999999999</v>
      </c>
      <c r="D5952">
        <v>11.0504</v>
      </c>
      <c r="E5952" s="35">
        <v>11.2098</v>
      </c>
      <c r="F5952">
        <v>563427</v>
      </c>
    </row>
    <row r="5953" spans="1:6">
      <c r="A5953" s="14">
        <v>44460</v>
      </c>
      <c r="B5953">
        <v>11.302099999999999</v>
      </c>
      <c r="C5953">
        <v>11.302099999999999</v>
      </c>
      <c r="D5953">
        <v>10.9748</v>
      </c>
      <c r="E5953" s="35">
        <v>11.0084</v>
      </c>
      <c r="F5953">
        <v>867247</v>
      </c>
    </row>
    <row r="5954" spans="1:6">
      <c r="A5954" s="14">
        <v>44461</v>
      </c>
      <c r="B5954">
        <v>11.1343</v>
      </c>
      <c r="C5954">
        <v>11.2601</v>
      </c>
      <c r="D5954">
        <v>11.042</v>
      </c>
      <c r="E5954" s="35">
        <v>11.2014</v>
      </c>
      <c r="F5954">
        <v>882016</v>
      </c>
    </row>
    <row r="5955" spans="1:6">
      <c r="A5955" s="14">
        <v>44462</v>
      </c>
      <c r="B5955">
        <v>10.488200000000001</v>
      </c>
      <c r="C5955">
        <v>10.9832</v>
      </c>
      <c r="D5955">
        <v>10.421099999999999</v>
      </c>
      <c r="E5955" s="35">
        <v>10.656000000000001</v>
      </c>
      <c r="F5955">
        <v>1512984</v>
      </c>
    </row>
    <row r="5956" spans="1:6">
      <c r="A5956" s="14">
        <v>44463</v>
      </c>
      <c r="B5956">
        <v>10.572100000000001</v>
      </c>
      <c r="C5956">
        <v>10.656000000000001</v>
      </c>
      <c r="D5956">
        <v>10.3203</v>
      </c>
      <c r="E5956" s="35">
        <v>10.530099999999999</v>
      </c>
      <c r="F5956">
        <v>1084391</v>
      </c>
    </row>
    <row r="5957" spans="1:6">
      <c r="A5957" s="14">
        <v>44466</v>
      </c>
      <c r="B5957">
        <v>10.605700000000001</v>
      </c>
      <c r="C5957">
        <v>10.9833</v>
      </c>
      <c r="D5957">
        <v>10.513400000000001</v>
      </c>
      <c r="E5957" s="35">
        <v>10.8658</v>
      </c>
      <c r="F5957">
        <v>780743</v>
      </c>
    </row>
    <row r="5958" spans="1:6">
      <c r="A5958" s="14">
        <v>44467</v>
      </c>
      <c r="B5958">
        <v>10.849</v>
      </c>
      <c r="C5958">
        <v>10.9916</v>
      </c>
      <c r="D5958">
        <v>10.7903</v>
      </c>
      <c r="E5958" s="35">
        <v>10.849</v>
      </c>
      <c r="F5958">
        <v>753305</v>
      </c>
    </row>
    <row r="5959" spans="1:6">
      <c r="A5959" s="14">
        <v>44468</v>
      </c>
      <c r="B5959">
        <v>10.8406</v>
      </c>
      <c r="C5959">
        <v>10.9497</v>
      </c>
      <c r="D5959">
        <v>10.7735</v>
      </c>
      <c r="E5959" s="35">
        <v>10.9161</v>
      </c>
      <c r="F5959">
        <v>888643</v>
      </c>
    </row>
    <row r="5960" spans="1:6">
      <c r="A5960" s="14">
        <v>44469</v>
      </c>
      <c r="B5960">
        <v>10.9664</v>
      </c>
      <c r="C5960">
        <v>11.0419</v>
      </c>
      <c r="D5960">
        <v>10.639200000000001</v>
      </c>
      <c r="E5960" s="35">
        <v>10.639200000000001</v>
      </c>
      <c r="F5960">
        <v>826552</v>
      </c>
    </row>
    <row r="5961" spans="1:6">
      <c r="A5961" s="14">
        <v>44470</v>
      </c>
      <c r="B5961">
        <v>10.711399999999999</v>
      </c>
      <c r="C5961">
        <v>10.906599999999999</v>
      </c>
      <c r="D5961">
        <v>10.601100000000001</v>
      </c>
      <c r="E5961" s="35">
        <v>10.855700000000001</v>
      </c>
      <c r="F5961">
        <v>603047</v>
      </c>
    </row>
    <row r="5962" spans="1:6">
      <c r="A5962" s="14">
        <v>44473</v>
      </c>
      <c r="B5962">
        <v>10.8302</v>
      </c>
      <c r="C5962">
        <v>10.898099999999999</v>
      </c>
      <c r="D5962">
        <v>10.618</v>
      </c>
      <c r="E5962" s="35">
        <v>10.7029</v>
      </c>
      <c r="F5962">
        <v>575291</v>
      </c>
    </row>
    <row r="5963" spans="1:6">
      <c r="A5963" s="14">
        <v>44474</v>
      </c>
      <c r="B5963">
        <v>10.711399999999999</v>
      </c>
      <c r="C5963">
        <v>10.711399999999999</v>
      </c>
      <c r="D5963">
        <v>10.5246</v>
      </c>
      <c r="E5963" s="35">
        <v>10.609500000000001</v>
      </c>
      <c r="F5963">
        <v>426841</v>
      </c>
    </row>
    <row r="5964" spans="1:6">
      <c r="A5964" s="14">
        <v>44475</v>
      </c>
      <c r="B5964">
        <v>10.5076</v>
      </c>
      <c r="C5964">
        <v>10.5076</v>
      </c>
      <c r="D5964">
        <v>10.3294</v>
      </c>
      <c r="E5964" s="35">
        <v>10.4567</v>
      </c>
      <c r="F5964">
        <v>554154</v>
      </c>
    </row>
    <row r="5965" spans="1:6">
      <c r="A5965" s="14">
        <v>44476</v>
      </c>
      <c r="B5965">
        <v>10.5246</v>
      </c>
      <c r="C5965">
        <v>10.6774</v>
      </c>
      <c r="D5965">
        <v>10.5162</v>
      </c>
      <c r="E5965" s="35">
        <v>10.5586</v>
      </c>
      <c r="F5965">
        <v>847489</v>
      </c>
    </row>
    <row r="5966" spans="1:6">
      <c r="A5966" s="14">
        <v>44477</v>
      </c>
      <c r="B5966">
        <v>10.541600000000001</v>
      </c>
      <c r="C5966">
        <v>10.635</v>
      </c>
      <c r="D5966">
        <v>10.5076</v>
      </c>
      <c r="E5966" s="35">
        <v>10.533099999999999</v>
      </c>
      <c r="F5966">
        <v>297830</v>
      </c>
    </row>
    <row r="5967" spans="1:6">
      <c r="A5967" s="14">
        <v>44480</v>
      </c>
      <c r="B5967">
        <v>10.5671</v>
      </c>
      <c r="C5967">
        <v>10.668900000000001</v>
      </c>
      <c r="D5967">
        <v>10.473699999999999</v>
      </c>
      <c r="E5967" s="35">
        <v>10.473699999999999</v>
      </c>
      <c r="F5967">
        <v>300970</v>
      </c>
    </row>
    <row r="5968" spans="1:6">
      <c r="A5968" s="14">
        <v>44481</v>
      </c>
      <c r="B5968">
        <v>10.541600000000001</v>
      </c>
      <c r="C5968">
        <v>10.618</v>
      </c>
      <c r="D5968">
        <v>10.4483</v>
      </c>
      <c r="E5968" s="35">
        <v>10.4992</v>
      </c>
      <c r="F5968">
        <v>352237</v>
      </c>
    </row>
    <row r="5969" spans="1:6">
      <c r="A5969" s="14">
        <v>44482</v>
      </c>
      <c r="B5969">
        <v>10.4991</v>
      </c>
      <c r="C5969">
        <v>10.541600000000001</v>
      </c>
      <c r="D5969">
        <v>10.337899999999999</v>
      </c>
      <c r="E5969" s="35">
        <v>10.3888</v>
      </c>
      <c r="F5969">
        <v>313871</v>
      </c>
    </row>
    <row r="5970" spans="1:6">
      <c r="A5970" s="14">
        <v>44483</v>
      </c>
      <c r="B5970">
        <v>10.482200000000001</v>
      </c>
      <c r="C5970">
        <v>10.584099999999999</v>
      </c>
      <c r="D5970">
        <v>10.414300000000001</v>
      </c>
      <c r="E5970" s="35">
        <v>10.5756</v>
      </c>
      <c r="F5970">
        <v>491604</v>
      </c>
    </row>
    <row r="5971" spans="1:6">
      <c r="A5971" s="14">
        <v>44484</v>
      </c>
      <c r="B5971">
        <v>10.719900000000001</v>
      </c>
      <c r="C5971">
        <v>10.8642</v>
      </c>
      <c r="D5971">
        <v>10.5586</v>
      </c>
      <c r="E5971" s="35">
        <v>10.5671</v>
      </c>
      <c r="F5971">
        <v>504165</v>
      </c>
    </row>
    <row r="5972" spans="1:6">
      <c r="A5972" s="14">
        <v>44487</v>
      </c>
      <c r="B5972">
        <v>10.524699999999999</v>
      </c>
      <c r="C5972">
        <v>10.6265</v>
      </c>
      <c r="D5972">
        <v>10.4483</v>
      </c>
      <c r="E5972" s="35">
        <v>10.5756</v>
      </c>
      <c r="F5972">
        <v>608055</v>
      </c>
    </row>
    <row r="5973" spans="1:6">
      <c r="A5973" s="14">
        <v>44488</v>
      </c>
      <c r="B5973">
        <v>10.651899999999999</v>
      </c>
      <c r="C5973">
        <v>10.6774</v>
      </c>
      <c r="D5973">
        <v>10.541600000000001</v>
      </c>
      <c r="E5973" s="35">
        <v>10.668900000000001</v>
      </c>
      <c r="F5973">
        <v>525721</v>
      </c>
    </row>
    <row r="5974" spans="1:6">
      <c r="A5974" s="14">
        <v>44489</v>
      </c>
      <c r="B5974">
        <v>10.6435</v>
      </c>
      <c r="C5974">
        <v>10.8811</v>
      </c>
      <c r="D5974">
        <v>10.6435</v>
      </c>
      <c r="E5974" s="35">
        <v>10.770799999999999</v>
      </c>
      <c r="F5974">
        <v>345531</v>
      </c>
    </row>
    <row r="5975" spans="1:6">
      <c r="A5975" s="14">
        <v>44490</v>
      </c>
      <c r="B5975">
        <v>10.7623</v>
      </c>
      <c r="C5975">
        <v>10.847200000000001</v>
      </c>
      <c r="D5975">
        <v>10.6435</v>
      </c>
      <c r="E5975" s="35">
        <v>10.719900000000001</v>
      </c>
      <c r="F5975">
        <v>553225</v>
      </c>
    </row>
    <row r="5976" spans="1:6">
      <c r="A5976" s="14">
        <v>44491</v>
      </c>
      <c r="B5976">
        <v>10.728400000000001</v>
      </c>
      <c r="C5976">
        <v>10.8047</v>
      </c>
      <c r="D5976">
        <v>10.618</v>
      </c>
      <c r="E5976" s="35">
        <v>10.6944</v>
      </c>
      <c r="F5976">
        <v>456634</v>
      </c>
    </row>
    <row r="5977" spans="1:6">
      <c r="A5977" s="14">
        <v>44494</v>
      </c>
      <c r="B5977">
        <v>10.669</v>
      </c>
      <c r="C5977">
        <v>10.7029</v>
      </c>
      <c r="D5977">
        <v>10.524699999999999</v>
      </c>
      <c r="E5977" s="35">
        <v>10.5756</v>
      </c>
      <c r="F5977">
        <v>432360</v>
      </c>
    </row>
    <row r="5978" spans="1:6">
      <c r="A5978" s="14">
        <v>44495</v>
      </c>
      <c r="B5978">
        <v>10.6265</v>
      </c>
      <c r="C5978">
        <v>10.6944</v>
      </c>
      <c r="D5978">
        <v>10.4907</v>
      </c>
      <c r="E5978" s="35">
        <v>10.5077</v>
      </c>
      <c r="F5978">
        <v>418356</v>
      </c>
    </row>
    <row r="5979" spans="1:6">
      <c r="A5979" s="14">
        <v>44496</v>
      </c>
      <c r="B5979">
        <v>10.5162</v>
      </c>
      <c r="C5979">
        <v>10.651999999999999</v>
      </c>
      <c r="D5979">
        <v>10.2021</v>
      </c>
      <c r="E5979" s="35">
        <v>10.210599999999999</v>
      </c>
      <c r="F5979">
        <v>535059</v>
      </c>
    </row>
    <row r="5980" spans="1:6">
      <c r="A5980" s="14">
        <v>44497</v>
      </c>
      <c r="B5980">
        <v>10.2446</v>
      </c>
      <c r="C5980">
        <v>10.337899999999999</v>
      </c>
      <c r="D5980">
        <v>10.1936</v>
      </c>
      <c r="E5980" s="35">
        <v>10.295500000000001</v>
      </c>
      <c r="F5980">
        <v>562476</v>
      </c>
    </row>
    <row r="5981" spans="1:6">
      <c r="A5981" s="14">
        <v>44498</v>
      </c>
      <c r="B5981">
        <v>10.337999999999999</v>
      </c>
      <c r="C5981">
        <v>10.414300000000001</v>
      </c>
      <c r="D5981">
        <v>10.0663</v>
      </c>
      <c r="E5981" s="35">
        <v>10.100300000000001</v>
      </c>
      <c r="F5981">
        <v>513163</v>
      </c>
    </row>
    <row r="5982" spans="1:6">
      <c r="A5982" s="14">
        <v>44501</v>
      </c>
      <c r="B5982">
        <v>10.1342</v>
      </c>
      <c r="C5982">
        <v>10.4313</v>
      </c>
      <c r="D5982">
        <v>10.1088</v>
      </c>
      <c r="E5982" s="35">
        <v>10.3719</v>
      </c>
      <c r="F5982">
        <v>509343</v>
      </c>
    </row>
    <row r="5983" spans="1:6">
      <c r="A5983" s="14">
        <v>44502</v>
      </c>
      <c r="B5983">
        <v>10.3719</v>
      </c>
      <c r="C5983">
        <v>10.4483</v>
      </c>
      <c r="D5983">
        <v>10.2445</v>
      </c>
      <c r="E5983" s="35">
        <v>10.278499999999999</v>
      </c>
      <c r="F5983">
        <v>715930</v>
      </c>
    </row>
    <row r="5984" spans="1:6">
      <c r="A5984" s="14">
        <v>44503</v>
      </c>
      <c r="B5984">
        <v>10.210599999999999</v>
      </c>
      <c r="C5984">
        <v>10.7113</v>
      </c>
      <c r="D5984">
        <v>10.210599999999999</v>
      </c>
      <c r="E5984" s="35">
        <v>10.668900000000001</v>
      </c>
      <c r="F5984">
        <v>647264</v>
      </c>
    </row>
    <row r="5985" spans="1:6">
      <c r="A5985" s="14">
        <v>44504</v>
      </c>
      <c r="B5985">
        <v>10.719900000000001</v>
      </c>
      <c r="C5985">
        <v>10.847200000000001</v>
      </c>
      <c r="D5985">
        <v>10.337899999999999</v>
      </c>
      <c r="E5985" s="35">
        <v>10.4398</v>
      </c>
      <c r="F5985">
        <v>1017923</v>
      </c>
    </row>
    <row r="5986" spans="1:6">
      <c r="A5986" s="14">
        <v>44505</v>
      </c>
      <c r="B5986">
        <v>10.601000000000001</v>
      </c>
      <c r="C5986">
        <v>10.8132</v>
      </c>
      <c r="D5986">
        <v>10.592499999999999</v>
      </c>
      <c r="E5986" s="35">
        <v>10.796200000000001</v>
      </c>
      <c r="F5986">
        <v>1127405</v>
      </c>
    </row>
    <row r="5987" spans="1:6">
      <c r="A5987" s="14">
        <v>44508</v>
      </c>
      <c r="B5987">
        <v>10.8302</v>
      </c>
      <c r="C5987">
        <v>10.906599999999999</v>
      </c>
      <c r="D5987">
        <v>10.5755</v>
      </c>
      <c r="E5987" s="35">
        <v>10.609500000000001</v>
      </c>
      <c r="F5987">
        <v>547365</v>
      </c>
    </row>
    <row r="5988" spans="1:6">
      <c r="A5988" s="14">
        <v>44509</v>
      </c>
      <c r="B5988">
        <v>10.5501</v>
      </c>
      <c r="C5988">
        <v>10.635</v>
      </c>
      <c r="D5988">
        <v>10.405799999999999</v>
      </c>
      <c r="E5988" s="35">
        <v>10.4313</v>
      </c>
      <c r="F5988">
        <v>684443</v>
      </c>
    </row>
    <row r="5989" spans="1:6">
      <c r="A5989" s="14">
        <v>44510</v>
      </c>
      <c r="B5989">
        <v>10.4482</v>
      </c>
      <c r="C5989">
        <v>10.533099999999999</v>
      </c>
      <c r="D5989">
        <v>10.3294</v>
      </c>
      <c r="E5989" s="35">
        <v>10.337899999999999</v>
      </c>
      <c r="F5989">
        <v>448400</v>
      </c>
    </row>
    <row r="5990" spans="1:6">
      <c r="A5990" s="14">
        <v>44511</v>
      </c>
      <c r="B5990">
        <v>10.337899999999999</v>
      </c>
      <c r="C5990">
        <v>10.482200000000001</v>
      </c>
      <c r="D5990">
        <v>10.278499999999999</v>
      </c>
      <c r="E5990" s="35">
        <v>10.4398</v>
      </c>
      <c r="F5990">
        <v>408086</v>
      </c>
    </row>
    <row r="5991" spans="1:6">
      <c r="A5991" s="14">
        <v>44512</v>
      </c>
      <c r="B5991">
        <v>10.4907</v>
      </c>
      <c r="C5991">
        <v>10.5501</v>
      </c>
      <c r="D5991">
        <v>10.414300000000001</v>
      </c>
      <c r="E5991" s="35">
        <v>10.4313</v>
      </c>
      <c r="F5991">
        <v>377275</v>
      </c>
    </row>
    <row r="5992" spans="1:6">
      <c r="A5992" s="14">
        <v>44515</v>
      </c>
      <c r="B5992">
        <v>10.541600000000001</v>
      </c>
      <c r="C5992">
        <v>10.770799999999999</v>
      </c>
      <c r="D5992">
        <v>10.405799999999999</v>
      </c>
      <c r="E5992" s="35">
        <v>10.7453</v>
      </c>
      <c r="F5992">
        <v>862340</v>
      </c>
    </row>
    <row r="5993" spans="1:6">
      <c r="A5993" s="14">
        <v>44516</v>
      </c>
      <c r="B5993">
        <v>10.7113</v>
      </c>
      <c r="C5993">
        <v>10.7453</v>
      </c>
      <c r="D5993">
        <v>10.592499999999999</v>
      </c>
      <c r="E5993" s="35">
        <v>10.651899999999999</v>
      </c>
      <c r="F5993">
        <v>457310</v>
      </c>
    </row>
    <row r="5994" spans="1:6">
      <c r="A5994" s="14">
        <v>44517</v>
      </c>
      <c r="B5994">
        <v>10.5586</v>
      </c>
      <c r="C5994">
        <v>10.660500000000001</v>
      </c>
      <c r="D5994">
        <v>10.5077</v>
      </c>
      <c r="E5994" s="35">
        <v>10.635</v>
      </c>
      <c r="F5994">
        <v>232052</v>
      </c>
    </row>
    <row r="5995" spans="1:6">
      <c r="A5995" s="14">
        <v>44518</v>
      </c>
      <c r="B5995">
        <v>10.651999999999999</v>
      </c>
      <c r="C5995">
        <v>10.660500000000001</v>
      </c>
      <c r="D5995">
        <v>10.3888</v>
      </c>
      <c r="E5995" s="35">
        <v>10.422800000000001</v>
      </c>
      <c r="F5995">
        <v>510955</v>
      </c>
    </row>
    <row r="5996" spans="1:6">
      <c r="A5996" s="14">
        <v>44519</v>
      </c>
      <c r="B5996">
        <v>10.337899999999999</v>
      </c>
      <c r="C5996">
        <v>10.5077</v>
      </c>
      <c r="D5996">
        <v>10.27</v>
      </c>
      <c r="E5996" s="35">
        <v>10.354900000000001</v>
      </c>
      <c r="F5996">
        <v>531495</v>
      </c>
    </row>
    <row r="5997" spans="1:6">
      <c r="A5997" s="14">
        <v>44522</v>
      </c>
      <c r="B5997">
        <v>10.414300000000001</v>
      </c>
      <c r="C5997">
        <v>10.6944</v>
      </c>
      <c r="D5997">
        <v>10.3889</v>
      </c>
      <c r="E5997" s="35">
        <v>10.5671</v>
      </c>
      <c r="F5997">
        <v>781371</v>
      </c>
    </row>
    <row r="5998" spans="1:6">
      <c r="A5998" s="14">
        <v>44523</v>
      </c>
      <c r="B5998">
        <v>10.533099999999999</v>
      </c>
      <c r="C5998">
        <v>10.635</v>
      </c>
      <c r="D5998">
        <v>10.533099999999999</v>
      </c>
      <c r="E5998" s="35">
        <v>10.609500000000001</v>
      </c>
      <c r="F5998">
        <v>327706</v>
      </c>
    </row>
    <row r="5999" spans="1:6">
      <c r="A5999" s="14">
        <v>44524</v>
      </c>
      <c r="B5999">
        <v>10.533099999999999</v>
      </c>
      <c r="C5999">
        <v>10.618</v>
      </c>
      <c r="D5999">
        <v>10.4397</v>
      </c>
      <c r="E5999" s="35">
        <v>10.5161</v>
      </c>
      <c r="F5999">
        <v>418437</v>
      </c>
    </row>
    <row r="6000" spans="1:6">
      <c r="A6000" s="14">
        <v>44526</v>
      </c>
      <c r="B6000">
        <v>10.227600000000001</v>
      </c>
      <c r="C6000">
        <v>10.227600000000001</v>
      </c>
      <c r="D6000">
        <v>9.8879999999999999</v>
      </c>
      <c r="E6000" s="35">
        <v>10.0578</v>
      </c>
      <c r="F6000">
        <v>527504</v>
      </c>
    </row>
    <row r="6001" spans="1:6">
      <c r="A6001" s="14">
        <v>44529</v>
      </c>
      <c r="B6001">
        <v>10.159700000000001</v>
      </c>
      <c r="C6001">
        <v>10.1767</v>
      </c>
      <c r="D6001">
        <v>9.8541000000000007</v>
      </c>
      <c r="E6001" s="35">
        <v>9.8711000000000002</v>
      </c>
      <c r="F6001">
        <v>653631</v>
      </c>
    </row>
    <row r="6002" spans="1:6">
      <c r="A6002" s="14">
        <v>44530</v>
      </c>
      <c r="B6002">
        <v>9.7606999999999999</v>
      </c>
      <c r="C6002">
        <v>9.8626000000000005</v>
      </c>
      <c r="D6002">
        <v>9.4212000000000007</v>
      </c>
      <c r="E6002" s="35">
        <v>9.4976000000000003</v>
      </c>
      <c r="F6002">
        <v>729762</v>
      </c>
    </row>
    <row r="6003" spans="1:6">
      <c r="A6003" s="14">
        <v>44531</v>
      </c>
      <c r="B6003">
        <v>9.7692999999999994</v>
      </c>
      <c r="C6003">
        <v>9.8117000000000001</v>
      </c>
      <c r="D6003">
        <v>9.3024000000000004</v>
      </c>
      <c r="E6003" s="35">
        <v>9.3278999999999996</v>
      </c>
      <c r="F6003">
        <v>885259</v>
      </c>
    </row>
    <row r="6004" spans="1:6">
      <c r="A6004" s="14">
        <v>44532</v>
      </c>
      <c r="B6004">
        <v>9.4212000000000007</v>
      </c>
      <c r="C6004">
        <v>9.7861999999999991</v>
      </c>
      <c r="D6004">
        <v>9.3788</v>
      </c>
      <c r="E6004" s="35">
        <v>9.7268000000000008</v>
      </c>
      <c r="F6004">
        <v>595576</v>
      </c>
    </row>
    <row r="6005" spans="1:6">
      <c r="A6005" s="14">
        <v>44533</v>
      </c>
      <c r="B6005">
        <v>9.7776999999999994</v>
      </c>
      <c r="C6005">
        <v>9.8032000000000004</v>
      </c>
      <c r="D6005">
        <v>9.5739999999999998</v>
      </c>
      <c r="E6005" s="35">
        <v>9.7097999999999995</v>
      </c>
      <c r="F6005">
        <v>507982</v>
      </c>
    </row>
    <row r="6006" spans="1:6">
      <c r="A6006" s="14">
        <v>44536</v>
      </c>
      <c r="B6006">
        <v>9.8711000000000002</v>
      </c>
      <c r="C6006">
        <v>10.1343</v>
      </c>
      <c r="D6006">
        <v>9.6419999999999995</v>
      </c>
      <c r="E6006" s="35">
        <v>10.100300000000001</v>
      </c>
      <c r="F6006">
        <v>1273996</v>
      </c>
    </row>
    <row r="6007" spans="1:6">
      <c r="A6007" s="14">
        <v>44537</v>
      </c>
      <c r="B6007">
        <v>10.1851</v>
      </c>
      <c r="C6007">
        <v>10.414300000000001</v>
      </c>
      <c r="D6007">
        <v>10.168100000000001</v>
      </c>
      <c r="E6007" s="35">
        <v>10.2445</v>
      </c>
      <c r="F6007">
        <v>895439</v>
      </c>
    </row>
    <row r="6008" spans="1:6">
      <c r="A6008" s="14">
        <v>44538</v>
      </c>
      <c r="B6008">
        <v>10.3125</v>
      </c>
      <c r="C6008">
        <v>10.3719</v>
      </c>
      <c r="D6008">
        <v>10.2446</v>
      </c>
      <c r="E6008" s="35">
        <v>10.287000000000001</v>
      </c>
      <c r="F6008">
        <v>481503</v>
      </c>
    </row>
    <row r="6009" spans="1:6">
      <c r="A6009" s="14">
        <v>44539</v>
      </c>
      <c r="B6009">
        <v>10.1427</v>
      </c>
      <c r="C6009">
        <v>10.2021</v>
      </c>
      <c r="D6009">
        <v>10.0238</v>
      </c>
      <c r="E6009" s="35">
        <v>10.1257</v>
      </c>
      <c r="F6009">
        <v>507898</v>
      </c>
    </row>
    <row r="6010" spans="1:6">
      <c r="A6010" s="14">
        <v>44540</v>
      </c>
      <c r="B6010">
        <v>10.1936</v>
      </c>
      <c r="C6010">
        <v>10.219099999999999</v>
      </c>
      <c r="D6010">
        <v>9.9730000000000008</v>
      </c>
      <c r="E6010" s="35">
        <v>10.0154</v>
      </c>
      <c r="F6010">
        <v>511125</v>
      </c>
    </row>
    <row r="6011" spans="1:6">
      <c r="A6011" s="14">
        <v>44543</v>
      </c>
      <c r="B6011">
        <v>9.9305000000000003</v>
      </c>
      <c r="C6011">
        <v>9.9899000000000004</v>
      </c>
      <c r="D6011">
        <v>9.7097999999999995</v>
      </c>
      <c r="E6011" s="35">
        <v>9.7947000000000006</v>
      </c>
      <c r="F6011">
        <v>914964</v>
      </c>
    </row>
    <row r="6012" spans="1:6">
      <c r="A6012" s="14">
        <v>44544</v>
      </c>
      <c r="B6012">
        <v>9.7607999999999997</v>
      </c>
      <c r="C6012">
        <v>9.9390000000000001</v>
      </c>
      <c r="D6012">
        <v>9.6503999999999994</v>
      </c>
      <c r="E6012" s="35">
        <v>9.6674000000000007</v>
      </c>
      <c r="F6012">
        <v>936100</v>
      </c>
    </row>
    <row r="6013" spans="1:6">
      <c r="A6013" s="14">
        <v>44545</v>
      </c>
      <c r="B6013">
        <v>9.6674000000000007</v>
      </c>
      <c r="C6013">
        <v>9.8626000000000005</v>
      </c>
      <c r="D6013">
        <v>9.5486000000000004</v>
      </c>
      <c r="E6013" s="35">
        <v>9.8032000000000004</v>
      </c>
      <c r="F6013">
        <v>1033537</v>
      </c>
    </row>
    <row r="6014" spans="1:6">
      <c r="A6014" s="14">
        <v>44546</v>
      </c>
      <c r="B6014">
        <v>9.8879999999999999</v>
      </c>
      <c r="C6014">
        <v>9.9984000000000002</v>
      </c>
      <c r="D6014">
        <v>9.7606999999999999</v>
      </c>
      <c r="E6014" s="35">
        <v>9.7691999999999997</v>
      </c>
      <c r="F6014">
        <v>808442</v>
      </c>
    </row>
    <row r="6015" spans="1:6">
      <c r="A6015" s="14">
        <v>44547</v>
      </c>
      <c r="B6015">
        <v>9.2853999999999992</v>
      </c>
      <c r="C6015">
        <v>9.6588999999999992</v>
      </c>
      <c r="D6015">
        <v>9.0986999999999991</v>
      </c>
      <c r="E6015" s="35">
        <v>9.4297000000000004</v>
      </c>
      <c r="F6015">
        <v>1627493</v>
      </c>
    </row>
    <row r="6016" spans="1:6">
      <c r="A6016" s="14">
        <v>44550</v>
      </c>
      <c r="B6016">
        <v>9.3362999999999996</v>
      </c>
      <c r="C6016">
        <v>9.3703000000000003</v>
      </c>
      <c r="D6016">
        <v>9.0562000000000005</v>
      </c>
      <c r="E6016" s="35">
        <v>9.2939000000000007</v>
      </c>
      <c r="F6016">
        <v>1535997</v>
      </c>
    </row>
    <row r="6017" spans="1:6">
      <c r="A6017" s="14">
        <v>44551</v>
      </c>
      <c r="B6017">
        <v>9.3447999999999993</v>
      </c>
      <c r="C6017">
        <v>9.5061</v>
      </c>
      <c r="D6017">
        <v>9.26</v>
      </c>
      <c r="E6017" s="35">
        <v>9.3703000000000003</v>
      </c>
      <c r="F6017">
        <v>972763</v>
      </c>
    </row>
    <row r="6018" spans="1:6">
      <c r="A6018" s="14">
        <v>44552</v>
      </c>
      <c r="B6018">
        <v>9.4212000000000007</v>
      </c>
      <c r="C6018">
        <v>9.5145999999999997</v>
      </c>
      <c r="D6018">
        <v>9.2853999999999992</v>
      </c>
      <c r="E6018" s="35">
        <v>9.4212000000000007</v>
      </c>
      <c r="F6018">
        <v>1171539</v>
      </c>
    </row>
    <row r="6019" spans="1:6">
      <c r="A6019" s="14">
        <v>44553</v>
      </c>
      <c r="B6019">
        <v>9.5029000000000003</v>
      </c>
      <c r="C6019">
        <v>9.6233000000000004</v>
      </c>
      <c r="D6019">
        <v>9.5029000000000003</v>
      </c>
      <c r="E6019" s="35">
        <v>9.6146999999999991</v>
      </c>
      <c r="F6019">
        <v>1279323</v>
      </c>
    </row>
    <row r="6020" spans="1:6">
      <c r="A6020" s="14">
        <v>44557</v>
      </c>
      <c r="B6020">
        <v>9.6318999999999999</v>
      </c>
      <c r="C6020">
        <v>9.8727</v>
      </c>
      <c r="D6020">
        <v>9.5373000000000001</v>
      </c>
      <c r="E6020" s="35">
        <v>9.8727</v>
      </c>
      <c r="F6020">
        <v>612314</v>
      </c>
    </row>
    <row r="6021" spans="1:6">
      <c r="A6021" s="14">
        <v>44558</v>
      </c>
      <c r="B6021">
        <v>9.8383000000000003</v>
      </c>
      <c r="C6021">
        <v>10.0275</v>
      </c>
      <c r="D6021">
        <v>9.8383000000000003</v>
      </c>
      <c r="E6021" s="35">
        <v>9.9501000000000008</v>
      </c>
      <c r="F6021">
        <v>563724</v>
      </c>
    </row>
    <row r="6022" spans="1:6">
      <c r="A6022" s="14">
        <v>44559</v>
      </c>
      <c r="B6022">
        <v>9.9501000000000008</v>
      </c>
      <c r="C6022">
        <v>9.9931000000000001</v>
      </c>
      <c r="D6022">
        <v>9.8210999999999995</v>
      </c>
      <c r="E6022" s="35">
        <v>9.8812999999999995</v>
      </c>
      <c r="F6022">
        <v>839008</v>
      </c>
    </row>
    <row r="6023" spans="1:6">
      <c r="A6023" s="14">
        <v>44560</v>
      </c>
      <c r="B6023">
        <v>9.9070999999999998</v>
      </c>
      <c r="C6023">
        <v>10.0791</v>
      </c>
      <c r="D6023">
        <v>9.9070999999999998</v>
      </c>
      <c r="E6023" s="35">
        <v>9.9931000000000001</v>
      </c>
      <c r="F6023">
        <v>667439</v>
      </c>
    </row>
    <row r="6024" spans="1:6">
      <c r="A6024" s="14">
        <v>44561</v>
      </c>
      <c r="B6024">
        <v>9.9156999999999993</v>
      </c>
      <c r="C6024">
        <v>10.1479</v>
      </c>
      <c r="D6024">
        <v>9.9156999999999993</v>
      </c>
      <c r="E6024" s="35">
        <v>10.0791</v>
      </c>
      <c r="F6024">
        <v>862141</v>
      </c>
    </row>
    <row r="6025" spans="1:6">
      <c r="A6025" s="14">
        <v>44564</v>
      </c>
      <c r="B6025">
        <v>10.1737</v>
      </c>
      <c r="C6025">
        <v>10.319900000000001</v>
      </c>
      <c r="D6025">
        <v>10.156499999999999</v>
      </c>
      <c r="E6025" s="35">
        <v>10.225300000000001</v>
      </c>
      <c r="F6025">
        <v>1247934</v>
      </c>
    </row>
    <row r="6026" spans="1:6">
      <c r="A6026" s="14">
        <v>44565</v>
      </c>
      <c r="B6026">
        <v>10.2683</v>
      </c>
      <c r="C6026">
        <v>10.526300000000001</v>
      </c>
      <c r="D6026">
        <v>10.2683</v>
      </c>
      <c r="E6026" s="35">
        <v>10.4231</v>
      </c>
      <c r="F6026">
        <v>770811</v>
      </c>
    </row>
    <row r="6027" spans="1:6">
      <c r="A6027" s="14">
        <v>44566</v>
      </c>
      <c r="B6027">
        <v>10.431699999999999</v>
      </c>
      <c r="C6027">
        <v>10.586499999999999</v>
      </c>
      <c r="D6027">
        <v>10.405900000000001</v>
      </c>
      <c r="E6027" s="35">
        <v>10.440300000000001</v>
      </c>
      <c r="F6027">
        <v>757567</v>
      </c>
    </row>
    <row r="6028" spans="1:6">
      <c r="A6028" s="14">
        <v>44567</v>
      </c>
      <c r="B6028">
        <v>10.4833</v>
      </c>
      <c r="C6028">
        <v>10.5349</v>
      </c>
      <c r="D6028">
        <v>10.2683</v>
      </c>
      <c r="E6028" s="35">
        <v>10.285500000000001</v>
      </c>
      <c r="F6028">
        <v>551083</v>
      </c>
    </row>
    <row r="6029" spans="1:6">
      <c r="A6029" s="14">
        <v>44568</v>
      </c>
      <c r="B6029">
        <v>10.2425</v>
      </c>
      <c r="C6029">
        <v>10.3371</v>
      </c>
      <c r="D6029">
        <v>10.1221</v>
      </c>
      <c r="E6029" s="35">
        <v>10.251099999999999</v>
      </c>
      <c r="F6029">
        <v>1178962</v>
      </c>
    </row>
    <row r="6030" spans="1:6">
      <c r="A6030" s="14">
        <v>44571</v>
      </c>
      <c r="B6030">
        <v>10.285500000000001</v>
      </c>
      <c r="C6030">
        <v>10.285500000000001</v>
      </c>
      <c r="D6030">
        <v>10.096299999999999</v>
      </c>
      <c r="E6030" s="35">
        <v>10.216699999999999</v>
      </c>
      <c r="F6030">
        <v>879341</v>
      </c>
    </row>
    <row r="6031" spans="1:6">
      <c r="A6031" s="14">
        <v>44572</v>
      </c>
      <c r="B6031">
        <v>10.225300000000001</v>
      </c>
      <c r="C6031">
        <v>10.3629</v>
      </c>
      <c r="D6031">
        <v>10.0275</v>
      </c>
      <c r="E6031" s="35">
        <v>10.3629</v>
      </c>
      <c r="F6031">
        <v>994580</v>
      </c>
    </row>
    <row r="6032" spans="1:6">
      <c r="A6032" s="14">
        <v>44573</v>
      </c>
      <c r="B6032">
        <v>10.4575</v>
      </c>
      <c r="C6032">
        <v>10.586499999999999</v>
      </c>
      <c r="D6032">
        <v>10.3543</v>
      </c>
      <c r="E6032" s="35">
        <v>10.552099999999999</v>
      </c>
      <c r="F6032">
        <v>876590</v>
      </c>
    </row>
    <row r="6033" spans="1:6">
      <c r="A6033" s="14">
        <v>44574</v>
      </c>
      <c r="B6033">
        <v>10.620900000000001</v>
      </c>
      <c r="C6033">
        <v>10.956300000000001</v>
      </c>
      <c r="D6033">
        <v>10.620900000000001</v>
      </c>
      <c r="E6033" s="35">
        <v>10.947699999999999</v>
      </c>
      <c r="F6033">
        <v>833590</v>
      </c>
    </row>
    <row r="6034" spans="1:6">
      <c r="A6034" s="14">
        <v>44575</v>
      </c>
      <c r="B6034">
        <v>10.9047</v>
      </c>
      <c r="C6034">
        <v>11.1111</v>
      </c>
      <c r="D6034">
        <v>10.8101</v>
      </c>
      <c r="E6034" s="35">
        <v>11.0853</v>
      </c>
      <c r="F6034">
        <v>820777</v>
      </c>
    </row>
    <row r="6035" spans="1:6">
      <c r="A6035" s="14">
        <v>44579</v>
      </c>
      <c r="B6035">
        <v>11.016500000000001</v>
      </c>
      <c r="C6035">
        <v>11.102499999999999</v>
      </c>
      <c r="D6035">
        <v>10.921900000000001</v>
      </c>
      <c r="E6035" s="35">
        <v>11.068099999999999</v>
      </c>
      <c r="F6035">
        <v>1053576</v>
      </c>
    </row>
    <row r="6036" spans="1:6">
      <c r="A6036" s="14">
        <v>44580</v>
      </c>
      <c r="B6036">
        <v>11.1197</v>
      </c>
      <c r="C6036">
        <v>11.1197</v>
      </c>
      <c r="D6036">
        <v>10.8703</v>
      </c>
      <c r="E6036" s="35">
        <v>10.8789</v>
      </c>
      <c r="F6036">
        <v>834880</v>
      </c>
    </row>
    <row r="6037" spans="1:6">
      <c r="A6037" s="14">
        <v>44581</v>
      </c>
      <c r="B6037">
        <v>10.861700000000001</v>
      </c>
      <c r="C6037">
        <v>10.9047</v>
      </c>
      <c r="D6037">
        <v>10.586499999999999</v>
      </c>
      <c r="E6037" s="35">
        <v>10.5951</v>
      </c>
      <c r="F6037">
        <v>862228</v>
      </c>
    </row>
    <row r="6038" spans="1:6">
      <c r="A6038" s="14">
        <v>44582</v>
      </c>
      <c r="B6038">
        <v>10.5177</v>
      </c>
      <c r="C6038">
        <v>10.6983</v>
      </c>
      <c r="D6038">
        <v>10.3887</v>
      </c>
      <c r="E6038" s="35">
        <v>10.3973</v>
      </c>
      <c r="F6038">
        <v>968093</v>
      </c>
    </row>
    <row r="6039" spans="1:6">
      <c r="A6039" s="14">
        <v>44585</v>
      </c>
      <c r="B6039">
        <v>10.276899999999999</v>
      </c>
      <c r="C6039">
        <v>10.552099999999999</v>
      </c>
      <c r="D6039">
        <v>10.1393</v>
      </c>
      <c r="E6039" s="35">
        <v>10.526300000000001</v>
      </c>
      <c r="F6039">
        <v>1017542</v>
      </c>
    </row>
    <row r="6040" spans="1:6">
      <c r="A6040" s="14">
        <v>44586</v>
      </c>
      <c r="B6040">
        <v>10.380100000000001</v>
      </c>
      <c r="C6040">
        <v>10.6553</v>
      </c>
      <c r="D6040">
        <v>10.276899999999999</v>
      </c>
      <c r="E6040" s="35">
        <v>10.586499999999999</v>
      </c>
      <c r="F6040">
        <v>592276</v>
      </c>
    </row>
    <row r="6041" spans="1:6">
      <c r="A6041" s="14">
        <v>44587</v>
      </c>
      <c r="B6041">
        <v>10.6897</v>
      </c>
      <c r="C6041">
        <v>10.835900000000001</v>
      </c>
      <c r="D6041">
        <v>10.4145</v>
      </c>
      <c r="E6041" s="35">
        <v>10.5177</v>
      </c>
      <c r="F6041">
        <v>630030</v>
      </c>
    </row>
    <row r="6042" spans="1:6">
      <c r="A6042" s="14">
        <v>44588</v>
      </c>
      <c r="B6042">
        <v>10.526300000000001</v>
      </c>
      <c r="C6042">
        <v>10.732699999999999</v>
      </c>
      <c r="D6042">
        <v>10.2339</v>
      </c>
      <c r="E6042" s="35">
        <v>10.311299999999999</v>
      </c>
      <c r="F6042">
        <v>656088</v>
      </c>
    </row>
    <row r="6043" spans="1:6">
      <c r="A6043" s="14">
        <v>44589</v>
      </c>
      <c r="B6043">
        <v>10.3285</v>
      </c>
      <c r="C6043">
        <v>10.4489</v>
      </c>
      <c r="D6043">
        <v>10.1135</v>
      </c>
      <c r="E6043" s="35">
        <v>10.440300000000001</v>
      </c>
      <c r="F6043">
        <v>725747</v>
      </c>
    </row>
    <row r="6044" spans="1:6">
      <c r="A6044" s="14">
        <v>44592</v>
      </c>
      <c r="B6044">
        <v>10.3285</v>
      </c>
      <c r="C6044">
        <v>10.672499999999999</v>
      </c>
      <c r="D6044">
        <v>10.3285</v>
      </c>
      <c r="E6044" s="35">
        <v>10.612299999999999</v>
      </c>
      <c r="F6044">
        <v>696335</v>
      </c>
    </row>
    <row r="6045" spans="1:6">
      <c r="A6045" s="14">
        <v>44593</v>
      </c>
      <c r="B6045">
        <v>10.586499999999999</v>
      </c>
      <c r="C6045">
        <v>10.620900000000001</v>
      </c>
      <c r="D6045">
        <v>10.431699999999999</v>
      </c>
      <c r="E6045" s="35">
        <v>10.6037</v>
      </c>
      <c r="F6045">
        <v>560629</v>
      </c>
    </row>
    <row r="6046" spans="1:6">
      <c r="A6046" s="14">
        <v>44594</v>
      </c>
      <c r="B6046">
        <v>10.612299999999999</v>
      </c>
      <c r="C6046">
        <v>10.706899999999999</v>
      </c>
      <c r="D6046">
        <v>10.4575</v>
      </c>
      <c r="E6046" s="35">
        <v>10.552099999999999</v>
      </c>
      <c r="F6046">
        <v>690831</v>
      </c>
    </row>
    <row r="6047" spans="1:6">
      <c r="A6047" s="14">
        <v>44595</v>
      </c>
      <c r="B6047">
        <v>10.4833</v>
      </c>
      <c r="C6047">
        <v>10.552099999999999</v>
      </c>
      <c r="D6047">
        <v>10.311299999999999</v>
      </c>
      <c r="E6047" s="35">
        <v>10.319900000000001</v>
      </c>
      <c r="F6047">
        <v>881233</v>
      </c>
    </row>
    <row r="6048" spans="1:6">
      <c r="A6048" s="14">
        <v>44596</v>
      </c>
      <c r="B6048">
        <v>10.251099999999999</v>
      </c>
      <c r="C6048">
        <v>10.3371</v>
      </c>
      <c r="D6048">
        <v>10.070499999999999</v>
      </c>
      <c r="E6048" s="35">
        <v>10.225300000000001</v>
      </c>
      <c r="F6048">
        <v>607842</v>
      </c>
    </row>
    <row r="6049" spans="1:6">
      <c r="A6049" s="14">
        <v>44599</v>
      </c>
      <c r="B6049">
        <v>10.225300000000001</v>
      </c>
      <c r="C6049">
        <v>10.3629</v>
      </c>
      <c r="D6049">
        <v>10.1995</v>
      </c>
      <c r="E6049" s="35">
        <v>10.251099999999999</v>
      </c>
      <c r="F6049">
        <v>336085</v>
      </c>
    </row>
    <row r="6050" spans="1:6">
      <c r="A6050" s="14">
        <v>44600</v>
      </c>
      <c r="B6050">
        <v>10.285500000000001</v>
      </c>
      <c r="C6050">
        <v>10.4833</v>
      </c>
      <c r="D6050">
        <v>10.285500000000001</v>
      </c>
      <c r="E6050" s="35">
        <v>10.4575</v>
      </c>
      <c r="F6050">
        <v>318283</v>
      </c>
    </row>
    <row r="6051" spans="1:6">
      <c r="A6051" s="14">
        <v>44601</v>
      </c>
      <c r="B6051">
        <v>10.526300000000001</v>
      </c>
      <c r="C6051">
        <v>10.586499999999999</v>
      </c>
      <c r="D6051">
        <v>10.3371</v>
      </c>
      <c r="E6051" s="35">
        <v>10.371499999999999</v>
      </c>
      <c r="F6051">
        <v>400412</v>
      </c>
    </row>
    <row r="6052" spans="1:6">
      <c r="A6052" s="14">
        <v>44602</v>
      </c>
      <c r="B6052">
        <v>10.2339</v>
      </c>
      <c r="C6052">
        <v>10.405900000000001</v>
      </c>
      <c r="D6052">
        <v>10.165100000000001</v>
      </c>
      <c r="E6052" s="35">
        <v>10.285500000000001</v>
      </c>
      <c r="F6052">
        <v>629514</v>
      </c>
    </row>
    <row r="6053" spans="1:6">
      <c r="A6053" s="14">
        <v>44603</v>
      </c>
      <c r="B6053">
        <v>10.2941</v>
      </c>
      <c r="C6053">
        <v>10.4145</v>
      </c>
      <c r="D6053">
        <v>10.2081</v>
      </c>
      <c r="E6053" s="35">
        <v>10.2683</v>
      </c>
      <c r="F6053">
        <v>588836</v>
      </c>
    </row>
    <row r="6054" spans="1:6">
      <c r="A6054" s="14">
        <v>44606</v>
      </c>
      <c r="B6054">
        <v>10.276899999999999</v>
      </c>
      <c r="C6054">
        <v>10.4145</v>
      </c>
      <c r="D6054">
        <v>10.2339</v>
      </c>
      <c r="E6054" s="35">
        <v>10.3973</v>
      </c>
      <c r="F6054">
        <v>435414</v>
      </c>
    </row>
    <row r="6055" spans="1:6">
      <c r="A6055" s="14">
        <v>44607</v>
      </c>
      <c r="B6055">
        <v>10.4575</v>
      </c>
      <c r="C6055">
        <v>10.681100000000001</v>
      </c>
      <c r="D6055">
        <v>10.4489</v>
      </c>
      <c r="E6055" s="35">
        <v>10.672499999999999</v>
      </c>
      <c r="F6055">
        <v>387598</v>
      </c>
    </row>
    <row r="6056" spans="1:6">
      <c r="A6056" s="14">
        <v>44608</v>
      </c>
      <c r="B6056">
        <v>10.672499999999999</v>
      </c>
      <c r="C6056">
        <v>10.9391</v>
      </c>
      <c r="D6056">
        <v>10.672499999999999</v>
      </c>
      <c r="E6056" s="35">
        <v>10.8703</v>
      </c>
      <c r="F6056">
        <v>509545</v>
      </c>
    </row>
    <row r="6057" spans="1:6">
      <c r="A6057" s="14">
        <v>44609</v>
      </c>
      <c r="B6057">
        <v>10.8187</v>
      </c>
      <c r="C6057">
        <v>10.861700000000001</v>
      </c>
      <c r="D6057">
        <v>10.681100000000001</v>
      </c>
      <c r="E6057" s="35">
        <v>10.801500000000001</v>
      </c>
      <c r="F6057">
        <v>332043</v>
      </c>
    </row>
    <row r="6058" spans="1:6">
      <c r="A6058" s="14">
        <v>44610</v>
      </c>
      <c r="B6058">
        <v>10.775700000000001</v>
      </c>
      <c r="C6058">
        <v>10.9649</v>
      </c>
      <c r="D6058">
        <v>10.741300000000001</v>
      </c>
      <c r="E6058" s="35">
        <v>10.896100000000001</v>
      </c>
      <c r="F6058">
        <v>382438</v>
      </c>
    </row>
    <row r="6059" spans="1:6">
      <c r="A6059" s="14">
        <v>44614</v>
      </c>
      <c r="B6059">
        <v>10.9133</v>
      </c>
      <c r="C6059">
        <v>10.9305</v>
      </c>
      <c r="D6059">
        <v>10.6381</v>
      </c>
      <c r="E6059" s="35">
        <v>10.6381</v>
      </c>
      <c r="F6059">
        <v>500171</v>
      </c>
    </row>
    <row r="6060" spans="1:6">
      <c r="A6060" s="14">
        <v>44615</v>
      </c>
      <c r="B6060">
        <v>10.7241</v>
      </c>
      <c r="C6060">
        <v>10.792899999999999</v>
      </c>
      <c r="D6060">
        <v>10.3543</v>
      </c>
      <c r="E6060" s="35">
        <v>10.3973</v>
      </c>
      <c r="F6060">
        <v>447884</v>
      </c>
    </row>
    <row r="6061" spans="1:6">
      <c r="A6061" s="14">
        <v>44616</v>
      </c>
      <c r="B6061">
        <v>10.216699999999999</v>
      </c>
      <c r="C6061">
        <v>10.371499999999999</v>
      </c>
      <c r="D6061">
        <v>10.0877</v>
      </c>
      <c r="E6061" s="35">
        <v>10.3543</v>
      </c>
      <c r="F6061">
        <v>840900</v>
      </c>
    </row>
    <row r="6062" spans="1:6">
      <c r="A6062" s="14">
        <v>44617</v>
      </c>
      <c r="B6062">
        <v>10.3973</v>
      </c>
      <c r="C6062">
        <v>10.6983</v>
      </c>
      <c r="D6062">
        <v>10.3629</v>
      </c>
      <c r="E6062" s="35">
        <v>10.6553</v>
      </c>
      <c r="F6062">
        <v>418128</v>
      </c>
    </row>
    <row r="6063" spans="1:6">
      <c r="A6063" s="14">
        <v>44620</v>
      </c>
      <c r="B6063">
        <v>10.500500000000001</v>
      </c>
      <c r="C6063">
        <v>10.5951</v>
      </c>
      <c r="D6063">
        <v>10.3543</v>
      </c>
      <c r="E6063" s="35">
        <v>10.466100000000001</v>
      </c>
      <c r="F6063">
        <v>468438</v>
      </c>
    </row>
    <row r="6064" spans="1:6">
      <c r="A6064" s="14">
        <v>44621</v>
      </c>
      <c r="B6064">
        <v>10.405900000000001</v>
      </c>
      <c r="C6064">
        <v>10.466100000000001</v>
      </c>
      <c r="D6064">
        <v>9.9758999999999993</v>
      </c>
      <c r="E6064" s="35">
        <v>10.156499999999999</v>
      </c>
      <c r="F6064">
        <v>817766</v>
      </c>
    </row>
    <row r="6065" spans="1:6">
      <c r="A6065" s="14">
        <v>44622</v>
      </c>
      <c r="B6065">
        <v>10.2597</v>
      </c>
      <c r="C6065">
        <v>10.5349</v>
      </c>
      <c r="D6065">
        <v>10.216699999999999</v>
      </c>
      <c r="E6065" s="35">
        <v>10.440300000000001</v>
      </c>
      <c r="F6065">
        <v>412538</v>
      </c>
    </row>
    <row r="6066" spans="1:6">
      <c r="A6066" s="14">
        <v>44623</v>
      </c>
      <c r="B6066">
        <v>10.4833</v>
      </c>
      <c r="C6066">
        <v>10.612299999999999</v>
      </c>
      <c r="D6066">
        <v>10.3973</v>
      </c>
      <c r="E6066" s="35">
        <v>10.5779</v>
      </c>
      <c r="F6066">
        <v>394392</v>
      </c>
    </row>
    <row r="6067" spans="1:6">
      <c r="A6067" s="14">
        <v>44624</v>
      </c>
      <c r="B6067">
        <v>10.4145</v>
      </c>
      <c r="C6067">
        <v>10.440300000000001</v>
      </c>
      <c r="D6067">
        <v>10.1479</v>
      </c>
      <c r="E6067" s="35">
        <v>10.225300000000001</v>
      </c>
      <c r="F6067">
        <v>436360</v>
      </c>
    </row>
    <row r="6068" spans="1:6">
      <c r="A6068" s="14">
        <v>44627</v>
      </c>
      <c r="B6068">
        <v>10.1737</v>
      </c>
      <c r="C6068">
        <v>10.1823</v>
      </c>
      <c r="D6068">
        <v>9.8985000000000003</v>
      </c>
      <c r="E6068" s="35">
        <v>9.9070999999999998</v>
      </c>
      <c r="F6068">
        <v>838492</v>
      </c>
    </row>
    <row r="6069" spans="1:6">
      <c r="A6069" s="14">
        <v>44628</v>
      </c>
      <c r="B6069">
        <v>9.9758999999999993</v>
      </c>
      <c r="C6069">
        <v>10.3543</v>
      </c>
      <c r="D6069">
        <v>9.8727</v>
      </c>
      <c r="E6069" s="35">
        <v>10.1221</v>
      </c>
      <c r="F6069">
        <v>688337</v>
      </c>
    </row>
    <row r="6070" spans="1:6">
      <c r="A6070" s="14">
        <v>44629</v>
      </c>
      <c r="B6070">
        <v>10.319900000000001</v>
      </c>
      <c r="C6070">
        <v>10.4833</v>
      </c>
      <c r="D6070">
        <v>10.1479</v>
      </c>
      <c r="E6070" s="35">
        <v>10.156499999999999</v>
      </c>
      <c r="F6070">
        <v>505847</v>
      </c>
    </row>
    <row r="6071" spans="1:6">
      <c r="A6071" s="14">
        <v>44630</v>
      </c>
      <c r="B6071">
        <v>10.0275</v>
      </c>
      <c r="C6071">
        <v>10.0533</v>
      </c>
      <c r="D6071">
        <v>9.8210999999999995</v>
      </c>
      <c r="E6071" s="35">
        <v>10.036099999999999</v>
      </c>
      <c r="F6071">
        <v>441950</v>
      </c>
    </row>
    <row r="6072" spans="1:6">
      <c r="A6072" s="14">
        <v>44631</v>
      </c>
      <c r="B6072">
        <v>10.096299999999999</v>
      </c>
      <c r="C6072">
        <v>10.1479</v>
      </c>
      <c r="D6072">
        <v>9.8899000000000008</v>
      </c>
      <c r="E6072" s="35">
        <v>9.9070999999999998</v>
      </c>
      <c r="F6072">
        <v>520725</v>
      </c>
    </row>
    <row r="6073" spans="1:6">
      <c r="A6073" s="14">
        <v>44634</v>
      </c>
      <c r="B6073">
        <v>9.9758999999999993</v>
      </c>
      <c r="C6073">
        <v>10.0619</v>
      </c>
      <c r="D6073">
        <v>9.7952999999999992</v>
      </c>
      <c r="E6073" s="35">
        <v>10.0189</v>
      </c>
      <c r="F6073">
        <v>623322</v>
      </c>
    </row>
    <row r="6074" spans="1:6">
      <c r="A6074" s="14">
        <v>44635</v>
      </c>
      <c r="B6074">
        <v>10.0877</v>
      </c>
      <c r="C6074">
        <v>10.2339</v>
      </c>
      <c r="D6074">
        <v>9.8125</v>
      </c>
      <c r="E6074" s="35">
        <v>9.9758999999999993</v>
      </c>
      <c r="F6074">
        <v>400584</v>
      </c>
    </row>
    <row r="6075" spans="1:6">
      <c r="A6075" s="14">
        <v>44636</v>
      </c>
      <c r="B6075">
        <v>10.0533</v>
      </c>
      <c r="C6075">
        <v>10.380100000000001</v>
      </c>
      <c r="D6075">
        <v>9.9758999999999993</v>
      </c>
      <c r="E6075" s="35">
        <v>10.380100000000001</v>
      </c>
      <c r="F6075">
        <v>730649</v>
      </c>
    </row>
    <row r="6076" spans="1:6">
      <c r="A6076" s="14">
        <v>44637</v>
      </c>
      <c r="B6076">
        <v>10.380100000000001</v>
      </c>
      <c r="C6076">
        <v>10.5435</v>
      </c>
      <c r="D6076">
        <v>10.285500000000001</v>
      </c>
      <c r="E6076" s="35">
        <v>10.5349</v>
      </c>
      <c r="F6076">
        <v>587374</v>
      </c>
    </row>
    <row r="6077" spans="1:6">
      <c r="A6077" s="14">
        <v>44638</v>
      </c>
      <c r="B6077">
        <v>10.5349</v>
      </c>
      <c r="C6077">
        <v>10.6295</v>
      </c>
      <c r="D6077">
        <v>10.276899999999999</v>
      </c>
      <c r="E6077" s="35">
        <v>10.6295</v>
      </c>
      <c r="F6077">
        <v>1592103</v>
      </c>
    </row>
    <row r="6078" spans="1:6">
      <c r="A6078" s="14">
        <v>44641</v>
      </c>
      <c r="B6078">
        <v>10.646699999999999</v>
      </c>
      <c r="C6078">
        <v>10.8101</v>
      </c>
      <c r="D6078">
        <v>10.319900000000001</v>
      </c>
      <c r="E6078" s="35">
        <v>10.3887</v>
      </c>
      <c r="F6078">
        <v>933091</v>
      </c>
    </row>
    <row r="6079" spans="1:6">
      <c r="A6079" s="14">
        <v>44642</v>
      </c>
      <c r="B6079">
        <v>10.5349</v>
      </c>
      <c r="C6079">
        <v>10.620900000000001</v>
      </c>
      <c r="D6079">
        <v>10.3543</v>
      </c>
      <c r="E6079" s="35">
        <v>10.4575</v>
      </c>
      <c r="F6079">
        <v>703301</v>
      </c>
    </row>
    <row r="6080" spans="1:6">
      <c r="A6080" s="14">
        <v>44643</v>
      </c>
      <c r="B6080">
        <v>10.405900000000001</v>
      </c>
      <c r="C6080">
        <v>10.440300000000001</v>
      </c>
      <c r="D6080">
        <v>10.2425</v>
      </c>
      <c r="E6080" s="35">
        <v>10.276899999999999</v>
      </c>
      <c r="F6080">
        <v>595286</v>
      </c>
    </row>
    <row r="6081" spans="1:6">
      <c r="A6081" s="14">
        <v>44644</v>
      </c>
      <c r="B6081">
        <v>10.1479</v>
      </c>
      <c r="C6081">
        <v>10.1479</v>
      </c>
      <c r="D6081">
        <v>9.2448999999999995</v>
      </c>
      <c r="E6081" s="35">
        <v>9.6404999999999994</v>
      </c>
      <c r="F6081">
        <v>2190053</v>
      </c>
    </row>
    <row r="6082" spans="1:6">
      <c r="A6082" s="14">
        <v>44645</v>
      </c>
      <c r="B6082">
        <v>9.7437000000000005</v>
      </c>
      <c r="C6082">
        <v>10.104900000000001</v>
      </c>
      <c r="D6082">
        <v>9.7093000000000007</v>
      </c>
      <c r="E6082" s="35">
        <v>9.8039000000000005</v>
      </c>
      <c r="F6082">
        <v>992516</v>
      </c>
    </row>
    <row r="6083" spans="1:6">
      <c r="A6083" s="14">
        <v>44648</v>
      </c>
      <c r="B6083">
        <v>9.7695000000000007</v>
      </c>
      <c r="C6083">
        <v>9.8297000000000008</v>
      </c>
      <c r="D6083">
        <v>9.5458999999999996</v>
      </c>
      <c r="E6083" s="35">
        <v>9.8210999999999995</v>
      </c>
      <c r="F6083">
        <v>918385</v>
      </c>
    </row>
    <row r="6084" spans="1:6">
      <c r="A6084" s="14">
        <v>44649</v>
      </c>
      <c r="B6084">
        <v>9.9931000000000001</v>
      </c>
      <c r="C6084">
        <v>10.380100000000001</v>
      </c>
      <c r="D6084">
        <v>9.9931000000000001</v>
      </c>
      <c r="E6084" s="35">
        <v>10.225300000000001</v>
      </c>
      <c r="F6084">
        <v>543257</v>
      </c>
    </row>
    <row r="6085" spans="1:6">
      <c r="A6085" s="14">
        <v>44650</v>
      </c>
      <c r="B6085">
        <v>10.2597</v>
      </c>
      <c r="C6085">
        <v>10.319900000000001</v>
      </c>
      <c r="D6085">
        <v>10.1135</v>
      </c>
      <c r="E6085" s="35">
        <v>10.2683</v>
      </c>
      <c r="F6085">
        <v>1037322</v>
      </c>
    </row>
    <row r="6086" spans="1:6">
      <c r="A6086" s="14">
        <v>44651</v>
      </c>
      <c r="B6086">
        <v>10.285500000000001</v>
      </c>
      <c r="C6086">
        <v>10.405900000000001</v>
      </c>
      <c r="D6086">
        <v>10.1995</v>
      </c>
      <c r="E6086" s="35">
        <v>10.276899999999999</v>
      </c>
      <c r="F6086">
        <v>639490</v>
      </c>
    </row>
    <row r="6087" spans="1:6">
      <c r="A6087" s="14">
        <v>44652</v>
      </c>
      <c r="B6087">
        <v>10.333600000000001</v>
      </c>
      <c r="C6087">
        <v>10.4032</v>
      </c>
      <c r="D6087">
        <v>10.141999999999999</v>
      </c>
      <c r="E6087" s="35">
        <v>10.246499999999999</v>
      </c>
      <c r="F6087">
        <v>721608</v>
      </c>
    </row>
    <row r="6088" spans="1:6">
      <c r="A6088" s="14">
        <v>44655</v>
      </c>
      <c r="B6088">
        <v>10.1594</v>
      </c>
      <c r="C6088">
        <v>10.3248</v>
      </c>
      <c r="D6088">
        <v>9.9069000000000003</v>
      </c>
      <c r="E6088" s="35">
        <v>10.0114</v>
      </c>
      <c r="F6088">
        <v>650654</v>
      </c>
    </row>
    <row r="6089" spans="1:6">
      <c r="A6089" s="14">
        <v>44656</v>
      </c>
      <c r="B6089">
        <v>10.0114</v>
      </c>
      <c r="C6089">
        <v>10.1333</v>
      </c>
      <c r="D6089">
        <v>9.6980000000000004</v>
      </c>
      <c r="E6089" s="35">
        <v>9.6980000000000004</v>
      </c>
      <c r="F6089">
        <v>628803</v>
      </c>
    </row>
    <row r="6090" spans="1:6">
      <c r="A6090" s="14">
        <v>44657</v>
      </c>
      <c r="B6090">
        <v>9.6457999999999995</v>
      </c>
      <c r="C6090">
        <v>9.7764000000000006</v>
      </c>
      <c r="D6090">
        <v>9.5413999999999994</v>
      </c>
      <c r="E6090" s="35">
        <v>9.5936000000000003</v>
      </c>
      <c r="F6090">
        <v>696537</v>
      </c>
    </row>
    <row r="6091" spans="1:6">
      <c r="A6091" s="14">
        <v>44658</v>
      </c>
      <c r="B6091">
        <v>9.5935000000000006</v>
      </c>
      <c r="C6091">
        <v>9.5935000000000006</v>
      </c>
      <c r="D6091">
        <v>9.2800999999999991</v>
      </c>
      <c r="E6091" s="35">
        <v>9.5238999999999994</v>
      </c>
      <c r="F6091">
        <v>958049</v>
      </c>
    </row>
    <row r="6092" spans="1:6">
      <c r="A6092" s="14">
        <v>44659</v>
      </c>
      <c r="B6092">
        <v>9.5675000000000008</v>
      </c>
      <c r="C6092">
        <v>9.7416</v>
      </c>
      <c r="D6092">
        <v>9.4717000000000002</v>
      </c>
      <c r="E6092" s="35">
        <v>9.5936000000000003</v>
      </c>
      <c r="F6092">
        <v>712381</v>
      </c>
    </row>
    <row r="6093" spans="1:6">
      <c r="A6093" s="14">
        <v>44662</v>
      </c>
      <c r="B6093">
        <v>9.5761000000000003</v>
      </c>
      <c r="C6093">
        <v>9.8546999999999993</v>
      </c>
      <c r="D6093">
        <v>9.5761000000000003</v>
      </c>
      <c r="E6093" s="35">
        <v>9.6892999999999994</v>
      </c>
      <c r="F6093">
        <v>415169</v>
      </c>
    </row>
    <row r="6094" spans="1:6">
      <c r="A6094" s="14">
        <v>44663</v>
      </c>
      <c r="B6094">
        <v>9.7675999999999998</v>
      </c>
      <c r="C6094">
        <v>9.8895</v>
      </c>
      <c r="D6094">
        <v>9.6980000000000004</v>
      </c>
      <c r="E6094" s="35">
        <v>9.7327999999999992</v>
      </c>
      <c r="F6094">
        <v>376863</v>
      </c>
    </row>
    <row r="6095" spans="1:6">
      <c r="A6095" s="14">
        <v>44664</v>
      </c>
      <c r="B6095">
        <v>9.7502999999999993</v>
      </c>
      <c r="C6095">
        <v>10.150700000000001</v>
      </c>
      <c r="D6095">
        <v>9.6806000000000001</v>
      </c>
      <c r="E6095" s="35">
        <v>10.0985</v>
      </c>
      <c r="F6095">
        <v>544884</v>
      </c>
    </row>
    <row r="6096" spans="1:6">
      <c r="A6096" s="14">
        <v>44665</v>
      </c>
      <c r="B6096">
        <v>10.141999999999999</v>
      </c>
      <c r="C6096">
        <v>10.229100000000001</v>
      </c>
      <c r="D6096">
        <v>9.9418000000000006</v>
      </c>
      <c r="E6096" s="35">
        <v>9.9765999999999995</v>
      </c>
      <c r="F6096">
        <v>469144</v>
      </c>
    </row>
    <row r="6097" spans="1:6">
      <c r="A6097" s="14">
        <v>44669</v>
      </c>
      <c r="B6097">
        <v>9.9679000000000002</v>
      </c>
      <c r="C6097">
        <v>10.0898</v>
      </c>
      <c r="D6097">
        <v>9.9418000000000006</v>
      </c>
      <c r="E6097" s="35">
        <v>10.0114</v>
      </c>
      <c r="F6097">
        <v>653092</v>
      </c>
    </row>
    <row r="6098" spans="1:6">
      <c r="A6098" s="14">
        <v>44670</v>
      </c>
      <c r="B6098">
        <v>10.0723</v>
      </c>
      <c r="C6098">
        <v>10.307399999999999</v>
      </c>
      <c r="D6098">
        <v>10.0375</v>
      </c>
      <c r="E6098" s="35">
        <v>10.211600000000001</v>
      </c>
      <c r="F6098">
        <v>379736</v>
      </c>
    </row>
    <row r="6099" spans="1:6">
      <c r="A6099" s="14">
        <v>44671</v>
      </c>
      <c r="B6099">
        <v>10.333600000000001</v>
      </c>
      <c r="C6099">
        <v>10.472899999999999</v>
      </c>
      <c r="D6099">
        <v>10.29</v>
      </c>
      <c r="E6099" s="35">
        <v>10.394500000000001</v>
      </c>
      <c r="F6099">
        <v>457219</v>
      </c>
    </row>
    <row r="6100" spans="1:6">
      <c r="A6100" s="14">
        <v>44672</v>
      </c>
      <c r="B6100">
        <v>10.4815</v>
      </c>
      <c r="C6100">
        <v>10.516299999999999</v>
      </c>
      <c r="D6100">
        <v>10.350899999999999</v>
      </c>
      <c r="E6100" s="35">
        <v>10.4902</v>
      </c>
      <c r="F6100">
        <v>566819</v>
      </c>
    </row>
    <row r="6101" spans="1:6">
      <c r="A6101" s="14">
        <v>44673</v>
      </c>
      <c r="B6101">
        <v>10.499000000000001</v>
      </c>
      <c r="C6101">
        <v>10.499000000000001</v>
      </c>
      <c r="D6101">
        <v>10.3858</v>
      </c>
      <c r="E6101" s="35">
        <v>10.411899999999999</v>
      </c>
      <c r="F6101">
        <v>409337</v>
      </c>
    </row>
    <row r="6102" spans="1:6">
      <c r="A6102" s="14">
        <v>44676</v>
      </c>
      <c r="B6102">
        <v>10.351000000000001</v>
      </c>
      <c r="C6102">
        <v>10.533799999999999</v>
      </c>
      <c r="D6102">
        <v>10.1508</v>
      </c>
      <c r="E6102" s="35">
        <v>10.533799999999999</v>
      </c>
      <c r="F6102">
        <v>480202</v>
      </c>
    </row>
    <row r="6103" spans="1:6">
      <c r="A6103" s="14">
        <v>44677</v>
      </c>
      <c r="B6103">
        <v>10.411899999999999</v>
      </c>
      <c r="C6103">
        <v>10.472899999999999</v>
      </c>
      <c r="D6103">
        <v>10.2987</v>
      </c>
      <c r="E6103" s="35">
        <v>10.3771</v>
      </c>
      <c r="F6103">
        <v>595203</v>
      </c>
    </row>
    <row r="6104" spans="1:6">
      <c r="A6104" s="14">
        <v>44678</v>
      </c>
      <c r="B6104">
        <v>10.394399999999999</v>
      </c>
      <c r="C6104">
        <v>10.6121</v>
      </c>
      <c r="D6104">
        <v>10.2987</v>
      </c>
      <c r="E6104" s="35">
        <v>10.350899999999999</v>
      </c>
      <c r="F6104">
        <v>664495</v>
      </c>
    </row>
    <row r="6105" spans="1:6">
      <c r="A6105" s="14">
        <v>44679</v>
      </c>
      <c r="B6105">
        <v>10.394500000000001</v>
      </c>
      <c r="C6105">
        <v>10.6731</v>
      </c>
      <c r="D6105">
        <v>10.351000000000001</v>
      </c>
      <c r="E6105" s="35">
        <v>10.5686</v>
      </c>
      <c r="F6105">
        <v>789511</v>
      </c>
    </row>
    <row r="6106" spans="1:6">
      <c r="A6106" s="14">
        <v>44680</v>
      </c>
      <c r="B6106">
        <v>10.437900000000001</v>
      </c>
      <c r="C6106">
        <v>10.542400000000001</v>
      </c>
      <c r="D6106">
        <v>10.1768</v>
      </c>
      <c r="E6106" s="35">
        <v>10.211600000000001</v>
      </c>
      <c r="F6106">
        <v>1165411</v>
      </c>
    </row>
    <row r="6107" spans="1:6">
      <c r="A6107" s="14">
        <v>44683</v>
      </c>
      <c r="B6107">
        <v>10.185499999999999</v>
      </c>
      <c r="C6107">
        <v>10.2813</v>
      </c>
      <c r="D6107">
        <v>9.7937999999999992</v>
      </c>
      <c r="E6107" s="35">
        <v>9.9939999999999998</v>
      </c>
      <c r="F6107">
        <v>1112834</v>
      </c>
    </row>
    <row r="6108" spans="1:6">
      <c r="A6108" s="14">
        <v>44684</v>
      </c>
      <c r="B6108">
        <v>9.9939999999999998</v>
      </c>
      <c r="C6108">
        <v>10.0463</v>
      </c>
      <c r="D6108">
        <v>9.8199000000000005</v>
      </c>
      <c r="E6108" s="35">
        <v>9.9330999999999996</v>
      </c>
      <c r="F6108">
        <v>847665</v>
      </c>
    </row>
    <row r="6109" spans="1:6">
      <c r="A6109" s="14">
        <v>44685</v>
      </c>
      <c r="B6109">
        <v>9.9591999999999992</v>
      </c>
      <c r="C6109">
        <v>10.7949</v>
      </c>
      <c r="D6109">
        <v>9.8895</v>
      </c>
      <c r="E6109" s="35">
        <v>10.7775</v>
      </c>
      <c r="F6109">
        <v>914259</v>
      </c>
    </row>
    <row r="6110" spans="1:6">
      <c r="A6110" s="14">
        <v>44686</v>
      </c>
      <c r="B6110">
        <v>10.5512</v>
      </c>
      <c r="C6110">
        <v>10.734</v>
      </c>
      <c r="D6110">
        <v>10.394500000000001</v>
      </c>
      <c r="E6110" s="35">
        <v>10.5425</v>
      </c>
      <c r="F6110">
        <v>861943</v>
      </c>
    </row>
    <row r="6111" spans="1:6">
      <c r="A6111" s="14">
        <v>44687</v>
      </c>
      <c r="B6111">
        <v>10.5251</v>
      </c>
      <c r="C6111">
        <v>10.577299999999999</v>
      </c>
      <c r="D6111">
        <v>10.0724</v>
      </c>
      <c r="E6111" s="35">
        <v>10.0898</v>
      </c>
      <c r="F6111">
        <v>981122</v>
      </c>
    </row>
    <row r="6112" spans="1:6">
      <c r="A6112" s="14">
        <v>44690</v>
      </c>
      <c r="B6112">
        <v>9.9330999999999996</v>
      </c>
      <c r="C6112">
        <v>10.1942</v>
      </c>
      <c r="D6112">
        <v>9.8895</v>
      </c>
      <c r="E6112" s="35">
        <v>9.9679000000000002</v>
      </c>
      <c r="F6112">
        <v>632374</v>
      </c>
    </row>
    <row r="6113" spans="1:6">
      <c r="A6113" s="14">
        <v>44691</v>
      </c>
      <c r="B6113">
        <v>10.063700000000001</v>
      </c>
      <c r="C6113">
        <v>10.1333</v>
      </c>
      <c r="D6113">
        <v>9.7155000000000005</v>
      </c>
      <c r="E6113" s="35">
        <v>9.9330999999999996</v>
      </c>
      <c r="F6113">
        <v>515807</v>
      </c>
    </row>
    <row r="6114" spans="1:6">
      <c r="A6114" s="14">
        <v>44692</v>
      </c>
      <c r="B6114">
        <v>9.9939999999999998</v>
      </c>
      <c r="C6114">
        <v>10.063599999999999</v>
      </c>
      <c r="D6114">
        <v>9.7850000000000001</v>
      </c>
      <c r="E6114" s="35">
        <v>9.8808000000000007</v>
      </c>
      <c r="F6114">
        <v>745195</v>
      </c>
    </row>
    <row r="6115" spans="1:6">
      <c r="A6115" s="14">
        <v>44693</v>
      </c>
      <c r="B6115">
        <v>9.8546999999999993</v>
      </c>
      <c r="C6115">
        <v>9.9765999999999995</v>
      </c>
      <c r="D6115">
        <v>9.7241</v>
      </c>
      <c r="E6115" s="35">
        <v>9.9679000000000002</v>
      </c>
      <c r="F6115">
        <v>545579</v>
      </c>
    </row>
    <row r="6116" spans="1:6">
      <c r="A6116" s="14">
        <v>44694</v>
      </c>
      <c r="B6116">
        <v>10.055</v>
      </c>
      <c r="C6116">
        <v>10.1943</v>
      </c>
      <c r="D6116">
        <v>9.9418000000000006</v>
      </c>
      <c r="E6116" s="35">
        <v>10.0985</v>
      </c>
      <c r="F6116">
        <v>473672</v>
      </c>
    </row>
    <row r="6117" spans="1:6">
      <c r="A6117" s="14">
        <v>44697</v>
      </c>
      <c r="B6117">
        <v>10.063599999999999</v>
      </c>
      <c r="C6117">
        <v>10.228999999999999</v>
      </c>
      <c r="D6117">
        <v>10.0114</v>
      </c>
      <c r="E6117" s="35">
        <v>10.1594</v>
      </c>
      <c r="F6117">
        <v>521377</v>
      </c>
    </row>
    <row r="6118" spans="1:6">
      <c r="A6118" s="14">
        <v>44698</v>
      </c>
      <c r="B6118">
        <v>10.3162</v>
      </c>
      <c r="C6118">
        <v>10.559900000000001</v>
      </c>
      <c r="D6118">
        <v>10.3162</v>
      </c>
      <c r="E6118" s="35">
        <v>10.5251</v>
      </c>
      <c r="F6118">
        <v>418653</v>
      </c>
    </row>
    <row r="6119" spans="1:6">
      <c r="A6119" s="14">
        <v>44699</v>
      </c>
      <c r="B6119">
        <v>10.4292</v>
      </c>
      <c r="C6119">
        <v>10.5337</v>
      </c>
      <c r="D6119">
        <v>10.272500000000001</v>
      </c>
      <c r="E6119" s="35">
        <v>10.3596</v>
      </c>
      <c r="F6119">
        <v>377734</v>
      </c>
    </row>
    <row r="6120" spans="1:6">
      <c r="A6120" s="14">
        <v>44700</v>
      </c>
      <c r="B6120">
        <v>10.2639</v>
      </c>
      <c r="C6120">
        <v>10.5076</v>
      </c>
      <c r="D6120">
        <v>10.2203</v>
      </c>
      <c r="E6120" s="35">
        <v>10.4902</v>
      </c>
      <c r="F6120">
        <v>721778</v>
      </c>
    </row>
    <row r="6121" spans="1:6">
      <c r="A6121" s="14">
        <v>44701</v>
      </c>
      <c r="B6121">
        <v>10.499000000000001</v>
      </c>
      <c r="C6121">
        <v>10.533799999999999</v>
      </c>
      <c r="D6121">
        <v>10.037599999999999</v>
      </c>
      <c r="E6121" s="35">
        <v>10.246499999999999</v>
      </c>
      <c r="F6121">
        <v>644911</v>
      </c>
    </row>
    <row r="6122" spans="1:6">
      <c r="A6122" s="14">
        <v>44704</v>
      </c>
      <c r="B6122">
        <v>10.3771</v>
      </c>
      <c r="C6122">
        <v>10.4903</v>
      </c>
      <c r="D6122">
        <v>10.1943</v>
      </c>
      <c r="E6122" s="35">
        <v>10.2204</v>
      </c>
      <c r="F6122">
        <v>609916</v>
      </c>
    </row>
    <row r="6123" spans="1:6">
      <c r="A6123" s="14">
        <v>44705</v>
      </c>
      <c r="B6123">
        <v>10.2029</v>
      </c>
      <c r="C6123">
        <v>10.272500000000001</v>
      </c>
      <c r="D6123">
        <v>9.9243000000000006</v>
      </c>
      <c r="E6123" s="35">
        <v>10.211600000000001</v>
      </c>
      <c r="F6123">
        <v>516500</v>
      </c>
    </row>
    <row r="6124" spans="1:6">
      <c r="A6124" s="14">
        <v>44706</v>
      </c>
      <c r="B6124">
        <v>10.107200000000001</v>
      </c>
      <c r="C6124">
        <v>10.438000000000001</v>
      </c>
      <c r="D6124">
        <v>10.107200000000001</v>
      </c>
      <c r="E6124" s="35">
        <v>10.411899999999999</v>
      </c>
      <c r="F6124">
        <v>571610</v>
      </c>
    </row>
    <row r="6125" spans="1:6">
      <c r="A6125" s="14">
        <v>44707</v>
      </c>
      <c r="B6125">
        <v>10.4815</v>
      </c>
      <c r="C6125">
        <v>10.699199999999999</v>
      </c>
      <c r="D6125">
        <v>10.4815</v>
      </c>
      <c r="E6125" s="35">
        <v>10.5947</v>
      </c>
      <c r="F6125">
        <v>404810</v>
      </c>
    </row>
    <row r="6126" spans="1:6">
      <c r="A6126" s="14">
        <v>44708</v>
      </c>
      <c r="B6126">
        <v>10.681800000000001</v>
      </c>
      <c r="C6126">
        <v>10.7775</v>
      </c>
      <c r="D6126">
        <v>10.6469</v>
      </c>
      <c r="E6126" s="35">
        <v>10.742699999999999</v>
      </c>
      <c r="F6126">
        <v>529822</v>
      </c>
    </row>
    <row r="6127" spans="1:6">
      <c r="A6127" s="14">
        <v>44712</v>
      </c>
      <c r="B6127">
        <v>10.5947</v>
      </c>
      <c r="C6127">
        <v>10.821</v>
      </c>
      <c r="D6127">
        <v>10.5511</v>
      </c>
      <c r="E6127" s="35">
        <v>10.673</v>
      </c>
      <c r="F6127">
        <v>525815</v>
      </c>
    </row>
    <row r="6128" spans="1:6">
      <c r="A6128" s="14">
        <v>44713</v>
      </c>
      <c r="B6128">
        <v>10.620900000000001</v>
      </c>
      <c r="C6128">
        <v>10.7689</v>
      </c>
      <c r="D6128">
        <v>10.4903</v>
      </c>
      <c r="E6128" s="35">
        <v>10.533799999999999</v>
      </c>
      <c r="F6128">
        <v>721174</v>
      </c>
    </row>
    <row r="6129" spans="1:6">
      <c r="A6129" s="14">
        <v>44714</v>
      </c>
      <c r="B6129">
        <v>10.620799999999999</v>
      </c>
      <c r="C6129">
        <v>10.620799999999999</v>
      </c>
      <c r="D6129">
        <v>10.3771</v>
      </c>
      <c r="E6129" s="35">
        <v>10.4467</v>
      </c>
      <c r="F6129">
        <v>519114</v>
      </c>
    </row>
    <row r="6130" spans="1:6">
      <c r="A6130" s="14">
        <v>44715</v>
      </c>
      <c r="B6130">
        <v>10.333600000000001</v>
      </c>
      <c r="C6130">
        <v>10.4293</v>
      </c>
      <c r="D6130">
        <v>10.2987</v>
      </c>
      <c r="E6130" s="35">
        <v>10.3771</v>
      </c>
      <c r="F6130">
        <v>419959</v>
      </c>
    </row>
    <row r="6131" spans="1:6">
      <c r="A6131" s="14">
        <v>44718</v>
      </c>
      <c r="B6131">
        <v>10.4815</v>
      </c>
      <c r="C6131">
        <v>10.586</v>
      </c>
      <c r="D6131">
        <v>10.394500000000001</v>
      </c>
      <c r="E6131" s="35">
        <v>10.5686</v>
      </c>
      <c r="F6131">
        <v>526167</v>
      </c>
    </row>
    <row r="6132" spans="1:6">
      <c r="A6132" s="14">
        <v>44719</v>
      </c>
      <c r="B6132">
        <v>10.498900000000001</v>
      </c>
      <c r="C6132">
        <v>10.821</v>
      </c>
      <c r="D6132">
        <v>10.438000000000001</v>
      </c>
      <c r="E6132" s="35">
        <v>10.821</v>
      </c>
      <c r="F6132">
        <v>474540</v>
      </c>
    </row>
    <row r="6133" spans="1:6">
      <c r="A6133" s="14">
        <v>44720</v>
      </c>
      <c r="B6133">
        <v>10.742599999999999</v>
      </c>
      <c r="C6133">
        <v>10.821</v>
      </c>
      <c r="D6133">
        <v>10.6295</v>
      </c>
      <c r="E6133" s="35">
        <v>10.664300000000001</v>
      </c>
      <c r="F6133">
        <v>295902</v>
      </c>
    </row>
    <row r="6134" spans="1:6">
      <c r="A6134" s="14">
        <v>44721</v>
      </c>
      <c r="B6134">
        <v>10.664300000000001</v>
      </c>
      <c r="C6134">
        <v>10.734</v>
      </c>
      <c r="D6134">
        <v>10.603400000000001</v>
      </c>
      <c r="E6134" s="35">
        <v>10.638199999999999</v>
      </c>
      <c r="F6134">
        <v>283366</v>
      </c>
    </row>
    <row r="6135" spans="1:6">
      <c r="A6135" s="14">
        <v>44722</v>
      </c>
      <c r="B6135">
        <v>10.5425</v>
      </c>
      <c r="C6135">
        <v>10.620799999999999</v>
      </c>
      <c r="D6135">
        <v>10.202999999999999</v>
      </c>
      <c r="E6135" s="35">
        <v>10.2378</v>
      </c>
      <c r="F6135">
        <v>376257</v>
      </c>
    </row>
    <row r="6136" spans="1:6">
      <c r="A6136" s="14">
        <v>44725</v>
      </c>
      <c r="B6136">
        <v>10.0375</v>
      </c>
      <c r="C6136">
        <v>10.124599999999999</v>
      </c>
      <c r="D6136">
        <v>9.7327999999999992</v>
      </c>
      <c r="E6136" s="35">
        <v>9.8373000000000008</v>
      </c>
      <c r="F6136">
        <v>538614</v>
      </c>
    </row>
    <row r="6137" spans="1:6">
      <c r="A6137" s="14">
        <v>44726</v>
      </c>
      <c r="B6137">
        <v>9.7937999999999992</v>
      </c>
      <c r="C6137">
        <v>9.907</v>
      </c>
      <c r="D6137">
        <v>9.6892999999999994</v>
      </c>
      <c r="E6137" s="35">
        <v>9.7676999999999996</v>
      </c>
      <c r="F6137">
        <v>544797</v>
      </c>
    </row>
    <row r="6138" spans="1:6">
      <c r="A6138" s="14">
        <v>44727</v>
      </c>
      <c r="B6138">
        <v>9.8111999999999995</v>
      </c>
      <c r="C6138">
        <v>9.9418000000000006</v>
      </c>
      <c r="D6138">
        <v>9.5675000000000008</v>
      </c>
      <c r="E6138" s="35">
        <v>9.6196999999999999</v>
      </c>
      <c r="F6138">
        <v>747986</v>
      </c>
    </row>
    <row r="6139" spans="1:6">
      <c r="A6139" s="14">
        <v>44728</v>
      </c>
      <c r="B6139">
        <v>9.3933</v>
      </c>
      <c r="C6139">
        <v>9.3933</v>
      </c>
      <c r="D6139">
        <v>8.8710000000000004</v>
      </c>
      <c r="E6139" s="35">
        <v>8.8884000000000007</v>
      </c>
      <c r="F6139">
        <v>1520517</v>
      </c>
    </row>
    <row r="6140" spans="1:6">
      <c r="A6140" s="14">
        <v>44729</v>
      </c>
      <c r="B6140">
        <v>9.0015999999999998</v>
      </c>
      <c r="C6140">
        <v>9.1844000000000001</v>
      </c>
      <c r="D6140">
        <v>8.9755000000000003</v>
      </c>
      <c r="E6140" s="35">
        <v>9.0103000000000009</v>
      </c>
      <c r="F6140">
        <v>1293217</v>
      </c>
    </row>
    <row r="6141" spans="1:6">
      <c r="A6141" s="14">
        <v>44733</v>
      </c>
      <c r="B6141">
        <v>9.0711999999999993</v>
      </c>
      <c r="C6141">
        <v>9.2539999999999996</v>
      </c>
      <c r="D6141">
        <v>8.9666999999999994</v>
      </c>
      <c r="E6141" s="35">
        <v>9.0885999999999996</v>
      </c>
      <c r="F6141">
        <v>613742</v>
      </c>
    </row>
    <row r="6142" spans="1:6">
      <c r="A6142" s="14">
        <v>44734</v>
      </c>
      <c r="B6142">
        <v>9.0015000000000001</v>
      </c>
      <c r="C6142">
        <v>9.1755999999999993</v>
      </c>
      <c r="D6142">
        <v>8.9319000000000006</v>
      </c>
      <c r="E6142" s="35">
        <v>9.1146999999999991</v>
      </c>
      <c r="F6142">
        <v>807526</v>
      </c>
    </row>
    <row r="6143" spans="1:6">
      <c r="A6143" s="14">
        <v>44735</v>
      </c>
      <c r="B6143">
        <v>9.3933</v>
      </c>
      <c r="C6143">
        <v>9.6282999999999994</v>
      </c>
      <c r="D6143">
        <v>9.0015000000000001</v>
      </c>
      <c r="E6143" s="35">
        <v>9.2453000000000003</v>
      </c>
      <c r="F6143">
        <v>907815</v>
      </c>
    </row>
    <row r="6144" spans="1:6">
      <c r="A6144" s="14">
        <v>44736</v>
      </c>
      <c r="B6144">
        <v>9.3672000000000004</v>
      </c>
      <c r="C6144">
        <v>9.8024000000000004</v>
      </c>
      <c r="D6144">
        <v>9.3148999999999997</v>
      </c>
      <c r="E6144" s="35">
        <v>9.7241</v>
      </c>
      <c r="F6144">
        <v>903201</v>
      </c>
    </row>
    <row r="6145" spans="1:6">
      <c r="A6145" s="14">
        <v>44739</v>
      </c>
      <c r="B6145">
        <v>9.7501999999999995</v>
      </c>
      <c r="C6145">
        <v>9.9155999999999995</v>
      </c>
      <c r="D6145">
        <v>9.6631999999999998</v>
      </c>
      <c r="E6145" s="35">
        <v>9.8546999999999993</v>
      </c>
      <c r="F6145">
        <v>642384</v>
      </c>
    </row>
    <row r="6146" spans="1:6">
      <c r="A6146" s="14">
        <v>44740</v>
      </c>
      <c r="B6146">
        <v>9.9244000000000003</v>
      </c>
      <c r="C6146">
        <v>10.020099999999999</v>
      </c>
      <c r="D6146">
        <v>9.6283999999999992</v>
      </c>
      <c r="E6146" s="35">
        <v>9.6545000000000005</v>
      </c>
      <c r="F6146">
        <v>458349</v>
      </c>
    </row>
    <row r="6147" spans="1:6">
      <c r="A6147" s="14">
        <v>44741</v>
      </c>
      <c r="B6147">
        <v>9.6980000000000004</v>
      </c>
      <c r="C6147">
        <v>9.6980000000000004</v>
      </c>
      <c r="D6147">
        <v>9.3584999999999994</v>
      </c>
      <c r="E6147" s="35">
        <v>9.4019999999999992</v>
      </c>
      <c r="F6147">
        <v>485074</v>
      </c>
    </row>
    <row r="6148" spans="1:6">
      <c r="A6148" s="14">
        <v>44742</v>
      </c>
      <c r="B6148">
        <v>9.3237000000000005</v>
      </c>
      <c r="C6148">
        <v>9.4194999999999993</v>
      </c>
      <c r="D6148">
        <v>9.1757000000000009</v>
      </c>
      <c r="E6148" s="35">
        <v>9.3411000000000008</v>
      </c>
      <c r="F6148">
        <v>622276</v>
      </c>
    </row>
    <row r="6149" spans="1:6">
      <c r="A6149" s="14">
        <v>44743</v>
      </c>
      <c r="B6149">
        <v>9.2540999999999993</v>
      </c>
      <c r="C6149">
        <v>9.4194999999999993</v>
      </c>
      <c r="D6149">
        <v>9.1844000000000001</v>
      </c>
      <c r="E6149" s="35">
        <v>9.3149999999999995</v>
      </c>
      <c r="F6149">
        <v>479505</v>
      </c>
    </row>
    <row r="6150" spans="1:6">
      <c r="A6150" s="14">
        <v>44747</v>
      </c>
      <c r="B6150">
        <v>9.2279</v>
      </c>
      <c r="C6150">
        <v>9.3672000000000004</v>
      </c>
      <c r="D6150">
        <v>8.9841999999999995</v>
      </c>
      <c r="E6150" s="35">
        <v>9.3237000000000005</v>
      </c>
      <c r="F6150">
        <v>593200</v>
      </c>
    </row>
    <row r="6151" spans="1:6">
      <c r="A6151" s="14">
        <v>44748</v>
      </c>
      <c r="B6151">
        <v>9.3193000000000001</v>
      </c>
      <c r="C6151">
        <v>9.3899000000000008</v>
      </c>
      <c r="D6151">
        <v>9.1780000000000008</v>
      </c>
      <c r="E6151" s="35">
        <v>9.2662999999999993</v>
      </c>
      <c r="F6151">
        <v>540534</v>
      </c>
    </row>
    <row r="6152" spans="1:6">
      <c r="A6152" s="14">
        <v>44749</v>
      </c>
      <c r="B6152">
        <v>9.3633000000000006</v>
      </c>
      <c r="C6152">
        <v>9.5574999999999992</v>
      </c>
      <c r="D6152">
        <v>9.3457000000000008</v>
      </c>
      <c r="E6152" s="35">
        <v>9.4162999999999997</v>
      </c>
      <c r="F6152">
        <v>422630</v>
      </c>
    </row>
    <row r="6153" spans="1:6">
      <c r="A6153" s="14">
        <v>44750</v>
      </c>
      <c r="B6153">
        <v>9.3545999999999996</v>
      </c>
      <c r="C6153">
        <v>9.5135000000000005</v>
      </c>
      <c r="D6153">
        <v>9.2927999999999997</v>
      </c>
      <c r="E6153" s="35">
        <v>9.3899000000000008</v>
      </c>
      <c r="F6153">
        <v>298994</v>
      </c>
    </row>
    <row r="6154" spans="1:6">
      <c r="A6154" s="14">
        <v>44753</v>
      </c>
      <c r="B6154">
        <v>9.3634000000000004</v>
      </c>
      <c r="C6154">
        <v>9.5222999999999995</v>
      </c>
      <c r="D6154">
        <v>9.2486999999999995</v>
      </c>
      <c r="E6154" s="35">
        <v>9.3899000000000008</v>
      </c>
      <c r="F6154">
        <v>292817</v>
      </c>
    </row>
    <row r="6155" spans="1:6">
      <c r="A6155" s="14">
        <v>44754</v>
      </c>
      <c r="B6155">
        <v>9.3193000000000001</v>
      </c>
      <c r="C6155">
        <v>9.5576000000000008</v>
      </c>
      <c r="D6155">
        <v>9.3193000000000001</v>
      </c>
      <c r="E6155" s="35">
        <v>9.4339999999999993</v>
      </c>
      <c r="F6155">
        <v>294757</v>
      </c>
    </row>
    <row r="6156" spans="1:6">
      <c r="A6156" s="14">
        <v>44755</v>
      </c>
      <c r="B6156">
        <v>9.3545999999999996</v>
      </c>
      <c r="C6156">
        <v>9.4957999999999991</v>
      </c>
      <c r="D6156">
        <v>9.2575000000000003</v>
      </c>
      <c r="E6156" s="35">
        <v>9.4604999999999997</v>
      </c>
      <c r="F6156">
        <v>380097</v>
      </c>
    </row>
    <row r="6157" spans="1:6">
      <c r="A6157" s="14">
        <v>44756</v>
      </c>
      <c r="B6157">
        <v>9.3103999999999996</v>
      </c>
      <c r="C6157">
        <v>9.3986999999999998</v>
      </c>
      <c r="D6157">
        <v>9.1339000000000006</v>
      </c>
      <c r="E6157" s="35">
        <v>9.3103999999999996</v>
      </c>
      <c r="F6157">
        <v>270222</v>
      </c>
    </row>
    <row r="6158" spans="1:6">
      <c r="A6158" s="14">
        <v>44757</v>
      </c>
      <c r="B6158">
        <v>9.5135000000000005</v>
      </c>
      <c r="C6158">
        <v>9.5398999999999994</v>
      </c>
      <c r="D6158">
        <v>9.2486999999999995</v>
      </c>
      <c r="E6158" s="35">
        <v>9.3545999999999996</v>
      </c>
      <c r="F6158">
        <v>388481</v>
      </c>
    </row>
    <row r="6159" spans="1:6">
      <c r="A6159" s="14">
        <v>44760</v>
      </c>
      <c r="B6159">
        <v>9.4428999999999998</v>
      </c>
      <c r="C6159">
        <v>9.5488</v>
      </c>
      <c r="D6159">
        <v>9.2309999999999999</v>
      </c>
      <c r="E6159" s="35">
        <v>9.2486999999999995</v>
      </c>
      <c r="F6159">
        <v>624022</v>
      </c>
    </row>
    <row r="6160" spans="1:6">
      <c r="A6160" s="14">
        <v>44761</v>
      </c>
      <c r="B6160">
        <v>9.4162999999999997</v>
      </c>
      <c r="C6160">
        <v>9.8046000000000006</v>
      </c>
      <c r="D6160">
        <v>9.4162999999999997</v>
      </c>
      <c r="E6160" s="35">
        <v>9.734</v>
      </c>
      <c r="F6160">
        <v>474257</v>
      </c>
    </row>
    <row r="6161" spans="1:6">
      <c r="A6161" s="14">
        <v>44762</v>
      </c>
      <c r="B6161">
        <v>9.7429000000000006</v>
      </c>
      <c r="C6161">
        <v>9.9017999999999997</v>
      </c>
      <c r="D6161">
        <v>9.6988000000000003</v>
      </c>
      <c r="E6161" s="35">
        <v>9.8488000000000007</v>
      </c>
      <c r="F6161">
        <v>430223</v>
      </c>
    </row>
    <row r="6162" spans="1:6">
      <c r="A6162" s="14">
        <v>44763</v>
      </c>
      <c r="B6162">
        <v>9.7692999999999994</v>
      </c>
      <c r="C6162">
        <v>9.9282000000000004</v>
      </c>
      <c r="D6162">
        <v>9.7164000000000001</v>
      </c>
      <c r="E6162" s="35">
        <v>9.9282000000000004</v>
      </c>
      <c r="F6162">
        <v>246749</v>
      </c>
    </row>
    <row r="6163" spans="1:6">
      <c r="A6163" s="14">
        <v>44764</v>
      </c>
      <c r="B6163">
        <v>9.9811999999999994</v>
      </c>
      <c r="C6163">
        <v>10.0518</v>
      </c>
      <c r="D6163">
        <v>9.7251999999999992</v>
      </c>
      <c r="E6163" s="35">
        <v>9.8488000000000007</v>
      </c>
      <c r="F6163">
        <v>325734</v>
      </c>
    </row>
    <row r="6164" spans="1:6">
      <c r="A6164" s="14">
        <v>44767</v>
      </c>
      <c r="B6164">
        <v>9.8222000000000005</v>
      </c>
      <c r="C6164">
        <v>9.9634999999999998</v>
      </c>
      <c r="D6164">
        <v>9.734</v>
      </c>
      <c r="E6164" s="35">
        <v>9.8751999999999995</v>
      </c>
      <c r="F6164">
        <v>381947</v>
      </c>
    </row>
    <row r="6165" spans="1:6">
      <c r="A6165" s="14">
        <v>44768</v>
      </c>
      <c r="B6165">
        <v>9.8046000000000006</v>
      </c>
      <c r="C6165">
        <v>9.8928999999999991</v>
      </c>
      <c r="D6165">
        <v>9.7692999999999994</v>
      </c>
      <c r="E6165" s="35">
        <v>9.8751999999999995</v>
      </c>
      <c r="F6165">
        <v>310906</v>
      </c>
    </row>
    <row r="6166" spans="1:6">
      <c r="A6166" s="14">
        <v>44769</v>
      </c>
      <c r="B6166">
        <v>9.8928999999999991</v>
      </c>
      <c r="C6166">
        <v>10.078200000000001</v>
      </c>
      <c r="D6166">
        <v>9.8840000000000003</v>
      </c>
      <c r="E6166" s="35">
        <v>10.0076</v>
      </c>
      <c r="F6166">
        <v>328733</v>
      </c>
    </row>
    <row r="6167" spans="1:6">
      <c r="A6167" s="14">
        <v>44770</v>
      </c>
      <c r="B6167">
        <v>9.9811999999999994</v>
      </c>
      <c r="C6167">
        <v>10.060600000000001</v>
      </c>
      <c r="D6167">
        <v>9.8751999999999995</v>
      </c>
      <c r="E6167" s="35">
        <v>9.9634999999999998</v>
      </c>
      <c r="F6167">
        <v>497292</v>
      </c>
    </row>
    <row r="6168" spans="1:6">
      <c r="A6168" s="14">
        <v>44771</v>
      </c>
      <c r="B6168">
        <v>9.9106000000000005</v>
      </c>
      <c r="C6168">
        <v>9.99</v>
      </c>
      <c r="D6168">
        <v>9.7870000000000008</v>
      </c>
      <c r="E6168" s="35">
        <v>9.8223000000000003</v>
      </c>
      <c r="F6168">
        <v>699034</v>
      </c>
    </row>
    <row r="6169" spans="1:6">
      <c r="A6169" s="14">
        <v>44774</v>
      </c>
      <c r="B6169">
        <v>9.7605000000000004</v>
      </c>
      <c r="C6169">
        <v>10.016400000000001</v>
      </c>
      <c r="D6169">
        <v>9.5663</v>
      </c>
      <c r="E6169" s="35">
        <v>10.016400000000001</v>
      </c>
      <c r="F6169">
        <v>552182</v>
      </c>
    </row>
    <row r="6170" spans="1:6">
      <c r="A6170" s="14">
        <v>44775</v>
      </c>
      <c r="B6170">
        <v>10.0076</v>
      </c>
      <c r="C6170">
        <v>10.0341</v>
      </c>
      <c r="D6170">
        <v>9.7516999999999996</v>
      </c>
      <c r="E6170" s="35">
        <v>9.7516999999999996</v>
      </c>
      <c r="F6170">
        <v>318585</v>
      </c>
    </row>
    <row r="6171" spans="1:6">
      <c r="A6171" s="14">
        <v>44776</v>
      </c>
      <c r="B6171">
        <v>9.7782</v>
      </c>
      <c r="C6171">
        <v>10.016500000000001</v>
      </c>
      <c r="D6171">
        <v>9.7429000000000006</v>
      </c>
      <c r="E6171" s="35">
        <v>9.9282000000000004</v>
      </c>
      <c r="F6171">
        <v>353532</v>
      </c>
    </row>
    <row r="6172" spans="1:6">
      <c r="A6172" s="14">
        <v>44777</v>
      </c>
      <c r="B6172">
        <v>9.8841000000000001</v>
      </c>
      <c r="C6172">
        <v>9.9987999999999992</v>
      </c>
      <c r="D6172">
        <v>9.8134999999999994</v>
      </c>
      <c r="E6172" s="35">
        <v>9.99</v>
      </c>
      <c r="F6172">
        <v>622433</v>
      </c>
    </row>
    <row r="6173" spans="1:6">
      <c r="A6173" s="14">
        <v>44778</v>
      </c>
      <c r="B6173">
        <v>9.8486999999999991</v>
      </c>
      <c r="C6173">
        <v>10.078200000000001</v>
      </c>
      <c r="D6173">
        <v>9.7870000000000008</v>
      </c>
      <c r="E6173" s="35">
        <v>10.0076</v>
      </c>
      <c r="F6173">
        <v>975697</v>
      </c>
    </row>
    <row r="6174" spans="1:6">
      <c r="A6174" s="14">
        <v>44781</v>
      </c>
      <c r="B6174">
        <v>10.1135</v>
      </c>
      <c r="C6174">
        <v>10.2812</v>
      </c>
      <c r="D6174">
        <v>10.095800000000001</v>
      </c>
      <c r="E6174" s="35">
        <v>10.184100000000001</v>
      </c>
      <c r="F6174">
        <v>485907</v>
      </c>
    </row>
    <row r="6175" spans="1:6">
      <c r="A6175" s="14">
        <v>44782</v>
      </c>
      <c r="B6175">
        <v>10.193</v>
      </c>
      <c r="C6175">
        <v>10.2018</v>
      </c>
      <c r="D6175">
        <v>9.9369999999999994</v>
      </c>
      <c r="E6175" s="35">
        <v>9.9987999999999992</v>
      </c>
      <c r="F6175">
        <v>300494</v>
      </c>
    </row>
    <row r="6176" spans="1:6">
      <c r="A6176" s="14">
        <v>44783</v>
      </c>
      <c r="B6176">
        <v>10.139900000000001</v>
      </c>
      <c r="C6176">
        <v>10.245900000000001</v>
      </c>
      <c r="D6176">
        <v>10.1311</v>
      </c>
      <c r="E6176" s="35">
        <v>10.1929</v>
      </c>
      <c r="F6176">
        <v>320878</v>
      </c>
    </row>
    <row r="6177" spans="1:6">
      <c r="A6177" s="14">
        <v>44784</v>
      </c>
      <c r="B6177">
        <v>10.3165</v>
      </c>
      <c r="C6177">
        <v>10.457700000000001</v>
      </c>
      <c r="D6177">
        <v>10.2371</v>
      </c>
      <c r="E6177" s="35">
        <v>10.378299999999999</v>
      </c>
      <c r="F6177">
        <v>415926</v>
      </c>
    </row>
    <row r="6178" spans="1:6">
      <c r="A6178" s="14">
        <v>44785</v>
      </c>
      <c r="B6178">
        <v>10.378299999999999</v>
      </c>
      <c r="C6178">
        <v>10.6166</v>
      </c>
      <c r="D6178">
        <v>10.3695</v>
      </c>
      <c r="E6178" s="35">
        <v>10.6166</v>
      </c>
      <c r="F6178">
        <v>409926</v>
      </c>
    </row>
    <row r="6179" spans="1:6">
      <c r="A6179" s="14">
        <v>44788</v>
      </c>
      <c r="B6179">
        <v>10.5548</v>
      </c>
      <c r="C6179">
        <v>10.7225</v>
      </c>
      <c r="D6179">
        <v>10.5283</v>
      </c>
      <c r="E6179" s="35">
        <v>10.704800000000001</v>
      </c>
      <c r="F6179">
        <v>313643</v>
      </c>
    </row>
    <row r="6180" spans="1:6">
      <c r="A6180" s="14">
        <v>44789</v>
      </c>
      <c r="B6180">
        <v>10.7224</v>
      </c>
      <c r="C6180">
        <v>10.9254</v>
      </c>
      <c r="D6180">
        <v>10.669499999999999</v>
      </c>
      <c r="E6180" s="35">
        <v>10.916600000000001</v>
      </c>
      <c r="F6180">
        <v>387420</v>
      </c>
    </row>
    <row r="6181" spans="1:6">
      <c r="A6181" s="14">
        <v>44790</v>
      </c>
      <c r="B6181">
        <v>10.7577</v>
      </c>
      <c r="C6181">
        <v>10.8901</v>
      </c>
      <c r="D6181">
        <v>10.704800000000001</v>
      </c>
      <c r="E6181" s="35">
        <v>10.7842</v>
      </c>
      <c r="F6181">
        <v>278165</v>
      </c>
    </row>
    <row r="6182" spans="1:6">
      <c r="A6182" s="14">
        <v>44791</v>
      </c>
      <c r="B6182">
        <v>10.8461</v>
      </c>
      <c r="C6182">
        <v>10.854900000000001</v>
      </c>
      <c r="D6182">
        <v>10.749000000000001</v>
      </c>
      <c r="E6182" s="35">
        <v>10.793100000000001</v>
      </c>
      <c r="F6182">
        <v>299612</v>
      </c>
    </row>
    <row r="6183" spans="1:6">
      <c r="A6183" s="14">
        <v>44792</v>
      </c>
      <c r="B6183">
        <v>10.7401</v>
      </c>
      <c r="C6183">
        <v>10.7666</v>
      </c>
      <c r="D6183">
        <v>10.5989</v>
      </c>
      <c r="E6183" s="35">
        <v>10.5989</v>
      </c>
      <c r="F6183">
        <v>365711</v>
      </c>
    </row>
    <row r="6184" spans="1:6">
      <c r="A6184" s="14">
        <v>44795</v>
      </c>
      <c r="B6184">
        <v>10.5106</v>
      </c>
      <c r="C6184">
        <v>10.581200000000001</v>
      </c>
      <c r="D6184">
        <v>10.4665</v>
      </c>
      <c r="E6184" s="35">
        <v>10.501799999999999</v>
      </c>
      <c r="F6184">
        <v>370299</v>
      </c>
    </row>
    <row r="6185" spans="1:6">
      <c r="A6185" s="14">
        <v>44796</v>
      </c>
      <c r="B6185">
        <v>10.4931</v>
      </c>
      <c r="C6185">
        <v>10.5548</v>
      </c>
      <c r="D6185">
        <v>10.4666</v>
      </c>
      <c r="E6185" s="35">
        <v>10.4754</v>
      </c>
      <c r="F6185">
        <v>332618</v>
      </c>
    </row>
    <row r="6186" spans="1:6">
      <c r="A6186" s="14">
        <v>44797</v>
      </c>
      <c r="B6186">
        <v>10.501799999999999</v>
      </c>
      <c r="C6186">
        <v>10.607699999999999</v>
      </c>
      <c r="D6186">
        <v>10.4047</v>
      </c>
      <c r="E6186" s="35">
        <v>10.607699999999999</v>
      </c>
      <c r="F6186">
        <v>278695</v>
      </c>
    </row>
    <row r="6187" spans="1:6">
      <c r="A6187" s="14">
        <v>44798</v>
      </c>
      <c r="B6187">
        <v>10.607699999999999</v>
      </c>
      <c r="C6187">
        <v>10.793100000000001</v>
      </c>
      <c r="D6187">
        <v>10.607699999999999</v>
      </c>
      <c r="E6187" s="35">
        <v>10.7666</v>
      </c>
      <c r="F6187">
        <v>303759</v>
      </c>
    </row>
    <row r="6188" spans="1:6">
      <c r="A6188" s="14">
        <v>44799</v>
      </c>
      <c r="B6188">
        <v>10.775399999999999</v>
      </c>
      <c r="C6188">
        <v>10.810700000000001</v>
      </c>
      <c r="D6188">
        <v>10.245900000000001</v>
      </c>
      <c r="E6188" s="35">
        <v>10.2812</v>
      </c>
      <c r="F6188">
        <v>377889</v>
      </c>
    </row>
    <row r="6189" spans="1:6">
      <c r="A6189" s="14">
        <v>44802</v>
      </c>
      <c r="B6189">
        <v>10.2018</v>
      </c>
      <c r="C6189">
        <v>10.2812</v>
      </c>
      <c r="D6189">
        <v>10.1312</v>
      </c>
      <c r="E6189" s="35">
        <v>10.245900000000001</v>
      </c>
      <c r="F6189">
        <v>290698</v>
      </c>
    </row>
    <row r="6190" spans="1:6">
      <c r="A6190" s="14">
        <v>44803</v>
      </c>
      <c r="B6190">
        <v>10.3165</v>
      </c>
      <c r="C6190">
        <v>10.395899999999999</v>
      </c>
      <c r="D6190">
        <v>9.9282000000000004</v>
      </c>
      <c r="E6190" s="35">
        <v>10.078200000000001</v>
      </c>
      <c r="F6190">
        <v>367651</v>
      </c>
    </row>
    <row r="6191" spans="1:6">
      <c r="A6191" s="14">
        <v>44804</v>
      </c>
      <c r="B6191">
        <v>10.078200000000001</v>
      </c>
      <c r="C6191">
        <v>10.166499999999999</v>
      </c>
      <c r="D6191">
        <v>9.7957999999999998</v>
      </c>
      <c r="E6191" s="35">
        <v>9.8664000000000005</v>
      </c>
      <c r="F6191">
        <v>524737</v>
      </c>
    </row>
    <row r="6192" spans="1:6">
      <c r="A6192" s="14">
        <v>44805</v>
      </c>
      <c r="B6192">
        <v>9.7957999999999998</v>
      </c>
      <c r="C6192">
        <v>9.8575999999999997</v>
      </c>
      <c r="D6192">
        <v>9.6633999999999993</v>
      </c>
      <c r="E6192" s="35">
        <v>9.7605000000000004</v>
      </c>
      <c r="F6192">
        <v>602221</v>
      </c>
    </row>
    <row r="6193" spans="1:6">
      <c r="A6193" s="14">
        <v>44806</v>
      </c>
      <c r="B6193">
        <v>9.9016999999999999</v>
      </c>
      <c r="C6193">
        <v>9.9811999999999994</v>
      </c>
      <c r="D6193">
        <v>9.6898999999999997</v>
      </c>
      <c r="E6193" s="35">
        <v>9.7164000000000001</v>
      </c>
      <c r="F6193">
        <v>354062</v>
      </c>
    </row>
    <row r="6194" spans="1:6">
      <c r="A6194" s="14">
        <v>44810</v>
      </c>
      <c r="B6194">
        <v>9.8223000000000003</v>
      </c>
      <c r="C6194">
        <v>9.8664000000000005</v>
      </c>
      <c r="D6194">
        <v>9.4869000000000003</v>
      </c>
      <c r="E6194" s="35">
        <v>9.6280999999999999</v>
      </c>
      <c r="F6194">
        <v>458725</v>
      </c>
    </row>
    <row r="6195" spans="1:6">
      <c r="A6195" s="14">
        <v>44811</v>
      </c>
      <c r="B6195">
        <v>9.6280999999999999</v>
      </c>
      <c r="C6195">
        <v>9.7870000000000008</v>
      </c>
      <c r="D6195">
        <v>9.6104000000000003</v>
      </c>
      <c r="E6195" s="35">
        <v>9.7692999999999994</v>
      </c>
      <c r="F6195">
        <v>347706</v>
      </c>
    </row>
    <row r="6196" spans="1:6">
      <c r="A6196" s="14">
        <v>44812</v>
      </c>
      <c r="B6196">
        <v>9.6722000000000001</v>
      </c>
      <c r="C6196">
        <v>9.8133999999999997</v>
      </c>
      <c r="D6196">
        <v>9.5487000000000002</v>
      </c>
      <c r="E6196" s="35">
        <v>9.8046000000000006</v>
      </c>
      <c r="F6196">
        <v>351677</v>
      </c>
    </row>
    <row r="6197" spans="1:6">
      <c r="A6197" s="14">
        <v>44813</v>
      </c>
      <c r="B6197">
        <v>9.8751999999999995</v>
      </c>
      <c r="C6197">
        <v>10.060499999999999</v>
      </c>
      <c r="D6197">
        <v>9.8574999999999999</v>
      </c>
      <c r="E6197" s="35">
        <v>10.016400000000001</v>
      </c>
      <c r="F6197">
        <v>304905</v>
      </c>
    </row>
    <row r="6198" spans="1:6">
      <c r="A6198" s="14">
        <v>44816</v>
      </c>
      <c r="B6198">
        <v>10.1135</v>
      </c>
      <c r="C6198">
        <v>10.263500000000001</v>
      </c>
      <c r="D6198">
        <v>10.0693</v>
      </c>
      <c r="E6198" s="35">
        <v>10.1576</v>
      </c>
      <c r="F6198">
        <v>355031</v>
      </c>
    </row>
    <row r="6199" spans="1:6">
      <c r="A6199" s="14">
        <v>44817</v>
      </c>
      <c r="B6199">
        <v>9.99</v>
      </c>
      <c r="C6199">
        <v>9.99</v>
      </c>
      <c r="D6199">
        <v>9.4252000000000002</v>
      </c>
      <c r="E6199" s="35">
        <v>9.4957999999999991</v>
      </c>
      <c r="F6199">
        <v>555363</v>
      </c>
    </row>
    <row r="6200" spans="1:6">
      <c r="A6200" s="14">
        <v>44818</v>
      </c>
      <c r="B6200">
        <v>9.4339999999999993</v>
      </c>
      <c r="C6200">
        <v>9.5929000000000002</v>
      </c>
      <c r="D6200">
        <v>9.3280999999999992</v>
      </c>
      <c r="E6200" s="35">
        <v>9.5045999999999999</v>
      </c>
      <c r="F6200">
        <v>740159</v>
      </c>
    </row>
    <row r="6201" spans="1:6">
      <c r="A6201" s="14">
        <v>44819</v>
      </c>
      <c r="B6201">
        <v>9.1605000000000008</v>
      </c>
      <c r="C6201">
        <v>9.2664000000000009</v>
      </c>
      <c r="D6201">
        <v>8.4280000000000008</v>
      </c>
      <c r="E6201" s="35">
        <v>8.4720999999999993</v>
      </c>
      <c r="F6201">
        <v>1629555</v>
      </c>
    </row>
    <row r="6202" spans="1:6">
      <c r="A6202" s="14">
        <v>44820</v>
      </c>
      <c r="B6202">
        <v>8.3397000000000006</v>
      </c>
      <c r="C6202">
        <v>8.4896999999999991</v>
      </c>
      <c r="D6202">
        <v>8.0484000000000009</v>
      </c>
      <c r="E6202" s="35">
        <v>8.1807999999999996</v>
      </c>
      <c r="F6202">
        <v>1632718</v>
      </c>
    </row>
    <row r="6203" spans="1:6">
      <c r="A6203" s="14">
        <v>44823</v>
      </c>
      <c r="B6203">
        <v>8.0485000000000007</v>
      </c>
      <c r="C6203">
        <v>8.4280000000000008</v>
      </c>
      <c r="D6203">
        <v>8.0485000000000007</v>
      </c>
      <c r="E6203" s="35">
        <v>8.2603000000000009</v>
      </c>
      <c r="F6203">
        <v>908898</v>
      </c>
    </row>
    <row r="6204" spans="1:6">
      <c r="A6204" s="14">
        <v>44824</v>
      </c>
      <c r="B6204">
        <v>8.1631999999999998</v>
      </c>
      <c r="C6204">
        <v>8.2956000000000003</v>
      </c>
      <c r="D6204">
        <v>8.0661000000000005</v>
      </c>
      <c r="E6204" s="35">
        <v>8.2603000000000009</v>
      </c>
      <c r="F6204">
        <v>959907</v>
      </c>
    </row>
    <row r="6205" spans="1:6">
      <c r="A6205" s="14">
        <v>44825</v>
      </c>
      <c r="B6205">
        <v>8.3485999999999994</v>
      </c>
      <c r="C6205">
        <v>8.3485999999999994</v>
      </c>
      <c r="D6205">
        <v>8.0838000000000001</v>
      </c>
      <c r="E6205" s="35">
        <v>8.1544000000000008</v>
      </c>
      <c r="F6205">
        <v>921341</v>
      </c>
    </row>
    <row r="6206" spans="1:6">
      <c r="A6206" s="14">
        <v>44826</v>
      </c>
      <c r="B6206">
        <v>7.9954999999999998</v>
      </c>
      <c r="C6206">
        <v>8.0837000000000003</v>
      </c>
      <c r="D6206">
        <v>7.1130000000000004</v>
      </c>
      <c r="E6206" s="35">
        <v>7.3335999999999997</v>
      </c>
      <c r="F6206">
        <v>2776707</v>
      </c>
    </row>
    <row r="6207" spans="1:6">
      <c r="A6207" s="14">
        <v>44827</v>
      </c>
      <c r="B6207">
        <v>7.2012999999999998</v>
      </c>
      <c r="C6207">
        <v>7.2012999999999998</v>
      </c>
      <c r="D6207">
        <v>6.3452000000000002</v>
      </c>
      <c r="E6207" s="35">
        <v>6.4687999999999999</v>
      </c>
      <c r="F6207">
        <v>2652649</v>
      </c>
    </row>
    <row r="6208" spans="1:6">
      <c r="A6208" s="14">
        <v>44830</v>
      </c>
      <c r="B6208">
        <v>6.4423000000000004</v>
      </c>
      <c r="C6208">
        <v>6.6806000000000001</v>
      </c>
      <c r="D6208">
        <v>6.4157999999999999</v>
      </c>
      <c r="E6208" s="35">
        <v>6.4687999999999999</v>
      </c>
      <c r="F6208">
        <v>1384394</v>
      </c>
    </row>
    <row r="6209" spans="1:6">
      <c r="A6209" s="14">
        <v>44831</v>
      </c>
      <c r="B6209">
        <v>6.5039999999999996</v>
      </c>
      <c r="C6209">
        <v>6.5217000000000001</v>
      </c>
      <c r="D6209">
        <v>6.0098000000000003</v>
      </c>
      <c r="E6209" s="35">
        <v>6.0362999999999998</v>
      </c>
      <c r="F6209">
        <v>2154271</v>
      </c>
    </row>
    <row r="6210" spans="1:6">
      <c r="A6210" s="14">
        <v>44832</v>
      </c>
      <c r="B6210">
        <v>6.1158000000000001</v>
      </c>
      <c r="C6210">
        <v>6.3010999999999999</v>
      </c>
      <c r="D6210">
        <v>5.9657</v>
      </c>
      <c r="E6210" s="35">
        <v>6.2657999999999996</v>
      </c>
      <c r="F6210">
        <v>2154553</v>
      </c>
    </row>
    <row r="6211" spans="1:6">
      <c r="A6211" s="14">
        <v>44833</v>
      </c>
      <c r="B6211">
        <v>6.1687000000000003</v>
      </c>
      <c r="C6211">
        <v>6.2127999999999997</v>
      </c>
      <c r="D6211">
        <v>5.8244999999999996</v>
      </c>
      <c r="E6211" s="35">
        <v>5.9922000000000004</v>
      </c>
      <c r="F6211">
        <v>2003636</v>
      </c>
    </row>
    <row r="6212" spans="1:6">
      <c r="A6212" s="14">
        <v>44834</v>
      </c>
      <c r="B6212">
        <v>6.0010000000000003</v>
      </c>
      <c r="C6212">
        <v>6.0540000000000003</v>
      </c>
      <c r="D6212">
        <v>5.7538999999999998</v>
      </c>
      <c r="E6212" s="35">
        <v>5.7538999999999998</v>
      </c>
      <c r="F6212">
        <v>1162253</v>
      </c>
    </row>
    <row r="6213" spans="1:6">
      <c r="A6213" s="14">
        <v>44837</v>
      </c>
      <c r="B6213">
        <v>5.8597999999999999</v>
      </c>
      <c r="C6213">
        <v>6.2923</v>
      </c>
      <c r="D6213">
        <v>5.8156999999999996</v>
      </c>
      <c r="E6213" s="35">
        <v>6.1599000000000004</v>
      </c>
      <c r="F6213">
        <v>1397450</v>
      </c>
    </row>
    <row r="6214" spans="1:6">
      <c r="A6214" s="14">
        <v>44838</v>
      </c>
      <c r="B6214">
        <v>6.3479000000000001</v>
      </c>
      <c r="C6214">
        <v>6.5538999999999996</v>
      </c>
      <c r="D6214">
        <v>6.3032000000000004</v>
      </c>
      <c r="E6214" s="35">
        <v>6.5449000000000002</v>
      </c>
      <c r="F6214">
        <v>1634792</v>
      </c>
    </row>
    <row r="6215" spans="1:6">
      <c r="A6215" s="14">
        <v>44839</v>
      </c>
      <c r="B6215">
        <v>6.4195000000000002</v>
      </c>
      <c r="C6215">
        <v>6.5091000000000001</v>
      </c>
      <c r="D6215">
        <v>6.3209999999999997</v>
      </c>
      <c r="E6215" s="35">
        <v>6.4642999999999997</v>
      </c>
      <c r="F6215">
        <v>964810</v>
      </c>
    </row>
    <row r="6216" spans="1:6">
      <c r="A6216" s="14">
        <v>44840</v>
      </c>
      <c r="B6216">
        <v>6.4016999999999999</v>
      </c>
      <c r="C6216">
        <v>6.4554</v>
      </c>
      <c r="D6216">
        <v>6.3211000000000004</v>
      </c>
      <c r="E6216" s="35">
        <v>6.3747999999999996</v>
      </c>
      <c r="F6216">
        <v>700333</v>
      </c>
    </row>
    <row r="6217" spans="1:6">
      <c r="A6217" s="14">
        <v>44841</v>
      </c>
      <c r="B6217">
        <v>6.2762000000000002</v>
      </c>
      <c r="C6217">
        <v>6.3388999999999998</v>
      </c>
      <c r="D6217">
        <v>6.1867000000000001</v>
      </c>
      <c r="E6217" s="35">
        <v>6.3030999999999997</v>
      </c>
      <c r="F6217">
        <v>1029984</v>
      </c>
    </row>
    <row r="6218" spans="1:6">
      <c r="A6218" s="14">
        <v>44844</v>
      </c>
      <c r="B6218">
        <v>6.3479000000000001</v>
      </c>
      <c r="C6218">
        <v>6.3925999999999998</v>
      </c>
      <c r="D6218">
        <v>6.2762000000000002</v>
      </c>
      <c r="E6218" s="35">
        <v>6.3030999999999997</v>
      </c>
      <c r="F6218">
        <v>519558</v>
      </c>
    </row>
    <row r="6219" spans="1:6">
      <c r="A6219" s="14">
        <v>44845</v>
      </c>
      <c r="B6219">
        <v>6.2762000000000002</v>
      </c>
      <c r="C6219">
        <v>6.3479000000000001</v>
      </c>
      <c r="D6219">
        <v>6.1509</v>
      </c>
      <c r="E6219" s="35">
        <v>6.2851999999999997</v>
      </c>
      <c r="F6219">
        <v>870258</v>
      </c>
    </row>
    <row r="6220" spans="1:6">
      <c r="A6220" s="14">
        <v>44846</v>
      </c>
      <c r="B6220">
        <v>6.3121</v>
      </c>
      <c r="C6220">
        <v>6.3569000000000004</v>
      </c>
      <c r="D6220">
        <v>5.9987000000000004</v>
      </c>
      <c r="E6220" s="35">
        <v>6.0792999999999999</v>
      </c>
      <c r="F6220">
        <v>1575962</v>
      </c>
    </row>
    <row r="6221" spans="1:6">
      <c r="A6221" s="14">
        <v>44847</v>
      </c>
      <c r="B6221">
        <v>5.9180999999999999</v>
      </c>
      <c r="C6221">
        <v>6.2046000000000001</v>
      </c>
      <c r="D6221">
        <v>5.8464999999999998</v>
      </c>
      <c r="E6221" s="35">
        <v>6.0972</v>
      </c>
      <c r="F6221">
        <v>1077888</v>
      </c>
    </row>
    <row r="6222" spans="1:6">
      <c r="A6222" s="14">
        <v>44848</v>
      </c>
      <c r="B6222">
        <v>6.1957000000000004</v>
      </c>
      <c r="C6222">
        <v>6.2493999999999996</v>
      </c>
      <c r="D6222">
        <v>6.0972</v>
      </c>
      <c r="E6222" s="35">
        <v>6.133</v>
      </c>
      <c r="F6222">
        <v>876079</v>
      </c>
    </row>
    <row r="6223" spans="1:6">
      <c r="A6223" s="14">
        <v>44851</v>
      </c>
      <c r="B6223">
        <v>6.2853000000000003</v>
      </c>
      <c r="C6223">
        <v>6.3658000000000001</v>
      </c>
      <c r="D6223">
        <v>6.0883000000000003</v>
      </c>
      <c r="E6223" s="35">
        <v>6.1241000000000003</v>
      </c>
      <c r="F6223">
        <v>787180</v>
      </c>
    </row>
    <row r="6224" spans="1:6">
      <c r="A6224" s="14">
        <v>44852</v>
      </c>
      <c r="B6224">
        <v>6.2763</v>
      </c>
      <c r="C6224">
        <v>6.3388999999999998</v>
      </c>
      <c r="D6224">
        <v>6.133</v>
      </c>
      <c r="E6224" s="35">
        <v>6.2314999999999996</v>
      </c>
      <c r="F6224">
        <v>1118626</v>
      </c>
    </row>
    <row r="6225" spans="1:6">
      <c r="A6225" s="14">
        <v>44853</v>
      </c>
      <c r="B6225">
        <v>6.1420000000000003</v>
      </c>
      <c r="C6225">
        <v>6.2046000000000001</v>
      </c>
      <c r="D6225">
        <v>6.0345000000000004</v>
      </c>
      <c r="E6225" s="35">
        <v>6.133</v>
      </c>
      <c r="F6225">
        <v>928277</v>
      </c>
    </row>
    <row r="6226" spans="1:6">
      <c r="A6226" s="14">
        <v>44854</v>
      </c>
      <c r="B6226">
        <v>6.0883000000000003</v>
      </c>
      <c r="C6226">
        <v>6.2495000000000003</v>
      </c>
      <c r="D6226">
        <v>5.9629000000000003</v>
      </c>
      <c r="E6226" s="35">
        <v>6.1062000000000003</v>
      </c>
      <c r="F6226">
        <v>1187844</v>
      </c>
    </row>
    <row r="6227" spans="1:6">
      <c r="A6227" s="14">
        <v>44855</v>
      </c>
      <c r="B6227">
        <v>6.1330999999999998</v>
      </c>
      <c r="C6227">
        <v>6.2584</v>
      </c>
      <c r="D6227">
        <v>6.0525000000000002</v>
      </c>
      <c r="E6227" s="35">
        <v>6.2404999999999999</v>
      </c>
      <c r="F6227">
        <v>521444</v>
      </c>
    </row>
    <row r="6228" spans="1:6">
      <c r="A6228" s="14">
        <v>44858</v>
      </c>
      <c r="B6228">
        <v>6.2495000000000003</v>
      </c>
      <c r="C6228">
        <v>6.3747999999999996</v>
      </c>
      <c r="D6228">
        <v>6.0972999999999997</v>
      </c>
      <c r="E6228" s="35">
        <v>6.3211000000000004</v>
      </c>
      <c r="F6228">
        <v>978338</v>
      </c>
    </row>
    <row r="6229" spans="1:6">
      <c r="A6229" s="14">
        <v>44859</v>
      </c>
      <c r="B6229">
        <v>6.3030999999999997</v>
      </c>
      <c r="C6229">
        <v>6.6165000000000003</v>
      </c>
      <c r="D6229">
        <v>6.3030999999999997</v>
      </c>
      <c r="E6229" s="35">
        <v>6.5716999999999999</v>
      </c>
      <c r="F6229">
        <v>776428</v>
      </c>
    </row>
    <row r="6230" spans="1:6">
      <c r="A6230" s="14">
        <v>44860</v>
      </c>
      <c r="B6230">
        <v>6.6344000000000003</v>
      </c>
      <c r="C6230">
        <v>6.7417999999999996</v>
      </c>
      <c r="D6230">
        <v>6.4911000000000003</v>
      </c>
      <c r="E6230" s="35">
        <v>6.5000999999999998</v>
      </c>
      <c r="F6230">
        <v>804275</v>
      </c>
    </row>
    <row r="6231" spans="1:6">
      <c r="A6231" s="14">
        <v>44861</v>
      </c>
      <c r="B6231">
        <v>6.5986000000000002</v>
      </c>
      <c r="C6231">
        <v>6.7777000000000003</v>
      </c>
      <c r="D6231">
        <v>6.5537999999999998</v>
      </c>
      <c r="E6231" s="35">
        <v>6.5628000000000002</v>
      </c>
      <c r="F6231">
        <v>666487</v>
      </c>
    </row>
    <row r="6232" spans="1:6">
      <c r="A6232" s="14">
        <v>44862</v>
      </c>
      <c r="B6232">
        <v>6.6612999999999998</v>
      </c>
      <c r="C6232">
        <v>6.8493000000000004</v>
      </c>
      <c r="D6232">
        <v>6.6254999999999997</v>
      </c>
      <c r="E6232" s="35">
        <v>6.7598000000000003</v>
      </c>
      <c r="F6232">
        <v>780555</v>
      </c>
    </row>
    <row r="6233" spans="1:6">
      <c r="A6233" s="14">
        <v>44865</v>
      </c>
      <c r="B6233">
        <v>6.7149999999999999</v>
      </c>
      <c r="C6233">
        <v>7.0282999999999998</v>
      </c>
      <c r="D6233">
        <v>6.6970999999999998</v>
      </c>
      <c r="E6233" s="35">
        <v>6.9566999999999997</v>
      </c>
      <c r="F6233">
        <v>716173</v>
      </c>
    </row>
    <row r="6234" spans="1:6">
      <c r="A6234" s="14">
        <v>44866</v>
      </c>
      <c r="B6234">
        <v>7.0284000000000004</v>
      </c>
      <c r="C6234">
        <v>7.0820999999999996</v>
      </c>
      <c r="D6234">
        <v>6.9208999999999996</v>
      </c>
      <c r="E6234" s="35">
        <v>7.0015000000000001</v>
      </c>
      <c r="F6234">
        <v>576952</v>
      </c>
    </row>
    <row r="6235" spans="1:6">
      <c r="A6235" s="14">
        <v>44867</v>
      </c>
      <c r="B6235">
        <v>6.9298000000000002</v>
      </c>
      <c r="C6235">
        <v>7.0461999999999998</v>
      </c>
      <c r="D6235">
        <v>6.6612</v>
      </c>
      <c r="E6235" s="35">
        <v>6.6702000000000004</v>
      </c>
      <c r="F6235">
        <v>594767</v>
      </c>
    </row>
    <row r="6236" spans="1:6">
      <c r="A6236" s="14">
        <v>44868</v>
      </c>
      <c r="B6236">
        <v>6.6165000000000003</v>
      </c>
      <c r="C6236">
        <v>6.8045</v>
      </c>
      <c r="D6236">
        <v>6.5358999999999998</v>
      </c>
      <c r="E6236" s="35">
        <v>6.7507999999999999</v>
      </c>
      <c r="F6236">
        <v>412032</v>
      </c>
    </row>
    <row r="6237" spans="1:6">
      <c r="A6237" s="14">
        <v>44869</v>
      </c>
      <c r="B6237">
        <v>6.8672000000000004</v>
      </c>
      <c r="C6237">
        <v>7.0015000000000001</v>
      </c>
      <c r="D6237">
        <v>6.7775999999999996</v>
      </c>
      <c r="E6237" s="35">
        <v>6.9566999999999997</v>
      </c>
      <c r="F6237">
        <v>511143</v>
      </c>
    </row>
    <row r="6238" spans="1:6">
      <c r="A6238" s="14">
        <v>44872</v>
      </c>
      <c r="B6238">
        <v>7.0552999999999999</v>
      </c>
      <c r="C6238">
        <v>7.0911</v>
      </c>
      <c r="D6238">
        <v>6.9657</v>
      </c>
      <c r="E6238" s="35">
        <v>7.0284000000000004</v>
      </c>
      <c r="F6238">
        <v>617156</v>
      </c>
    </row>
    <row r="6239" spans="1:6">
      <c r="A6239" s="14">
        <v>44873</v>
      </c>
      <c r="B6239">
        <v>7.0731999999999999</v>
      </c>
      <c r="C6239">
        <v>7.1448</v>
      </c>
      <c r="D6239">
        <v>6.8761999999999999</v>
      </c>
      <c r="E6239" s="35">
        <v>7.0105000000000004</v>
      </c>
      <c r="F6239">
        <v>580896</v>
      </c>
    </row>
    <row r="6240" spans="1:6">
      <c r="A6240" s="14">
        <v>44874</v>
      </c>
      <c r="B6240">
        <v>6.9208999999999996</v>
      </c>
      <c r="C6240">
        <v>6.9745999999999997</v>
      </c>
      <c r="D6240">
        <v>6.7417999999999996</v>
      </c>
      <c r="E6240" s="35">
        <v>6.7866</v>
      </c>
      <c r="F6240">
        <v>429758</v>
      </c>
    </row>
    <row r="6241" spans="1:6">
      <c r="A6241" s="14">
        <v>44875</v>
      </c>
      <c r="B6241">
        <v>7.1357999999999997</v>
      </c>
      <c r="C6241">
        <v>7.4401999999999999</v>
      </c>
      <c r="D6241">
        <v>7.1178999999999997</v>
      </c>
      <c r="E6241" s="35">
        <v>7.2522000000000002</v>
      </c>
      <c r="F6241">
        <v>813679</v>
      </c>
    </row>
    <row r="6242" spans="1:6">
      <c r="A6242" s="14">
        <v>44876</v>
      </c>
      <c r="B6242">
        <v>7.3148999999999997</v>
      </c>
      <c r="C6242">
        <v>7.5118999999999998</v>
      </c>
      <c r="D6242">
        <v>7.2343000000000002</v>
      </c>
      <c r="E6242" s="35">
        <v>7.4492000000000003</v>
      </c>
      <c r="F6242">
        <v>394843</v>
      </c>
    </row>
    <row r="6243" spans="1:6">
      <c r="A6243" s="14">
        <v>44879</v>
      </c>
      <c r="B6243">
        <v>7.4492000000000003</v>
      </c>
      <c r="C6243">
        <v>7.5029000000000003</v>
      </c>
      <c r="D6243">
        <v>7.3059000000000003</v>
      </c>
      <c r="E6243" s="35">
        <v>7.3506999999999998</v>
      </c>
      <c r="F6243">
        <v>503536</v>
      </c>
    </row>
    <row r="6244" spans="1:6">
      <c r="A6244" s="14">
        <v>44880</v>
      </c>
      <c r="B6244">
        <v>7.5118</v>
      </c>
      <c r="C6244">
        <v>7.6102999999999996</v>
      </c>
      <c r="D6244">
        <v>7.4490999999999996</v>
      </c>
      <c r="E6244" s="35">
        <v>7.476</v>
      </c>
      <c r="F6244">
        <v>458677</v>
      </c>
    </row>
    <row r="6245" spans="1:6">
      <c r="A6245" s="14">
        <v>44881</v>
      </c>
      <c r="B6245">
        <v>7.3954000000000004</v>
      </c>
      <c r="C6245">
        <v>7.4222999999999999</v>
      </c>
      <c r="D6245">
        <v>7.2701000000000002</v>
      </c>
      <c r="E6245" s="35">
        <v>7.3238000000000003</v>
      </c>
      <c r="F6245">
        <v>353387</v>
      </c>
    </row>
    <row r="6246" spans="1:6">
      <c r="A6246" s="14">
        <v>44882</v>
      </c>
      <c r="B6246">
        <v>7.0461999999999998</v>
      </c>
      <c r="C6246">
        <v>7.3506999999999998</v>
      </c>
      <c r="D6246">
        <v>6.9566999999999997</v>
      </c>
      <c r="E6246" s="35">
        <v>7.3417000000000003</v>
      </c>
      <c r="F6246">
        <v>429937</v>
      </c>
    </row>
    <row r="6247" spans="1:6">
      <c r="A6247" s="14">
        <v>44883</v>
      </c>
      <c r="B6247">
        <v>7.4311999999999996</v>
      </c>
      <c r="C6247">
        <v>7.5655000000000001</v>
      </c>
      <c r="D6247">
        <v>7.3238000000000003</v>
      </c>
      <c r="E6247" s="35">
        <v>7.3596000000000004</v>
      </c>
      <c r="F6247">
        <v>437726</v>
      </c>
    </row>
    <row r="6248" spans="1:6">
      <c r="A6248" s="14">
        <v>44886</v>
      </c>
      <c r="B6248">
        <v>7.3685999999999998</v>
      </c>
      <c r="C6248">
        <v>7.4939</v>
      </c>
      <c r="D6248">
        <v>7.3238000000000003</v>
      </c>
      <c r="E6248" s="35">
        <v>7.476</v>
      </c>
      <c r="F6248">
        <v>470137</v>
      </c>
    </row>
    <row r="6249" spans="1:6">
      <c r="A6249" s="14">
        <v>44887</v>
      </c>
      <c r="B6249">
        <v>7.5655999999999999</v>
      </c>
      <c r="C6249">
        <v>7.6193</v>
      </c>
      <c r="D6249">
        <v>7.5208000000000004</v>
      </c>
      <c r="E6249" s="35">
        <v>7.5566000000000004</v>
      </c>
      <c r="F6249">
        <v>323931</v>
      </c>
    </row>
    <row r="6250" spans="1:6">
      <c r="A6250" s="14">
        <v>44888</v>
      </c>
      <c r="B6250">
        <v>7.4490999999999996</v>
      </c>
      <c r="C6250">
        <v>7.6460999999999997</v>
      </c>
      <c r="D6250">
        <v>7.4490999999999996</v>
      </c>
      <c r="E6250" s="35">
        <v>7.6102999999999996</v>
      </c>
      <c r="F6250">
        <v>354640</v>
      </c>
    </row>
    <row r="6251" spans="1:6">
      <c r="A6251" s="14">
        <v>44890</v>
      </c>
      <c r="B6251">
        <v>7.6102999999999996</v>
      </c>
      <c r="C6251">
        <v>7.673</v>
      </c>
      <c r="D6251">
        <v>7.5476000000000001</v>
      </c>
      <c r="E6251" s="35">
        <v>7.5744999999999996</v>
      </c>
      <c r="F6251">
        <v>206016</v>
      </c>
    </row>
    <row r="6252" spans="1:6">
      <c r="A6252" s="14">
        <v>44893</v>
      </c>
      <c r="B6252">
        <v>7.4939</v>
      </c>
      <c r="C6252">
        <v>7.5297000000000001</v>
      </c>
      <c r="D6252">
        <v>7.3238000000000003</v>
      </c>
      <c r="E6252" s="35">
        <v>7.3417000000000003</v>
      </c>
      <c r="F6252">
        <v>424476</v>
      </c>
    </row>
    <row r="6253" spans="1:6">
      <c r="A6253" s="14">
        <v>44894</v>
      </c>
      <c r="B6253">
        <v>7.3596000000000004</v>
      </c>
      <c r="C6253">
        <v>7.4401999999999999</v>
      </c>
      <c r="D6253">
        <v>7.3327</v>
      </c>
      <c r="E6253" s="35">
        <v>7.3596000000000004</v>
      </c>
      <c r="F6253">
        <v>305038</v>
      </c>
    </row>
    <row r="6254" spans="1:6">
      <c r="A6254" s="14">
        <v>44895</v>
      </c>
      <c r="B6254">
        <v>6.8851000000000004</v>
      </c>
      <c r="C6254">
        <v>7.1</v>
      </c>
      <c r="D6254">
        <v>6.4554</v>
      </c>
      <c r="E6254" s="35">
        <v>7.1</v>
      </c>
      <c r="F6254">
        <v>1148266</v>
      </c>
    </row>
    <row r="6255" spans="1:6">
      <c r="A6255" s="14">
        <v>44896</v>
      </c>
      <c r="B6255">
        <v>7.1894999999999998</v>
      </c>
      <c r="C6255">
        <v>7.4222999999999999</v>
      </c>
      <c r="D6255">
        <v>7.1</v>
      </c>
      <c r="E6255" s="35">
        <v>7.2252999999999998</v>
      </c>
      <c r="F6255">
        <v>1050847</v>
      </c>
    </row>
    <row r="6256" spans="1:6">
      <c r="A6256" s="14">
        <v>44897</v>
      </c>
      <c r="B6256">
        <v>7.0731000000000002</v>
      </c>
      <c r="C6256">
        <v>7.0820999999999996</v>
      </c>
      <c r="D6256">
        <v>6.6791999999999998</v>
      </c>
      <c r="E6256" s="35">
        <v>6.7328999999999999</v>
      </c>
      <c r="F6256">
        <v>857639</v>
      </c>
    </row>
    <row r="6257" spans="1:6">
      <c r="A6257" s="14">
        <v>44900</v>
      </c>
      <c r="B6257">
        <v>6.6970999999999998</v>
      </c>
      <c r="C6257">
        <v>6.7149999999999999</v>
      </c>
      <c r="D6257">
        <v>6.4016000000000002</v>
      </c>
      <c r="E6257" s="35">
        <v>6.4284999999999997</v>
      </c>
      <c r="F6257">
        <v>848240</v>
      </c>
    </row>
    <row r="6258" spans="1:6">
      <c r="A6258" s="14">
        <v>44901</v>
      </c>
      <c r="B6258">
        <v>6.4375</v>
      </c>
      <c r="C6258">
        <v>6.4823000000000004</v>
      </c>
      <c r="D6258">
        <v>6.3747999999999996</v>
      </c>
      <c r="E6258" s="35">
        <v>6.4554</v>
      </c>
      <c r="F6258">
        <v>555648</v>
      </c>
    </row>
    <row r="6259" spans="1:6">
      <c r="A6259" s="14">
        <v>44902</v>
      </c>
      <c r="B6259">
        <v>6.4016999999999999</v>
      </c>
      <c r="C6259">
        <v>6.4823000000000004</v>
      </c>
      <c r="D6259">
        <v>6.3032000000000004</v>
      </c>
      <c r="E6259" s="35">
        <v>6.3390000000000004</v>
      </c>
      <c r="F6259">
        <v>528877</v>
      </c>
    </row>
    <row r="6260" spans="1:6">
      <c r="A6260" s="14">
        <v>44903</v>
      </c>
      <c r="B6260">
        <v>6.3747999999999996</v>
      </c>
      <c r="C6260">
        <v>6.4554</v>
      </c>
      <c r="D6260">
        <v>6.2404999999999999</v>
      </c>
      <c r="E6260" s="35">
        <v>6.3747999999999996</v>
      </c>
      <c r="F6260">
        <v>473096</v>
      </c>
    </row>
    <row r="6261" spans="1:6">
      <c r="A6261" s="14">
        <v>44904</v>
      </c>
      <c r="B6261">
        <v>6.2942</v>
      </c>
      <c r="C6261">
        <v>6.3567999999999998</v>
      </c>
      <c r="D6261">
        <v>6.133</v>
      </c>
      <c r="E6261" s="35">
        <v>6.1509</v>
      </c>
      <c r="F6261">
        <v>716352</v>
      </c>
    </row>
    <row r="6262" spans="1:6">
      <c r="A6262" s="14">
        <v>44907</v>
      </c>
      <c r="B6262">
        <v>6.1509</v>
      </c>
      <c r="C6262">
        <v>6.33</v>
      </c>
      <c r="D6262">
        <v>6.0076999999999998</v>
      </c>
      <c r="E6262" s="35">
        <v>6.2942</v>
      </c>
      <c r="F6262">
        <v>755394</v>
      </c>
    </row>
    <row r="6263" spans="1:6">
      <c r="A6263" s="14">
        <v>44908</v>
      </c>
      <c r="B6263">
        <v>6.3925999999999998</v>
      </c>
      <c r="C6263">
        <v>6.5090000000000003</v>
      </c>
      <c r="D6263">
        <v>6.0702999999999996</v>
      </c>
      <c r="E6263" s="35">
        <v>6.133</v>
      </c>
      <c r="F6263">
        <v>1249162</v>
      </c>
    </row>
    <row r="6264" spans="1:6">
      <c r="A6264" s="14">
        <v>44909</v>
      </c>
      <c r="B6264">
        <v>6.1330999999999998</v>
      </c>
      <c r="C6264">
        <v>6.1599000000000004</v>
      </c>
      <c r="D6264">
        <v>5.9271000000000003</v>
      </c>
      <c r="E6264" s="35">
        <v>6.0883000000000003</v>
      </c>
      <c r="F6264">
        <v>1386879</v>
      </c>
    </row>
    <row r="6265" spans="1:6">
      <c r="A6265" s="14">
        <v>44910</v>
      </c>
      <c r="B6265">
        <v>5.9987000000000004</v>
      </c>
      <c r="C6265">
        <v>6.0792999999999999</v>
      </c>
      <c r="D6265">
        <v>5.9001999999999999</v>
      </c>
      <c r="E6265" s="35">
        <v>5.9450000000000003</v>
      </c>
      <c r="F6265">
        <v>798009</v>
      </c>
    </row>
    <row r="6266" spans="1:6">
      <c r="A6266" s="14">
        <v>44911</v>
      </c>
      <c r="B6266">
        <v>5.8913000000000002</v>
      </c>
      <c r="C6266">
        <v>5.9987000000000004</v>
      </c>
      <c r="D6266">
        <v>5.8376000000000001</v>
      </c>
      <c r="E6266" s="35">
        <v>5.9092000000000002</v>
      </c>
      <c r="F6266">
        <v>1090785</v>
      </c>
    </row>
    <row r="6267" spans="1:6">
      <c r="A6267" s="14">
        <v>44914</v>
      </c>
      <c r="B6267">
        <v>5.9180999999999999</v>
      </c>
      <c r="C6267">
        <v>6.0076999999999998</v>
      </c>
      <c r="D6267">
        <v>5.5510000000000002</v>
      </c>
      <c r="E6267" s="35">
        <v>5.5957999999999997</v>
      </c>
      <c r="F6267">
        <v>2073669</v>
      </c>
    </row>
    <row r="6268" spans="1:6">
      <c r="A6268" s="14">
        <v>44915</v>
      </c>
      <c r="B6268">
        <v>5.7390999999999996</v>
      </c>
      <c r="C6268">
        <v>6.5179999999999998</v>
      </c>
      <c r="D6268">
        <v>5.7122000000000002</v>
      </c>
      <c r="E6268" s="35">
        <v>6.133</v>
      </c>
      <c r="F6268">
        <v>3161584</v>
      </c>
    </row>
    <row r="6269" spans="1:6">
      <c r="A6269" s="14">
        <v>44916</v>
      </c>
      <c r="B6269">
        <v>6.1420000000000003</v>
      </c>
      <c r="C6269">
        <v>6.1420000000000003</v>
      </c>
      <c r="D6269">
        <v>5.6943000000000001</v>
      </c>
      <c r="E6269" s="35">
        <v>5.9718999999999998</v>
      </c>
      <c r="F6269">
        <v>1729523</v>
      </c>
    </row>
    <row r="6270" spans="1:6">
      <c r="A6270" s="14">
        <v>44917</v>
      </c>
      <c r="B6270">
        <v>5.8554000000000004</v>
      </c>
      <c r="C6270">
        <v>6.3121</v>
      </c>
      <c r="D6270">
        <v>5.7569999999999997</v>
      </c>
      <c r="E6270" s="35">
        <v>6.2851999999999997</v>
      </c>
      <c r="F6270">
        <v>1663429</v>
      </c>
    </row>
    <row r="6271" spans="1:6">
      <c r="A6271" s="14">
        <v>44918</v>
      </c>
      <c r="B6271">
        <v>6.2404999999999999</v>
      </c>
      <c r="C6271">
        <v>6.4284999999999997</v>
      </c>
      <c r="D6271">
        <v>6.2135999999999996</v>
      </c>
      <c r="E6271" s="35">
        <v>6.3658000000000001</v>
      </c>
      <c r="F6271">
        <v>1018976</v>
      </c>
    </row>
    <row r="6272" spans="1:6">
      <c r="A6272" s="14">
        <v>44922</v>
      </c>
      <c r="B6272">
        <v>6.3121</v>
      </c>
      <c r="C6272">
        <v>6.4196</v>
      </c>
      <c r="D6272">
        <v>6.2674000000000003</v>
      </c>
      <c r="E6272" s="35">
        <v>6.3211000000000004</v>
      </c>
      <c r="F6272">
        <v>855050</v>
      </c>
    </row>
    <row r="6273" spans="1:6">
      <c r="A6273" s="14">
        <v>44923</v>
      </c>
      <c r="B6273">
        <v>6.3030999999999997</v>
      </c>
      <c r="C6273">
        <v>6.4105999999999996</v>
      </c>
      <c r="D6273">
        <v>6.2404000000000002</v>
      </c>
      <c r="E6273" s="35">
        <v>6.2672999999999996</v>
      </c>
      <c r="F6273">
        <v>817883</v>
      </c>
    </row>
    <row r="6274" spans="1:6">
      <c r="A6274" s="14">
        <v>44924</v>
      </c>
      <c r="B6274">
        <v>6.3388999999999998</v>
      </c>
      <c r="C6274">
        <v>6.5807000000000002</v>
      </c>
      <c r="D6274">
        <v>6.3209999999999997</v>
      </c>
      <c r="E6274" s="35">
        <v>6.4374000000000002</v>
      </c>
      <c r="F6274">
        <v>762908</v>
      </c>
    </row>
    <row r="6275" spans="1:6">
      <c r="A6275" s="14">
        <v>44925</v>
      </c>
      <c r="B6275">
        <v>6.3556999999999997</v>
      </c>
      <c r="C6275">
        <v>6.4555999999999996</v>
      </c>
      <c r="D6275">
        <v>6.3285</v>
      </c>
      <c r="E6275" s="35">
        <v>6.4192999999999998</v>
      </c>
      <c r="F6275">
        <v>515360</v>
      </c>
    </row>
    <row r="6276" spans="1:6">
      <c r="A6276" s="14">
        <v>44929</v>
      </c>
      <c r="B6276">
        <v>6.5282</v>
      </c>
      <c r="C6276">
        <v>6.6825999999999999</v>
      </c>
      <c r="D6276">
        <v>6.4555999999999996</v>
      </c>
      <c r="E6276" s="35">
        <v>6.6643999999999997</v>
      </c>
      <c r="F6276">
        <v>717286</v>
      </c>
    </row>
    <row r="6277" spans="1:6">
      <c r="A6277" s="14">
        <v>44930</v>
      </c>
      <c r="B6277">
        <v>6.7553000000000001</v>
      </c>
      <c r="C6277">
        <v>6.8369999999999997</v>
      </c>
      <c r="D6277">
        <v>6.6554000000000002</v>
      </c>
      <c r="E6277" s="35">
        <v>6.8278999999999996</v>
      </c>
      <c r="F6277">
        <v>806636</v>
      </c>
    </row>
    <row r="6278" spans="1:6">
      <c r="A6278" s="14">
        <v>44931</v>
      </c>
      <c r="B6278">
        <v>6.8098000000000001</v>
      </c>
      <c r="C6278">
        <v>6.8642000000000003</v>
      </c>
      <c r="D6278">
        <v>6.6281999999999996</v>
      </c>
      <c r="E6278" s="35">
        <v>6.7008000000000001</v>
      </c>
      <c r="F6278">
        <v>560216</v>
      </c>
    </row>
    <row r="6279" spans="1:6">
      <c r="A6279" s="14">
        <v>44932</v>
      </c>
      <c r="B6279">
        <v>6.8097000000000003</v>
      </c>
      <c r="C6279">
        <v>6.8733000000000004</v>
      </c>
      <c r="D6279">
        <v>6.7370999999999999</v>
      </c>
      <c r="E6279" s="35">
        <v>6.8642000000000003</v>
      </c>
      <c r="F6279">
        <v>512364</v>
      </c>
    </row>
    <row r="6280" spans="1:6">
      <c r="A6280" s="14">
        <v>44935</v>
      </c>
      <c r="B6280">
        <v>6.9005999999999998</v>
      </c>
      <c r="C6280">
        <v>6.9550000000000001</v>
      </c>
      <c r="D6280">
        <v>6.7915999999999999</v>
      </c>
      <c r="E6280" s="35">
        <v>6.7915999999999999</v>
      </c>
      <c r="F6280">
        <v>483675</v>
      </c>
    </row>
    <row r="6281" spans="1:6">
      <c r="A6281" s="14">
        <v>44936</v>
      </c>
      <c r="B6281">
        <v>6.8188000000000004</v>
      </c>
      <c r="C6281">
        <v>6.9367999999999999</v>
      </c>
      <c r="D6281">
        <v>6.7370999999999999</v>
      </c>
      <c r="E6281" s="35">
        <v>6.9096000000000002</v>
      </c>
      <c r="F6281">
        <v>387882</v>
      </c>
    </row>
    <row r="6282" spans="1:6">
      <c r="A6282" s="14">
        <v>44937</v>
      </c>
      <c r="B6282">
        <v>6.9549000000000003</v>
      </c>
      <c r="C6282">
        <v>7.0366999999999997</v>
      </c>
      <c r="D6282">
        <v>6.9005000000000001</v>
      </c>
      <c r="E6282" s="35">
        <v>6.9730999999999996</v>
      </c>
      <c r="F6282">
        <v>355646</v>
      </c>
    </row>
    <row r="6283" spans="1:6">
      <c r="A6283" s="14">
        <v>44938</v>
      </c>
      <c r="B6283">
        <v>7.0186000000000002</v>
      </c>
      <c r="C6283">
        <v>7.0640000000000001</v>
      </c>
      <c r="D6283">
        <v>6.8823999999999996</v>
      </c>
      <c r="E6283" s="35">
        <v>7.0457999999999998</v>
      </c>
      <c r="F6283">
        <v>542781</v>
      </c>
    </row>
    <row r="6284" spans="1:6">
      <c r="A6284" s="14">
        <v>44939</v>
      </c>
      <c r="B6284">
        <v>6.9732000000000003</v>
      </c>
      <c r="C6284">
        <v>7.0366999999999997</v>
      </c>
      <c r="D6284">
        <v>6.9368999999999996</v>
      </c>
      <c r="E6284" s="35">
        <v>7.0095000000000001</v>
      </c>
      <c r="F6284">
        <v>364639</v>
      </c>
    </row>
    <row r="6285" spans="1:6">
      <c r="A6285" s="14">
        <v>44943</v>
      </c>
      <c r="B6285">
        <v>7.0185000000000004</v>
      </c>
      <c r="C6285">
        <v>7.1002000000000001</v>
      </c>
      <c r="D6285">
        <v>6.9730999999999996</v>
      </c>
      <c r="E6285" s="35">
        <v>7.0639000000000003</v>
      </c>
      <c r="F6285">
        <v>487028</v>
      </c>
    </row>
    <row r="6286" spans="1:6">
      <c r="A6286" s="14">
        <v>44944</v>
      </c>
      <c r="B6286">
        <v>7.0911999999999997</v>
      </c>
      <c r="C6286">
        <v>7.1002999999999998</v>
      </c>
      <c r="D6286">
        <v>6.8188000000000004</v>
      </c>
      <c r="E6286" s="35">
        <v>6.8369999999999997</v>
      </c>
      <c r="F6286">
        <v>329683</v>
      </c>
    </row>
    <row r="6287" spans="1:6">
      <c r="A6287" s="14">
        <v>44945</v>
      </c>
      <c r="B6287">
        <v>6.7553000000000001</v>
      </c>
      <c r="C6287">
        <v>6.7915999999999999</v>
      </c>
      <c r="D6287">
        <v>6.6645000000000003</v>
      </c>
      <c r="E6287" s="35">
        <v>6.6917</v>
      </c>
      <c r="F6287">
        <v>333859</v>
      </c>
    </row>
    <row r="6288" spans="1:6">
      <c r="A6288" s="14">
        <v>44946</v>
      </c>
      <c r="B6288">
        <v>6.7007000000000003</v>
      </c>
      <c r="C6288">
        <v>6.7188999999999997</v>
      </c>
      <c r="D6288">
        <v>6.5827</v>
      </c>
      <c r="E6288" s="35">
        <v>6.6734999999999998</v>
      </c>
      <c r="F6288">
        <v>494565</v>
      </c>
    </row>
    <row r="6289" spans="1:6">
      <c r="A6289" s="14">
        <v>44949</v>
      </c>
      <c r="B6289">
        <v>6.6734999999999998</v>
      </c>
      <c r="C6289">
        <v>6.8097000000000003</v>
      </c>
      <c r="D6289">
        <v>6.6372</v>
      </c>
      <c r="E6289" s="35">
        <v>6.6825999999999999</v>
      </c>
      <c r="F6289">
        <v>659271</v>
      </c>
    </row>
    <row r="6290" spans="1:6">
      <c r="A6290" s="14">
        <v>44950</v>
      </c>
      <c r="B6290">
        <v>6.6643999999999997</v>
      </c>
      <c r="C6290">
        <v>6.6825999999999999</v>
      </c>
      <c r="D6290">
        <v>6.6009000000000002</v>
      </c>
      <c r="E6290" s="35">
        <v>6.6372</v>
      </c>
      <c r="F6290">
        <v>351109</v>
      </c>
    </row>
    <row r="6291" spans="1:6">
      <c r="A6291" s="14">
        <v>44951</v>
      </c>
      <c r="B6291">
        <v>6.5555000000000003</v>
      </c>
      <c r="C6291">
        <v>6.6645000000000003</v>
      </c>
      <c r="D6291">
        <v>6.5191999999999997</v>
      </c>
      <c r="E6291" s="35">
        <v>6.6554000000000002</v>
      </c>
      <c r="F6291">
        <v>303352</v>
      </c>
    </row>
    <row r="6292" spans="1:6">
      <c r="A6292" s="14">
        <v>44952</v>
      </c>
      <c r="B6292">
        <v>6.7188999999999997</v>
      </c>
      <c r="C6292">
        <v>6.7552000000000003</v>
      </c>
      <c r="D6292">
        <v>6.5827</v>
      </c>
      <c r="E6292" s="35">
        <v>6.6825999999999999</v>
      </c>
      <c r="F6292">
        <v>366453</v>
      </c>
    </row>
    <row r="6293" spans="1:6">
      <c r="A6293" s="14">
        <v>44953</v>
      </c>
      <c r="B6293">
        <v>6.6554000000000002</v>
      </c>
      <c r="C6293">
        <v>6.7644000000000002</v>
      </c>
      <c r="D6293">
        <v>6.6372</v>
      </c>
      <c r="E6293" s="35">
        <v>6.7462</v>
      </c>
      <c r="F6293">
        <v>370814</v>
      </c>
    </row>
    <row r="6294" spans="1:6">
      <c r="A6294" s="14">
        <v>44956</v>
      </c>
      <c r="B6294">
        <v>6.7279999999999998</v>
      </c>
      <c r="C6294">
        <v>6.9550000000000001</v>
      </c>
      <c r="D6294">
        <v>6.6917</v>
      </c>
      <c r="E6294" s="35">
        <v>6.8551000000000002</v>
      </c>
      <c r="F6294">
        <v>465602</v>
      </c>
    </row>
    <row r="6295" spans="1:6">
      <c r="A6295" s="14">
        <v>44957</v>
      </c>
      <c r="B6295">
        <v>6.8551000000000002</v>
      </c>
      <c r="C6295">
        <v>7.0911999999999997</v>
      </c>
      <c r="D6295">
        <v>6.7733999999999996</v>
      </c>
      <c r="E6295" s="35">
        <v>7.0820999999999996</v>
      </c>
      <c r="F6295">
        <v>534154</v>
      </c>
    </row>
    <row r="6296" spans="1:6">
      <c r="A6296" s="14">
        <v>44958</v>
      </c>
      <c r="B6296">
        <v>7.0548999999999999</v>
      </c>
      <c r="C6296">
        <v>7.1820000000000004</v>
      </c>
      <c r="D6296">
        <v>6.9187000000000003</v>
      </c>
      <c r="E6296" s="35">
        <v>7.0820999999999996</v>
      </c>
      <c r="F6296">
        <v>455797</v>
      </c>
    </row>
    <row r="6297" spans="1:6">
      <c r="A6297" s="14">
        <v>44959</v>
      </c>
      <c r="B6297">
        <v>7.1184000000000003</v>
      </c>
      <c r="C6297">
        <v>7.2092000000000001</v>
      </c>
      <c r="D6297">
        <v>7.0185000000000004</v>
      </c>
      <c r="E6297" s="35">
        <v>7.0639000000000003</v>
      </c>
      <c r="F6297">
        <v>571831</v>
      </c>
    </row>
    <row r="6298" spans="1:6">
      <c r="A6298" s="14">
        <v>44960</v>
      </c>
      <c r="B6298">
        <v>6.9641000000000002</v>
      </c>
      <c r="C6298">
        <v>7.2455999999999996</v>
      </c>
      <c r="D6298">
        <v>6.9641000000000002</v>
      </c>
      <c r="E6298" s="35">
        <v>7.0548999999999999</v>
      </c>
      <c r="F6298">
        <v>1350691</v>
      </c>
    </row>
    <row r="6299" spans="1:6">
      <c r="A6299" s="14">
        <v>44963</v>
      </c>
      <c r="B6299">
        <v>7.0094000000000003</v>
      </c>
      <c r="C6299">
        <v>7.0366999999999997</v>
      </c>
      <c r="D6299">
        <v>6.7279</v>
      </c>
      <c r="E6299" s="35">
        <v>6.9276999999999997</v>
      </c>
      <c r="F6299">
        <v>485302</v>
      </c>
    </row>
    <row r="6300" spans="1:6">
      <c r="A6300" s="14">
        <v>44964</v>
      </c>
      <c r="B6300">
        <v>6.8642000000000003</v>
      </c>
      <c r="C6300">
        <v>7.0095000000000001</v>
      </c>
      <c r="D6300">
        <v>6.8188000000000004</v>
      </c>
      <c r="E6300" s="35">
        <v>6.9641000000000002</v>
      </c>
      <c r="F6300">
        <v>426381</v>
      </c>
    </row>
    <row r="6301" spans="1:6">
      <c r="A6301" s="14">
        <v>44965</v>
      </c>
      <c r="B6301">
        <v>6.9005000000000001</v>
      </c>
      <c r="C6301">
        <v>6.9550000000000001</v>
      </c>
      <c r="D6301">
        <v>6.8188000000000004</v>
      </c>
      <c r="E6301" s="35">
        <v>6.8278999999999996</v>
      </c>
      <c r="F6301">
        <v>341395</v>
      </c>
    </row>
    <row r="6302" spans="1:6">
      <c r="A6302" s="14">
        <v>44966</v>
      </c>
      <c r="B6302">
        <v>6.8823999999999996</v>
      </c>
      <c r="C6302">
        <v>6.9367999999999999</v>
      </c>
      <c r="D6302">
        <v>6.5827</v>
      </c>
      <c r="E6302" s="35">
        <v>6.6009000000000002</v>
      </c>
      <c r="F6302">
        <v>457886</v>
      </c>
    </row>
    <row r="6303" spans="1:6">
      <c r="A6303" s="14">
        <v>44967</v>
      </c>
      <c r="B6303">
        <v>6.5735999999999999</v>
      </c>
      <c r="C6303">
        <v>6.7915000000000001</v>
      </c>
      <c r="D6303">
        <v>6.5373000000000001</v>
      </c>
      <c r="E6303" s="35">
        <v>6.7188999999999997</v>
      </c>
      <c r="F6303">
        <v>387971</v>
      </c>
    </row>
    <row r="6304" spans="1:6">
      <c r="A6304" s="14">
        <v>44970</v>
      </c>
      <c r="B6304">
        <v>6.7370999999999999</v>
      </c>
      <c r="C6304">
        <v>6.9821999999999997</v>
      </c>
      <c r="D6304">
        <v>6.7008000000000001</v>
      </c>
      <c r="E6304" s="35">
        <v>6.9459</v>
      </c>
      <c r="F6304">
        <v>369449</v>
      </c>
    </row>
    <row r="6305" spans="1:6">
      <c r="A6305" s="14">
        <v>44971</v>
      </c>
      <c r="B6305">
        <v>6.8733000000000004</v>
      </c>
      <c r="C6305">
        <v>6.9821999999999997</v>
      </c>
      <c r="D6305">
        <v>6.7915999999999999</v>
      </c>
      <c r="E6305" s="35">
        <v>6.9096000000000002</v>
      </c>
      <c r="F6305">
        <v>289640</v>
      </c>
    </row>
    <row r="6306" spans="1:6">
      <c r="A6306" s="14">
        <v>44972</v>
      </c>
      <c r="B6306">
        <v>6.8369</v>
      </c>
      <c r="C6306">
        <v>6.9459</v>
      </c>
      <c r="D6306">
        <v>6.8097000000000003</v>
      </c>
      <c r="E6306" s="35">
        <v>6.9459</v>
      </c>
      <c r="F6306">
        <v>316061</v>
      </c>
    </row>
    <row r="6307" spans="1:6">
      <c r="A6307" s="14">
        <v>44973</v>
      </c>
      <c r="B6307">
        <v>6.8188000000000004</v>
      </c>
      <c r="C6307">
        <v>7.0366999999999997</v>
      </c>
      <c r="D6307">
        <v>6.7824999999999998</v>
      </c>
      <c r="E6307" s="35">
        <v>6.9912999999999998</v>
      </c>
      <c r="F6307">
        <v>575012</v>
      </c>
    </row>
    <row r="6308" spans="1:6">
      <c r="A6308" s="14">
        <v>44974</v>
      </c>
      <c r="B6308">
        <v>7.0457999999999998</v>
      </c>
      <c r="C6308">
        <v>7.1456999999999997</v>
      </c>
      <c r="D6308">
        <v>6.9550000000000001</v>
      </c>
      <c r="E6308" s="35">
        <v>7.1456999999999997</v>
      </c>
      <c r="F6308">
        <v>503740</v>
      </c>
    </row>
    <row r="6309" spans="1:6">
      <c r="A6309" s="14">
        <v>44978</v>
      </c>
      <c r="B6309">
        <v>7.0457999999999998</v>
      </c>
      <c r="C6309">
        <v>7.1275000000000004</v>
      </c>
      <c r="D6309">
        <v>7.0275999999999996</v>
      </c>
      <c r="E6309" s="35">
        <v>7.0911999999999997</v>
      </c>
      <c r="F6309">
        <v>703945</v>
      </c>
    </row>
    <row r="6310" spans="1:6">
      <c r="A6310" s="14">
        <v>44979</v>
      </c>
      <c r="B6310">
        <v>7.0820999999999996</v>
      </c>
      <c r="C6310">
        <v>7.1365999999999996</v>
      </c>
      <c r="D6310">
        <v>6.9459</v>
      </c>
      <c r="E6310" s="35">
        <v>7.0730000000000004</v>
      </c>
      <c r="F6310">
        <v>1099901</v>
      </c>
    </row>
    <row r="6311" spans="1:6">
      <c r="A6311" s="14">
        <v>44980</v>
      </c>
      <c r="B6311">
        <v>7.1729000000000003</v>
      </c>
      <c r="C6311">
        <v>7.3272000000000004</v>
      </c>
      <c r="D6311">
        <v>7.1456</v>
      </c>
      <c r="E6311" s="35">
        <v>7.2454999999999998</v>
      </c>
      <c r="F6311">
        <v>501102</v>
      </c>
    </row>
    <row r="6312" spans="1:6">
      <c r="A6312" s="14">
        <v>44981</v>
      </c>
      <c r="B6312">
        <v>7.1547000000000001</v>
      </c>
      <c r="C6312">
        <v>7.2000999999999999</v>
      </c>
      <c r="D6312">
        <v>7.0275999999999996</v>
      </c>
      <c r="E6312" s="35">
        <v>7.1275000000000004</v>
      </c>
      <c r="F6312">
        <v>387700</v>
      </c>
    </row>
    <row r="6313" spans="1:6">
      <c r="A6313" s="14">
        <v>44984</v>
      </c>
      <c r="B6313">
        <v>7.2274000000000003</v>
      </c>
      <c r="C6313">
        <v>7.4089999999999998</v>
      </c>
      <c r="D6313">
        <v>7.1820000000000004</v>
      </c>
      <c r="E6313" s="35">
        <v>7.2365000000000004</v>
      </c>
      <c r="F6313">
        <v>385523</v>
      </c>
    </row>
    <row r="6314" spans="1:6">
      <c r="A6314" s="14">
        <v>44985</v>
      </c>
      <c r="B6314">
        <v>7.2001999999999997</v>
      </c>
      <c r="C6314">
        <v>7.3455000000000004</v>
      </c>
      <c r="D6314">
        <v>7.1456999999999997</v>
      </c>
      <c r="E6314" s="35">
        <v>7.1456999999999997</v>
      </c>
      <c r="F6314">
        <v>715569</v>
      </c>
    </row>
    <row r="6315" spans="1:6">
      <c r="A6315" s="14">
        <v>44986</v>
      </c>
      <c r="B6315">
        <v>7.1456</v>
      </c>
      <c r="C6315">
        <v>7.2637</v>
      </c>
      <c r="D6315">
        <v>7.1093000000000002</v>
      </c>
      <c r="E6315" s="35">
        <v>7.2092000000000001</v>
      </c>
      <c r="F6315">
        <v>571561</v>
      </c>
    </row>
    <row r="6316" spans="1:6">
      <c r="A6316" s="14">
        <v>44987</v>
      </c>
      <c r="B6316">
        <v>7.1365999999999996</v>
      </c>
      <c r="C6316">
        <v>7.2910000000000004</v>
      </c>
      <c r="D6316">
        <v>7.0911999999999997</v>
      </c>
      <c r="E6316" s="35">
        <v>7.2819000000000003</v>
      </c>
      <c r="F6316">
        <v>284739</v>
      </c>
    </row>
    <row r="6317" spans="1:6">
      <c r="A6317" s="14">
        <v>44988</v>
      </c>
      <c r="B6317">
        <v>7.3453999999999997</v>
      </c>
      <c r="C6317">
        <v>7.5814000000000004</v>
      </c>
      <c r="D6317">
        <v>7.3</v>
      </c>
      <c r="E6317" s="35">
        <v>7.5541999999999998</v>
      </c>
      <c r="F6317">
        <v>406401</v>
      </c>
    </row>
    <row r="6318" spans="1:6">
      <c r="A6318" s="14">
        <v>44991</v>
      </c>
      <c r="B6318">
        <v>7.5361000000000002</v>
      </c>
      <c r="C6318">
        <v>7.5450999999999997</v>
      </c>
      <c r="D6318">
        <v>7.0004</v>
      </c>
      <c r="E6318" s="35">
        <v>7.0730000000000004</v>
      </c>
      <c r="F6318">
        <v>518899</v>
      </c>
    </row>
    <row r="6319" spans="1:6">
      <c r="A6319" s="14">
        <v>44992</v>
      </c>
      <c r="B6319">
        <v>7.0911999999999997</v>
      </c>
      <c r="C6319">
        <v>7.1275000000000004</v>
      </c>
      <c r="D6319">
        <v>6.9641000000000002</v>
      </c>
      <c r="E6319" s="35">
        <v>6.9912999999999998</v>
      </c>
      <c r="F6319">
        <v>526345</v>
      </c>
    </row>
    <row r="6320" spans="1:6">
      <c r="A6320" s="14">
        <v>44993</v>
      </c>
      <c r="B6320">
        <v>7.0275999999999996</v>
      </c>
      <c r="C6320">
        <v>7.0820999999999996</v>
      </c>
      <c r="D6320">
        <v>6.9276999999999997</v>
      </c>
      <c r="E6320" s="35">
        <v>7.0275999999999996</v>
      </c>
      <c r="F6320">
        <v>387789</v>
      </c>
    </row>
    <row r="6321" spans="1:6">
      <c r="A6321" s="14">
        <v>44994</v>
      </c>
      <c r="B6321">
        <v>7.0730000000000004</v>
      </c>
      <c r="C6321">
        <v>7.1820000000000004</v>
      </c>
      <c r="D6321">
        <v>6.9550000000000001</v>
      </c>
      <c r="E6321" s="35">
        <v>6.9912999999999998</v>
      </c>
      <c r="F6321">
        <v>491025</v>
      </c>
    </row>
    <row r="6322" spans="1:6">
      <c r="A6322" s="14">
        <v>44995</v>
      </c>
      <c r="B6322">
        <v>6.9641000000000002</v>
      </c>
      <c r="C6322">
        <v>6.9912999999999998</v>
      </c>
      <c r="D6322">
        <v>6.6734999999999998</v>
      </c>
      <c r="E6322" s="35">
        <v>6.8097000000000003</v>
      </c>
      <c r="F6322">
        <v>720375</v>
      </c>
    </row>
    <row r="6323" spans="1:6">
      <c r="A6323" s="14">
        <v>44998</v>
      </c>
      <c r="B6323">
        <v>6.6463000000000001</v>
      </c>
      <c r="C6323">
        <v>6.6917</v>
      </c>
      <c r="D6323">
        <v>6.4466000000000001</v>
      </c>
      <c r="E6323" s="35">
        <v>6.5191999999999997</v>
      </c>
      <c r="F6323">
        <v>715205</v>
      </c>
    </row>
    <row r="6324" spans="1:6">
      <c r="A6324" s="14">
        <v>44999</v>
      </c>
      <c r="B6324">
        <v>6.7370999999999999</v>
      </c>
      <c r="C6324">
        <v>6.8551000000000002</v>
      </c>
      <c r="D6324">
        <v>6.5646000000000004</v>
      </c>
      <c r="E6324" s="35">
        <v>6.6372</v>
      </c>
      <c r="F6324">
        <v>721648</v>
      </c>
    </row>
    <row r="6325" spans="1:6">
      <c r="A6325" s="14">
        <v>45000</v>
      </c>
      <c r="B6325">
        <v>6.4192999999999998</v>
      </c>
      <c r="C6325">
        <v>6.5464000000000002</v>
      </c>
      <c r="D6325">
        <v>6.3647999999999998</v>
      </c>
      <c r="E6325" s="35">
        <v>6.5373000000000001</v>
      </c>
      <c r="F6325">
        <v>702397</v>
      </c>
    </row>
    <row r="6326" spans="1:6">
      <c r="A6326" s="14">
        <v>45001</v>
      </c>
      <c r="B6326">
        <v>6.4375</v>
      </c>
      <c r="C6326">
        <v>6.6372</v>
      </c>
      <c r="D6326">
        <v>6.3556999999999997</v>
      </c>
      <c r="E6326" s="35">
        <v>6.6009000000000002</v>
      </c>
      <c r="F6326">
        <v>678340</v>
      </c>
    </row>
    <row r="6327" spans="1:6">
      <c r="A6327" s="14">
        <v>45002</v>
      </c>
      <c r="B6327">
        <v>6.5464000000000002</v>
      </c>
      <c r="C6327">
        <v>6.6189999999999998</v>
      </c>
      <c r="D6327">
        <v>6.4374000000000002</v>
      </c>
      <c r="E6327" s="35">
        <v>6.4828000000000001</v>
      </c>
      <c r="F6327">
        <v>1479695</v>
      </c>
    </row>
    <row r="6328" spans="1:6">
      <c r="A6328" s="14">
        <v>45005</v>
      </c>
      <c r="B6328">
        <v>6.5555000000000003</v>
      </c>
      <c r="C6328">
        <v>6.6372</v>
      </c>
      <c r="D6328">
        <v>6.3920000000000003</v>
      </c>
      <c r="E6328" s="35">
        <v>6.5010000000000003</v>
      </c>
      <c r="F6328">
        <v>1095364</v>
      </c>
    </row>
    <row r="6329" spans="1:6">
      <c r="A6329" s="14">
        <v>45006</v>
      </c>
      <c r="B6329">
        <v>6.6280999999999999</v>
      </c>
      <c r="C6329">
        <v>6.7643000000000004</v>
      </c>
      <c r="D6329">
        <v>6.6189999999999998</v>
      </c>
      <c r="E6329" s="35">
        <v>6.6372</v>
      </c>
      <c r="F6329">
        <v>701219</v>
      </c>
    </row>
    <row r="6330" spans="1:6">
      <c r="A6330" s="14">
        <v>45007</v>
      </c>
      <c r="B6330">
        <v>6.6645000000000003</v>
      </c>
      <c r="C6330">
        <v>6.7644000000000002</v>
      </c>
      <c r="D6330">
        <v>6.5101000000000004</v>
      </c>
      <c r="E6330" s="35">
        <v>6.5191999999999997</v>
      </c>
      <c r="F6330">
        <v>888445</v>
      </c>
    </row>
    <row r="6331" spans="1:6">
      <c r="A6331" s="14">
        <v>45008</v>
      </c>
      <c r="B6331">
        <v>7.2728000000000002</v>
      </c>
      <c r="C6331">
        <v>7.7539999999999996</v>
      </c>
      <c r="D6331">
        <v>6.5918000000000001</v>
      </c>
      <c r="E6331" s="35">
        <v>6.9096000000000002</v>
      </c>
      <c r="F6331">
        <v>3515724</v>
      </c>
    </row>
    <row r="6332" spans="1:6">
      <c r="A6332" s="14">
        <v>45009</v>
      </c>
      <c r="B6332">
        <v>6.9459</v>
      </c>
      <c r="C6332">
        <v>7.6722999999999999</v>
      </c>
      <c r="D6332">
        <v>6.9096000000000002</v>
      </c>
      <c r="E6332" s="35">
        <v>7.6086999999999998</v>
      </c>
      <c r="F6332">
        <v>2654419</v>
      </c>
    </row>
    <row r="6333" spans="1:6">
      <c r="A6333" s="14">
        <v>45012</v>
      </c>
      <c r="B6333">
        <v>7.7903000000000002</v>
      </c>
      <c r="C6333">
        <v>7.9627999999999997</v>
      </c>
      <c r="D6333">
        <v>7.5906000000000002</v>
      </c>
      <c r="E6333" s="35">
        <v>7.9356</v>
      </c>
      <c r="F6333">
        <v>1304380</v>
      </c>
    </row>
    <row r="6334" spans="1:6">
      <c r="A6334" s="14">
        <v>45013</v>
      </c>
      <c r="B6334">
        <v>7.9173999999999998</v>
      </c>
      <c r="C6334">
        <v>7.9992000000000001</v>
      </c>
      <c r="D6334">
        <v>7.4634999999999998</v>
      </c>
      <c r="E6334" s="35">
        <v>7.7994000000000003</v>
      </c>
      <c r="F6334">
        <v>1297842</v>
      </c>
    </row>
    <row r="6335" spans="1:6">
      <c r="A6335" s="14">
        <v>45014</v>
      </c>
      <c r="B6335">
        <v>7.8902000000000001</v>
      </c>
      <c r="C6335">
        <v>7.9809000000000001</v>
      </c>
      <c r="D6335">
        <v>7.5995999999999997</v>
      </c>
      <c r="E6335" s="35">
        <v>7.6904000000000003</v>
      </c>
      <c r="F6335">
        <v>768677</v>
      </c>
    </row>
    <row r="6336" spans="1:6">
      <c r="A6336" s="14">
        <v>45015</v>
      </c>
      <c r="B6336">
        <v>7.7267000000000001</v>
      </c>
      <c r="C6336">
        <v>7.7721</v>
      </c>
      <c r="D6336">
        <v>7.6086999999999998</v>
      </c>
      <c r="E6336" s="35">
        <v>7.6449999999999996</v>
      </c>
      <c r="F6336">
        <v>446987</v>
      </c>
    </row>
    <row r="6337" spans="1:6">
      <c r="A6337" s="14">
        <v>45016</v>
      </c>
      <c r="B6337">
        <v>7.6722000000000001</v>
      </c>
      <c r="C6337">
        <v>7.7812000000000001</v>
      </c>
      <c r="D6337">
        <v>7.4996999999999998</v>
      </c>
      <c r="E6337" s="35">
        <v>7.6449999999999996</v>
      </c>
      <c r="F6337">
        <v>712383</v>
      </c>
    </row>
    <row r="6338" spans="1:6">
      <c r="A6338" s="14">
        <v>45019</v>
      </c>
      <c r="B6338">
        <v>7.6722000000000001</v>
      </c>
      <c r="C6338">
        <v>7.7721</v>
      </c>
      <c r="D6338">
        <v>7.5450999999999997</v>
      </c>
      <c r="E6338" s="35">
        <v>7.7358000000000002</v>
      </c>
      <c r="F6338">
        <v>877360</v>
      </c>
    </row>
    <row r="6339" spans="1:6">
      <c r="A6339" s="14">
        <v>45020</v>
      </c>
      <c r="B6339">
        <v>7.7816999999999998</v>
      </c>
      <c r="C6339">
        <v>7.8000999999999996</v>
      </c>
      <c r="D6339">
        <v>7.3590999999999998</v>
      </c>
      <c r="E6339" s="35">
        <v>7.4325999999999999</v>
      </c>
      <c r="F6339">
        <v>751069</v>
      </c>
    </row>
    <row r="6340" spans="1:6">
      <c r="A6340" s="14">
        <v>45021</v>
      </c>
      <c r="B6340">
        <v>7.3867000000000003</v>
      </c>
      <c r="C6340">
        <v>7.3959000000000001</v>
      </c>
      <c r="D6340">
        <v>7.2397</v>
      </c>
      <c r="E6340" s="35">
        <v>7.2948000000000004</v>
      </c>
      <c r="F6340">
        <v>736371</v>
      </c>
    </row>
    <row r="6341" spans="1:6">
      <c r="A6341" s="14">
        <v>45022</v>
      </c>
      <c r="B6341">
        <v>7.3132000000000001</v>
      </c>
      <c r="C6341">
        <v>7.3682999999999996</v>
      </c>
      <c r="D6341">
        <v>7.2580999999999998</v>
      </c>
      <c r="E6341" s="35">
        <v>7.3315999999999999</v>
      </c>
      <c r="F6341">
        <v>366121</v>
      </c>
    </row>
    <row r="6342" spans="1:6">
      <c r="A6342" s="14">
        <v>45026</v>
      </c>
      <c r="B6342">
        <v>7.3132000000000001</v>
      </c>
      <c r="C6342">
        <v>7.4325999999999999</v>
      </c>
      <c r="D6342">
        <v>7.2672999999999996</v>
      </c>
      <c r="E6342" s="35">
        <v>7.3224</v>
      </c>
      <c r="F6342">
        <v>437782</v>
      </c>
    </row>
    <row r="6343" spans="1:6">
      <c r="A6343" s="14">
        <v>45027</v>
      </c>
      <c r="B6343">
        <v>7.3592000000000004</v>
      </c>
      <c r="C6343">
        <v>7.4786000000000001</v>
      </c>
      <c r="D6343">
        <v>7.3132000000000001</v>
      </c>
      <c r="E6343" s="35">
        <v>7.3407999999999998</v>
      </c>
      <c r="F6343">
        <v>589101</v>
      </c>
    </row>
    <row r="6344" spans="1:6">
      <c r="A6344" s="14">
        <v>45028</v>
      </c>
      <c r="B6344">
        <v>7.4325999999999999</v>
      </c>
      <c r="C6344">
        <v>7.4602000000000004</v>
      </c>
      <c r="D6344">
        <v>7.1936999999999998</v>
      </c>
      <c r="E6344" s="35">
        <v>7.2213000000000003</v>
      </c>
      <c r="F6344">
        <v>509350</v>
      </c>
    </row>
    <row r="6345" spans="1:6">
      <c r="A6345" s="14">
        <v>45029</v>
      </c>
      <c r="B6345">
        <v>7.2305000000000001</v>
      </c>
      <c r="C6345">
        <v>7.3315999999999999</v>
      </c>
      <c r="D6345">
        <v>7.1661999999999999</v>
      </c>
      <c r="E6345" s="35">
        <v>7.2488999999999999</v>
      </c>
      <c r="F6345">
        <v>498879</v>
      </c>
    </row>
    <row r="6346" spans="1:6">
      <c r="A6346" s="14">
        <v>45030</v>
      </c>
      <c r="B6346">
        <v>7.2672999999999996</v>
      </c>
      <c r="C6346">
        <v>7.3590999999999998</v>
      </c>
      <c r="D6346">
        <v>7.0743</v>
      </c>
      <c r="E6346" s="35">
        <v>7.1753999999999998</v>
      </c>
      <c r="F6346">
        <v>628514</v>
      </c>
    </row>
    <row r="6347" spans="1:6">
      <c r="A6347" s="14">
        <v>45033</v>
      </c>
      <c r="B6347">
        <v>7.2305000000000001</v>
      </c>
      <c r="C6347">
        <v>7.4694000000000003</v>
      </c>
      <c r="D6347">
        <v>7.1295000000000002</v>
      </c>
      <c r="E6347" s="35">
        <v>7.4602000000000004</v>
      </c>
      <c r="F6347">
        <v>583127</v>
      </c>
    </row>
    <row r="6348" spans="1:6">
      <c r="A6348" s="14">
        <v>45034</v>
      </c>
      <c r="B6348">
        <v>7.4786000000000001</v>
      </c>
      <c r="C6348">
        <v>7.7725999999999997</v>
      </c>
      <c r="D6348">
        <v>7.4602000000000004</v>
      </c>
      <c r="E6348" s="35">
        <v>7.6898999999999997</v>
      </c>
      <c r="F6348">
        <v>1311142</v>
      </c>
    </row>
    <row r="6349" spans="1:6">
      <c r="A6349" s="14">
        <v>45035</v>
      </c>
      <c r="B6349">
        <v>7.6807999999999996</v>
      </c>
      <c r="C6349">
        <v>7.8369</v>
      </c>
      <c r="D6349">
        <v>7.5429000000000004</v>
      </c>
      <c r="E6349" s="35">
        <v>7.7910000000000004</v>
      </c>
      <c r="F6349">
        <v>727283</v>
      </c>
    </row>
    <row r="6350" spans="1:6">
      <c r="A6350" s="14">
        <v>45036</v>
      </c>
      <c r="B6350">
        <v>7.7633999999999999</v>
      </c>
      <c r="C6350">
        <v>7.7633999999999999</v>
      </c>
      <c r="D6350">
        <v>7.4602000000000004</v>
      </c>
      <c r="E6350" s="35">
        <v>7.5521000000000003</v>
      </c>
      <c r="F6350">
        <v>642663</v>
      </c>
    </row>
    <row r="6351" spans="1:6">
      <c r="A6351" s="14">
        <v>45037</v>
      </c>
      <c r="B6351">
        <v>7.5888999999999998</v>
      </c>
      <c r="C6351">
        <v>7.7083000000000004</v>
      </c>
      <c r="D6351">
        <v>7.4786000000000001</v>
      </c>
      <c r="E6351" s="35">
        <v>7.7083000000000004</v>
      </c>
      <c r="F6351">
        <v>576607</v>
      </c>
    </row>
    <row r="6352" spans="1:6">
      <c r="A6352" s="14">
        <v>45040</v>
      </c>
      <c r="B6352">
        <v>7.7081999999999997</v>
      </c>
      <c r="C6352">
        <v>7.7725999999999997</v>
      </c>
      <c r="D6352">
        <v>7.5796000000000001</v>
      </c>
      <c r="E6352" s="35">
        <v>7.6715</v>
      </c>
      <c r="F6352">
        <v>752542</v>
      </c>
    </row>
    <row r="6353" spans="1:6">
      <c r="A6353" s="14">
        <v>45041</v>
      </c>
      <c r="B6353">
        <v>7.5796000000000001</v>
      </c>
      <c r="C6353">
        <v>7.5796000000000001</v>
      </c>
      <c r="D6353">
        <v>7.2305000000000001</v>
      </c>
      <c r="E6353" s="35">
        <v>7.3132000000000001</v>
      </c>
      <c r="F6353">
        <v>668294</v>
      </c>
    </row>
    <row r="6354" spans="1:6">
      <c r="A6354" s="14">
        <v>45042</v>
      </c>
      <c r="B6354">
        <v>7.2488999999999999</v>
      </c>
      <c r="C6354">
        <v>7.3315999999999999</v>
      </c>
      <c r="D6354">
        <v>7.1111000000000004</v>
      </c>
      <c r="E6354" s="35">
        <v>7.1845999999999997</v>
      </c>
      <c r="F6354">
        <v>485282</v>
      </c>
    </row>
    <row r="6355" spans="1:6">
      <c r="A6355" s="14">
        <v>45043</v>
      </c>
      <c r="B6355">
        <v>7.2214</v>
      </c>
      <c r="C6355">
        <v>7.2948000000000004</v>
      </c>
      <c r="D6355">
        <v>7.1295000000000002</v>
      </c>
      <c r="E6355" s="35">
        <v>7.2580999999999998</v>
      </c>
      <c r="F6355">
        <v>473798</v>
      </c>
    </row>
    <row r="6356" spans="1:6">
      <c r="A6356" s="14">
        <v>45044</v>
      </c>
      <c r="B6356">
        <v>7.2397999999999998</v>
      </c>
      <c r="C6356">
        <v>7.4511000000000003</v>
      </c>
      <c r="D6356">
        <v>7.2397999999999998</v>
      </c>
      <c r="E6356" s="35">
        <v>7.35</v>
      </c>
      <c r="F6356">
        <v>444951</v>
      </c>
    </row>
    <row r="6357" spans="1:6">
      <c r="A6357" s="14">
        <v>45047</v>
      </c>
      <c r="B6357">
        <v>7.3407</v>
      </c>
      <c r="C6357">
        <v>7.5612000000000004</v>
      </c>
      <c r="D6357">
        <v>7.3224</v>
      </c>
      <c r="E6357" s="35">
        <v>7.3682999999999996</v>
      </c>
      <c r="F6357">
        <v>731593</v>
      </c>
    </row>
    <row r="6358" spans="1:6">
      <c r="A6358" s="14">
        <v>45048</v>
      </c>
      <c r="B6358">
        <v>7.3498999999999999</v>
      </c>
      <c r="C6358">
        <v>7.3867000000000003</v>
      </c>
      <c r="D6358">
        <v>7.1844999999999999</v>
      </c>
      <c r="E6358" s="35">
        <v>7.2855999999999996</v>
      </c>
      <c r="F6358">
        <v>954294</v>
      </c>
    </row>
    <row r="6359" spans="1:6">
      <c r="A6359" s="14">
        <v>45049</v>
      </c>
      <c r="B6359">
        <v>7.3223000000000003</v>
      </c>
      <c r="C6359">
        <v>7.4602000000000004</v>
      </c>
      <c r="D6359">
        <v>7.157</v>
      </c>
      <c r="E6359" s="35">
        <v>7.2121000000000004</v>
      </c>
      <c r="F6359">
        <v>753274</v>
      </c>
    </row>
    <row r="6360" spans="1:6">
      <c r="A6360" s="14">
        <v>45050</v>
      </c>
      <c r="B6360">
        <v>7.1201999999999996</v>
      </c>
      <c r="C6360">
        <v>7.2213000000000003</v>
      </c>
      <c r="D6360">
        <v>6.9824000000000002</v>
      </c>
      <c r="E6360" s="35">
        <v>7.01</v>
      </c>
      <c r="F6360">
        <v>642476</v>
      </c>
    </row>
    <row r="6361" spans="1:6">
      <c r="A6361" s="14">
        <v>45051</v>
      </c>
      <c r="B6361">
        <v>7.1109999999999998</v>
      </c>
      <c r="C6361">
        <v>7.258</v>
      </c>
      <c r="D6361">
        <v>6.9824000000000002</v>
      </c>
      <c r="E6361" s="35">
        <v>7.0007999999999999</v>
      </c>
      <c r="F6361">
        <v>654419</v>
      </c>
    </row>
    <row r="6362" spans="1:6">
      <c r="A6362" s="14">
        <v>45054</v>
      </c>
      <c r="B6362">
        <v>7.056</v>
      </c>
      <c r="C6362">
        <v>7.2488999999999999</v>
      </c>
      <c r="D6362">
        <v>7.056</v>
      </c>
      <c r="E6362" s="35">
        <v>7.1661999999999999</v>
      </c>
      <c r="F6362">
        <v>483075</v>
      </c>
    </row>
    <row r="6363" spans="1:6">
      <c r="A6363" s="14">
        <v>45055</v>
      </c>
      <c r="B6363">
        <v>7.1295000000000002</v>
      </c>
      <c r="C6363">
        <v>7.2488999999999999</v>
      </c>
      <c r="D6363">
        <v>7.0743999999999998</v>
      </c>
      <c r="E6363" s="35">
        <v>7.2030000000000003</v>
      </c>
      <c r="F6363">
        <v>316785</v>
      </c>
    </row>
    <row r="6364" spans="1:6">
      <c r="A6364" s="14">
        <v>45056</v>
      </c>
      <c r="B6364">
        <v>7.3315000000000001</v>
      </c>
      <c r="C6364">
        <v>7.3775000000000004</v>
      </c>
      <c r="D6364">
        <v>7.1201999999999996</v>
      </c>
      <c r="E6364" s="35">
        <v>7.2213000000000003</v>
      </c>
      <c r="F6364">
        <v>485462</v>
      </c>
    </row>
    <row r="6365" spans="1:6">
      <c r="A6365" s="14">
        <v>45057</v>
      </c>
      <c r="B6365">
        <v>7.1203000000000003</v>
      </c>
      <c r="C6365">
        <v>7.2122000000000002</v>
      </c>
      <c r="D6365">
        <v>7.0835999999999997</v>
      </c>
      <c r="E6365" s="35">
        <v>7.2030000000000003</v>
      </c>
      <c r="F6365">
        <v>364193</v>
      </c>
    </row>
    <row r="6366" spans="1:6">
      <c r="A6366" s="14">
        <v>45058</v>
      </c>
      <c r="B6366">
        <v>7.1845999999999997</v>
      </c>
      <c r="C6366">
        <v>7.2488999999999999</v>
      </c>
      <c r="D6366">
        <v>7.0191999999999997</v>
      </c>
      <c r="E6366" s="35">
        <v>7.0926999999999998</v>
      </c>
      <c r="F6366">
        <v>541507</v>
      </c>
    </row>
    <row r="6367" spans="1:6">
      <c r="A6367" s="14">
        <v>45061</v>
      </c>
      <c r="B6367">
        <v>7.1018999999999997</v>
      </c>
      <c r="C6367">
        <v>7.1387</v>
      </c>
      <c r="D6367">
        <v>6.7435999999999998</v>
      </c>
      <c r="E6367" s="35">
        <v>6.8170999999999999</v>
      </c>
      <c r="F6367">
        <v>1516208</v>
      </c>
    </row>
    <row r="6368" spans="1:6">
      <c r="A6368" s="14">
        <v>45062</v>
      </c>
      <c r="B6368">
        <v>6.7895000000000003</v>
      </c>
      <c r="C6368">
        <v>6.7987000000000002</v>
      </c>
      <c r="D6368">
        <v>6.1372</v>
      </c>
      <c r="E6368" s="35">
        <v>6.2290999999999999</v>
      </c>
      <c r="F6368">
        <v>2931168</v>
      </c>
    </row>
    <row r="6369" spans="1:6">
      <c r="A6369" s="14">
        <v>45063</v>
      </c>
      <c r="B6369">
        <v>6.2199</v>
      </c>
      <c r="C6369">
        <v>6.3944999999999999</v>
      </c>
      <c r="D6369">
        <v>6.1097000000000001</v>
      </c>
      <c r="E6369" s="35">
        <v>6.3301999999999996</v>
      </c>
      <c r="F6369">
        <v>1713564</v>
      </c>
    </row>
    <row r="6370" spans="1:6">
      <c r="A6370" s="14">
        <v>45064</v>
      </c>
      <c r="B6370">
        <v>6.2934000000000001</v>
      </c>
      <c r="C6370">
        <v>6.6058000000000003</v>
      </c>
      <c r="D6370">
        <v>6.2290999999999999</v>
      </c>
      <c r="E6370" s="35">
        <v>6.5781999999999998</v>
      </c>
      <c r="F6370">
        <v>3978157</v>
      </c>
    </row>
    <row r="6371" spans="1:6">
      <c r="A6371" s="14">
        <v>45065</v>
      </c>
      <c r="B6371">
        <v>6.6516999999999999</v>
      </c>
      <c r="C6371">
        <v>6.6976000000000004</v>
      </c>
      <c r="D6371">
        <v>6.2567000000000004</v>
      </c>
      <c r="E6371" s="35">
        <v>6.3669000000000002</v>
      </c>
      <c r="F6371">
        <v>1398146</v>
      </c>
    </row>
    <row r="6372" spans="1:6">
      <c r="A6372" s="14">
        <v>45068</v>
      </c>
      <c r="B6372">
        <v>6.3853</v>
      </c>
      <c r="C6372">
        <v>6.5046999999999997</v>
      </c>
      <c r="D6372">
        <v>6.2750000000000004</v>
      </c>
      <c r="E6372" s="35">
        <v>6.4496000000000002</v>
      </c>
      <c r="F6372">
        <v>1652457</v>
      </c>
    </row>
    <row r="6373" spans="1:6">
      <c r="A6373" s="14">
        <v>45069</v>
      </c>
      <c r="B6373">
        <v>6.4496000000000002</v>
      </c>
      <c r="C6373">
        <v>6.6792999999999996</v>
      </c>
      <c r="D6373">
        <v>6.3944999999999999</v>
      </c>
      <c r="E6373" s="35">
        <v>6.6058000000000003</v>
      </c>
      <c r="F6373">
        <v>2125248</v>
      </c>
    </row>
    <row r="6374" spans="1:6">
      <c r="A6374" s="14">
        <v>45070</v>
      </c>
      <c r="B6374">
        <v>6.6056999999999997</v>
      </c>
      <c r="C6374">
        <v>6.6425000000000001</v>
      </c>
      <c r="D6374">
        <v>6.3484999999999996</v>
      </c>
      <c r="E6374" s="35">
        <v>6.4127999999999998</v>
      </c>
      <c r="F6374">
        <v>988380</v>
      </c>
    </row>
    <row r="6375" spans="1:6">
      <c r="A6375" s="14">
        <v>45071</v>
      </c>
      <c r="B6375">
        <v>6.4311999999999996</v>
      </c>
      <c r="C6375">
        <v>6.4311999999999996</v>
      </c>
      <c r="D6375">
        <v>6.2567000000000004</v>
      </c>
      <c r="E6375" s="35">
        <v>6.3026</v>
      </c>
      <c r="F6375">
        <v>902117</v>
      </c>
    </row>
    <row r="6376" spans="1:6">
      <c r="A6376" s="14">
        <v>45072</v>
      </c>
      <c r="B6376">
        <v>6.3394000000000004</v>
      </c>
      <c r="C6376">
        <v>6.5415000000000001</v>
      </c>
      <c r="D6376">
        <v>6.2934000000000001</v>
      </c>
      <c r="E6376" s="35">
        <v>6.5323000000000002</v>
      </c>
      <c r="F6376">
        <v>824393</v>
      </c>
    </row>
    <row r="6377" spans="1:6">
      <c r="A6377" s="14">
        <v>45076</v>
      </c>
      <c r="B6377">
        <v>6.569</v>
      </c>
      <c r="C6377">
        <v>6.5781999999999998</v>
      </c>
      <c r="D6377">
        <v>6.2657999999999996</v>
      </c>
      <c r="E6377" s="35">
        <v>6.2934000000000001</v>
      </c>
      <c r="F6377">
        <v>803442</v>
      </c>
    </row>
    <row r="6378" spans="1:6">
      <c r="A6378" s="14">
        <v>45077</v>
      </c>
      <c r="B6378">
        <v>6.2107999999999999</v>
      </c>
      <c r="C6378">
        <v>6.2474999999999996</v>
      </c>
      <c r="D6378">
        <v>5.8891999999999998</v>
      </c>
      <c r="E6378" s="35">
        <v>5.9626999999999999</v>
      </c>
      <c r="F6378">
        <v>1259150</v>
      </c>
    </row>
    <row r="6379" spans="1:6">
      <c r="A6379" s="14">
        <v>45078</v>
      </c>
      <c r="B6379">
        <v>5.9718999999999998</v>
      </c>
      <c r="C6379">
        <v>6.0820999999999996</v>
      </c>
      <c r="D6379">
        <v>5.8708</v>
      </c>
      <c r="E6379" s="35">
        <v>6.0178000000000003</v>
      </c>
      <c r="F6379">
        <v>1248211</v>
      </c>
    </row>
    <row r="6380" spans="1:6">
      <c r="A6380" s="14">
        <v>45079</v>
      </c>
      <c r="B6380">
        <v>6.1555999999999997</v>
      </c>
      <c r="C6380">
        <v>6.3117999999999999</v>
      </c>
      <c r="D6380">
        <v>6.1097000000000001</v>
      </c>
      <c r="E6380" s="35">
        <v>6.3117999999999999</v>
      </c>
      <c r="F6380">
        <v>1079897</v>
      </c>
    </row>
    <row r="6381" spans="1:6">
      <c r="A6381" s="14">
        <v>45082</v>
      </c>
      <c r="B6381">
        <v>6.2290999999999999</v>
      </c>
      <c r="C6381">
        <v>6.2567000000000004</v>
      </c>
      <c r="D6381">
        <v>6.1189</v>
      </c>
      <c r="E6381" s="35">
        <v>6.1647999999999996</v>
      </c>
      <c r="F6381">
        <v>722504</v>
      </c>
    </row>
    <row r="6382" spans="1:6">
      <c r="A6382" s="14">
        <v>45083</v>
      </c>
      <c r="B6382">
        <v>6.1555999999999997</v>
      </c>
      <c r="C6382">
        <v>6.4863999999999997</v>
      </c>
      <c r="D6382">
        <v>6.1097000000000001</v>
      </c>
      <c r="E6382" s="35">
        <v>6.4036999999999997</v>
      </c>
      <c r="F6382">
        <v>3041528</v>
      </c>
    </row>
    <row r="6383" spans="1:6">
      <c r="A6383" s="14">
        <v>45084</v>
      </c>
      <c r="B6383">
        <v>6.5046999999999997</v>
      </c>
      <c r="C6383">
        <v>6.7895000000000003</v>
      </c>
      <c r="D6383">
        <v>6.4954999999999998</v>
      </c>
      <c r="E6383" s="35">
        <v>6.7252000000000001</v>
      </c>
      <c r="F6383">
        <v>1468611</v>
      </c>
    </row>
    <row r="6384" spans="1:6">
      <c r="A6384" s="14">
        <v>45085</v>
      </c>
      <c r="B6384">
        <v>6.7344999999999997</v>
      </c>
      <c r="C6384">
        <v>6.7619999999999996</v>
      </c>
      <c r="D6384">
        <v>6.5323000000000002</v>
      </c>
      <c r="E6384" s="35">
        <v>6.6977000000000002</v>
      </c>
      <c r="F6384">
        <v>1198603</v>
      </c>
    </row>
    <row r="6385" spans="1:6">
      <c r="A6385" s="14">
        <v>45086</v>
      </c>
      <c r="B6385">
        <v>6.6976000000000004</v>
      </c>
      <c r="C6385">
        <v>6.7987000000000002</v>
      </c>
      <c r="D6385">
        <v>6.6425000000000001</v>
      </c>
      <c r="E6385" s="35">
        <v>6.6608999999999998</v>
      </c>
      <c r="F6385">
        <v>584597</v>
      </c>
    </row>
    <row r="6386" spans="1:6">
      <c r="A6386" s="14">
        <v>45089</v>
      </c>
      <c r="B6386">
        <v>6.6517999999999997</v>
      </c>
      <c r="C6386">
        <v>6.7619999999999996</v>
      </c>
      <c r="D6386">
        <v>6.5965999999999996</v>
      </c>
      <c r="E6386" s="35">
        <v>6.6885000000000003</v>
      </c>
      <c r="F6386">
        <v>724618</v>
      </c>
    </row>
    <row r="6387" spans="1:6">
      <c r="A6387" s="14">
        <v>45090</v>
      </c>
      <c r="B6387">
        <v>6.7527999999999997</v>
      </c>
      <c r="C6387">
        <v>6.8814000000000002</v>
      </c>
      <c r="D6387">
        <v>6.7252000000000001</v>
      </c>
      <c r="E6387" s="35">
        <v>6.7527999999999997</v>
      </c>
      <c r="F6387">
        <v>678955</v>
      </c>
    </row>
    <row r="6388" spans="1:6">
      <c r="A6388" s="14">
        <v>45091</v>
      </c>
      <c r="B6388">
        <v>6.8079000000000001</v>
      </c>
      <c r="C6388">
        <v>6.9641000000000002</v>
      </c>
      <c r="D6388">
        <v>6.7527999999999997</v>
      </c>
      <c r="E6388" s="35">
        <v>6.8814000000000002</v>
      </c>
      <c r="F6388">
        <v>1025595</v>
      </c>
    </row>
    <row r="6389" spans="1:6">
      <c r="A6389" s="14">
        <v>45092</v>
      </c>
      <c r="B6389">
        <v>6.8262999999999998</v>
      </c>
      <c r="C6389">
        <v>6.9181999999999997</v>
      </c>
      <c r="D6389">
        <v>6.6977000000000002</v>
      </c>
      <c r="E6389" s="35">
        <v>6.9181999999999997</v>
      </c>
      <c r="F6389">
        <v>894405</v>
      </c>
    </row>
    <row r="6390" spans="1:6">
      <c r="A6390" s="14">
        <v>45093</v>
      </c>
      <c r="B6390">
        <v>6.9458000000000002</v>
      </c>
      <c r="C6390">
        <v>6.9458000000000002</v>
      </c>
      <c r="D6390">
        <v>6.5873999999999997</v>
      </c>
      <c r="E6390" s="35">
        <v>6.7619999999999996</v>
      </c>
      <c r="F6390">
        <v>1437476</v>
      </c>
    </row>
    <row r="6391" spans="1:6">
      <c r="A6391" s="14">
        <v>45097</v>
      </c>
      <c r="B6391">
        <v>6.7803000000000004</v>
      </c>
      <c r="C6391">
        <v>6.8353999999999999</v>
      </c>
      <c r="D6391">
        <v>6.6516999999999999</v>
      </c>
      <c r="E6391" s="35">
        <v>6.7803000000000004</v>
      </c>
      <c r="F6391">
        <v>861870</v>
      </c>
    </row>
    <row r="6392" spans="1:6">
      <c r="A6392" s="14">
        <v>45098</v>
      </c>
      <c r="B6392">
        <v>6.7987000000000002</v>
      </c>
      <c r="C6392">
        <v>6.8722000000000003</v>
      </c>
      <c r="D6392">
        <v>6.6241000000000003</v>
      </c>
      <c r="E6392" s="35">
        <v>6.6516999999999999</v>
      </c>
      <c r="F6392">
        <v>1754156</v>
      </c>
    </row>
    <row r="6393" spans="1:6">
      <c r="A6393" s="14">
        <v>45099</v>
      </c>
      <c r="B6393">
        <v>6.7343999999999999</v>
      </c>
      <c r="C6393">
        <v>7.3959000000000001</v>
      </c>
      <c r="D6393">
        <v>6.6792999999999996</v>
      </c>
      <c r="E6393" s="35">
        <v>7.1938000000000004</v>
      </c>
      <c r="F6393">
        <v>2766995</v>
      </c>
    </row>
    <row r="6394" spans="1:6">
      <c r="A6394" s="14">
        <v>45100</v>
      </c>
      <c r="B6394">
        <v>7.0374999999999996</v>
      </c>
      <c r="C6394">
        <v>7.0743</v>
      </c>
      <c r="D6394">
        <v>6.6516999999999999</v>
      </c>
      <c r="E6394" s="35">
        <v>6.7068000000000003</v>
      </c>
      <c r="F6394">
        <v>2249350</v>
      </c>
    </row>
    <row r="6395" spans="1:6">
      <c r="A6395" s="14">
        <v>45103</v>
      </c>
      <c r="B6395">
        <v>6.7161</v>
      </c>
      <c r="C6395">
        <v>6.7252999999999998</v>
      </c>
      <c r="D6395">
        <v>6.5231000000000003</v>
      </c>
      <c r="E6395" s="35">
        <v>6.6242000000000001</v>
      </c>
      <c r="F6395">
        <v>1114905</v>
      </c>
    </row>
    <row r="6396" spans="1:6">
      <c r="A6396" s="14">
        <v>45104</v>
      </c>
      <c r="B6396">
        <v>6.6425000000000001</v>
      </c>
      <c r="C6396">
        <v>6.9089999999999998</v>
      </c>
      <c r="D6396">
        <v>6.5965999999999996</v>
      </c>
      <c r="E6396" s="35">
        <v>6.8079000000000001</v>
      </c>
      <c r="F6396">
        <v>1010068</v>
      </c>
    </row>
    <row r="6397" spans="1:6">
      <c r="A6397" s="14">
        <v>45105</v>
      </c>
      <c r="B6397">
        <v>6.8170999999999999</v>
      </c>
      <c r="C6397">
        <v>6.8446999999999996</v>
      </c>
      <c r="D6397">
        <v>6.7435999999999998</v>
      </c>
      <c r="E6397" s="35">
        <v>6.8354999999999997</v>
      </c>
      <c r="F6397">
        <v>1404034</v>
      </c>
    </row>
    <row r="6398" spans="1:6">
      <c r="A6398" s="14">
        <v>45106</v>
      </c>
      <c r="B6398">
        <v>6.8814000000000002</v>
      </c>
      <c r="C6398">
        <v>7.0743</v>
      </c>
      <c r="D6398">
        <v>6.8354999999999997</v>
      </c>
      <c r="E6398" s="35">
        <v>7.0376000000000003</v>
      </c>
      <c r="F6398">
        <v>854986</v>
      </c>
    </row>
    <row r="6399" spans="1:6">
      <c r="A6399" s="14">
        <v>45107</v>
      </c>
      <c r="B6399">
        <v>7.0926999999999998</v>
      </c>
      <c r="C6399">
        <v>7.1111000000000004</v>
      </c>
      <c r="D6399">
        <v>7.01</v>
      </c>
      <c r="E6399" s="35">
        <v>7.0834999999999999</v>
      </c>
      <c r="F6399">
        <v>483258</v>
      </c>
    </row>
    <row r="6400" spans="1:6">
      <c r="A6400" s="14">
        <v>45110</v>
      </c>
      <c r="B6400">
        <v>7.056</v>
      </c>
      <c r="C6400">
        <v>7.35</v>
      </c>
      <c r="D6400">
        <v>7.056</v>
      </c>
      <c r="E6400" s="35">
        <v>7.2672999999999996</v>
      </c>
      <c r="F6400">
        <v>901752</v>
      </c>
    </row>
    <row r="6401" spans="1:6">
      <c r="A6401" s="14">
        <v>45112</v>
      </c>
      <c r="B6401">
        <v>7.2020999999999997</v>
      </c>
      <c r="C6401">
        <v>7.2393000000000001</v>
      </c>
      <c r="D6401">
        <v>7.0346000000000002</v>
      </c>
      <c r="E6401" s="35">
        <v>7.1741999999999999</v>
      </c>
      <c r="F6401">
        <v>935438</v>
      </c>
    </row>
    <row r="6402" spans="1:6">
      <c r="A6402" s="14">
        <v>45113</v>
      </c>
      <c r="B6402">
        <v>7.0997000000000003</v>
      </c>
      <c r="C6402">
        <v>7.1184000000000003</v>
      </c>
      <c r="D6402">
        <v>6.8670999999999998</v>
      </c>
      <c r="E6402" s="35">
        <v>7.0252999999999997</v>
      </c>
      <c r="F6402">
        <v>995545</v>
      </c>
    </row>
    <row r="6403" spans="1:6">
      <c r="A6403" s="14">
        <v>45114</v>
      </c>
      <c r="B6403">
        <v>6.9881000000000002</v>
      </c>
      <c r="C6403">
        <v>7.1835000000000004</v>
      </c>
      <c r="D6403">
        <v>6.9881000000000002</v>
      </c>
      <c r="E6403" s="35">
        <v>7.0998000000000001</v>
      </c>
      <c r="F6403">
        <v>861002</v>
      </c>
    </row>
    <row r="6404" spans="1:6">
      <c r="A6404" s="14">
        <v>45117</v>
      </c>
      <c r="B6404">
        <v>7.0347</v>
      </c>
      <c r="C6404">
        <v>7.2487000000000004</v>
      </c>
      <c r="D6404">
        <v>6.9043999999999999</v>
      </c>
      <c r="E6404" s="35">
        <v>6.923</v>
      </c>
      <c r="F6404">
        <v>589758</v>
      </c>
    </row>
    <row r="6405" spans="1:6">
      <c r="A6405" s="14">
        <v>45118</v>
      </c>
      <c r="B6405">
        <v>6.9882</v>
      </c>
      <c r="C6405">
        <v>7.0811999999999999</v>
      </c>
      <c r="D6405">
        <v>6.9416000000000002</v>
      </c>
      <c r="E6405" s="35">
        <v>7.0719000000000003</v>
      </c>
      <c r="F6405">
        <v>491869</v>
      </c>
    </row>
    <row r="6406" spans="1:6">
      <c r="A6406" s="14">
        <v>45119</v>
      </c>
      <c r="B6406">
        <v>7.1649000000000003</v>
      </c>
      <c r="C6406">
        <v>7.2393999999999998</v>
      </c>
      <c r="D6406">
        <v>7.0625999999999998</v>
      </c>
      <c r="E6406" s="35">
        <v>7.0811999999999999</v>
      </c>
      <c r="F6406">
        <v>502663</v>
      </c>
    </row>
    <row r="6407" spans="1:6">
      <c r="A6407" s="14">
        <v>45120</v>
      </c>
      <c r="B6407">
        <v>7.0811999999999999</v>
      </c>
      <c r="C6407">
        <v>7.2858999999999998</v>
      </c>
      <c r="D6407">
        <v>7.0160999999999998</v>
      </c>
      <c r="E6407" s="35">
        <v>7.258</v>
      </c>
      <c r="F6407">
        <v>666061</v>
      </c>
    </row>
    <row r="6408" spans="1:6">
      <c r="A6408" s="14">
        <v>45121</v>
      </c>
      <c r="B6408">
        <v>7.258</v>
      </c>
      <c r="C6408">
        <v>7.258</v>
      </c>
      <c r="D6408">
        <v>6.9881000000000002</v>
      </c>
      <c r="E6408" s="35">
        <v>7.0904999999999996</v>
      </c>
      <c r="F6408">
        <v>577476</v>
      </c>
    </row>
    <row r="6409" spans="1:6">
      <c r="A6409" s="14">
        <v>45124</v>
      </c>
      <c r="B6409">
        <v>7.0719000000000003</v>
      </c>
      <c r="C6409">
        <v>7.2114000000000003</v>
      </c>
      <c r="D6409">
        <v>7.016</v>
      </c>
      <c r="E6409" s="35">
        <v>7.1463000000000001</v>
      </c>
      <c r="F6409">
        <v>718631</v>
      </c>
    </row>
    <row r="6410" spans="1:6">
      <c r="A6410" s="14">
        <v>45125</v>
      </c>
      <c r="B6410">
        <v>7.1555999999999997</v>
      </c>
      <c r="C6410">
        <v>7.3696000000000002</v>
      </c>
      <c r="D6410">
        <v>7.1276999999999999</v>
      </c>
      <c r="E6410" s="35">
        <v>7.3137999999999996</v>
      </c>
      <c r="F6410">
        <v>622976</v>
      </c>
    </row>
    <row r="6411" spans="1:6">
      <c r="A6411" s="14">
        <v>45126</v>
      </c>
      <c r="B6411">
        <v>7.3604000000000003</v>
      </c>
      <c r="C6411">
        <v>7.4440999999999997</v>
      </c>
      <c r="D6411">
        <v>7.1836000000000002</v>
      </c>
      <c r="E6411" s="35">
        <v>7.4348000000000001</v>
      </c>
      <c r="F6411">
        <v>770186</v>
      </c>
    </row>
    <row r="6412" spans="1:6">
      <c r="A6412" s="14">
        <v>45127</v>
      </c>
      <c r="B6412">
        <v>7.4067999999999996</v>
      </c>
      <c r="C6412">
        <v>7.4067999999999996</v>
      </c>
      <c r="D6412">
        <v>7.2858999999999998</v>
      </c>
      <c r="E6412" s="35">
        <v>7.351</v>
      </c>
      <c r="F6412">
        <v>411656</v>
      </c>
    </row>
    <row r="6413" spans="1:6">
      <c r="A6413" s="14">
        <v>45128</v>
      </c>
      <c r="B6413">
        <v>7.4161999999999999</v>
      </c>
      <c r="C6413">
        <v>7.5091999999999999</v>
      </c>
      <c r="D6413">
        <v>7.3883000000000001</v>
      </c>
      <c r="E6413" s="35">
        <v>7.4534000000000002</v>
      </c>
      <c r="F6413">
        <v>662990</v>
      </c>
    </row>
    <row r="6414" spans="1:6">
      <c r="A6414" s="14">
        <v>45131</v>
      </c>
      <c r="B6414">
        <v>7.4813000000000001</v>
      </c>
      <c r="C6414">
        <v>7.6581000000000001</v>
      </c>
      <c r="D6414">
        <v>7.4534000000000002</v>
      </c>
      <c r="E6414" s="35">
        <v>7.6022999999999996</v>
      </c>
      <c r="F6414">
        <v>686999</v>
      </c>
    </row>
    <row r="6415" spans="1:6">
      <c r="A6415" s="14">
        <v>45132</v>
      </c>
      <c r="B6415">
        <v>7.6021999999999998</v>
      </c>
      <c r="C6415">
        <v>7.7417999999999996</v>
      </c>
      <c r="D6415">
        <v>7.5835999999999997</v>
      </c>
      <c r="E6415" s="35">
        <v>7.7138999999999998</v>
      </c>
      <c r="F6415">
        <v>660939</v>
      </c>
    </row>
    <row r="6416" spans="1:6">
      <c r="A6416" s="14">
        <v>45133</v>
      </c>
      <c r="B6416">
        <v>7.6952999999999996</v>
      </c>
      <c r="C6416">
        <v>7.8163</v>
      </c>
      <c r="D6416">
        <v>7.6952999999999996</v>
      </c>
      <c r="E6416" s="35">
        <v>7.8070000000000004</v>
      </c>
      <c r="F6416">
        <v>426826</v>
      </c>
    </row>
    <row r="6417" spans="1:6">
      <c r="A6417" s="14">
        <v>45134</v>
      </c>
      <c r="B6417">
        <v>7.8441999999999998</v>
      </c>
      <c r="C6417">
        <v>7.8628</v>
      </c>
      <c r="D6417">
        <v>7.6302000000000003</v>
      </c>
      <c r="E6417" s="35">
        <v>7.6952999999999996</v>
      </c>
      <c r="F6417">
        <v>658427</v>
      </c>
    </row>
    <row r="6418" spans="1:6">
      <c r="A6418" s="14">
        <v>45135</v>
      </c>
      <c r="B6418">
        <v>7.7976000000000001</v>
      </c>
      <c r="C6418">
        <v>7.8814000000000002</v>
      </c>
      <c r="D6418">
        <v>7.7046000000000001</v>
      </c>
      <c r="E6418" s="35">
        <v>7.7603999999999997</v>
      </c>
      <c r="F6418">
        <v>399837</v>
      </c>
    </row>
    <row r="6419" spans="1:6">
      <c r="A6419" s="14">
        <v>45138</v>
      </c>
      <c r="B6419">
        <v>7.7976999999999999</v>
      </c>
      <c r="C6419">
        <v>7.9837999999999996</v>
      </c>
      <c r="D6419">
        <v>7.7605000000000004</v>
      </c>
      <c r="E6419" s="35">
        <v>7.9744999999999999</v>
      </c>
      <c r="F6419">
        <v>541466</v>
      </c>
    </row>
    <row r="6420" spans="1:6">
      <c r="A6420" s="14">
        <v>45139</v>
      </c>
      <c r="B6420">
        <v>7.9093</v>
      </c>
      <c r="C6420">
        <v>8.0861000000000001</v>
      </c>
      <c r="D6420">
        <v>7.8628</v>
      </c>
      <c r="E6420" s="35">
        <v>8.0581999999999994</v>
      </c>
      <c r="F6420">
        <v>517269</v>
      </c>
    </row>
    <row r="6421" spans="1:6">
      <c r="A6421" s="14">
        <v>45140</v>
      </c>
      <c r="B6421">
        <v>7.9558999999999997</v>
      </c>
      <c r="C6421">
        <v>8.1233000000000004</v>
      </c>
      <c r="D6421">
        <v>7.8906999999999998</v>
      </c>
      <c r="E6421" s="35">
        <v>8.0396000000000001</v>
      </c>
      <c r="F6421">
        <v>460974</v>
      </c>
    </row>
    <row r="6422" spans="1:6">
      <c r="A6422" s="14">
        <v>45141</v>
      </c>
      <c r="B6422">
        <v>8.0116999999999994</v>
      </c>
      <c r="C6422">
        <v>8.0953999999999997</v>
      </c>
      <c r="D6422">
        <v>7.8906999999999998</v>
      </c>
      <c r="E6422" s="35">
        <v>8.0488999999999997</v>
      </c>
      <c r="F6422">
        <v>358711</v>
      </c>
    </row>
    <row r="6423" spans="1:6">
      <c r="A6423" s="14">
        <v>45142</v>
      </c>
      <c r="B6423">
        <v>8.0396000000000001</v>
      </c>
      <c r="C6423">
        <v>8.1699000000000002</v>
      </c>
      <c r="D6423">
        <v>8.0023999999999997</v>
      </c>
      <c r="E6423" s="35">
        <v>8.0303000000000004</v>
      </c>
      <c r="F6423">
        <v>344103</v>
      </c>
    </row>
    <row r="6424" spans="1:6">
      <c r="A6424" s="14">
        <v>45145</v>
      </c>
      <c r="B6424">
        <v>8.0676000000000005</v>
      </c>
      <c r="C6424">
        <v>8.0954999999999995</v>
      </c>
      <c r="D6424">
        <v>7.9466000000000001</v>
      </c>
      <c r="E6424" s="35">
        <v>7.9744999999999999</v>
      </c>
      <c r="F6424">
        <v>475958</v>
      </c>
    </row>
    <row r="6425" spans="1:6">
      <c r="A6425" s="14">
        <v>45146</v>
      </c>
      <c r="B6425">
        <v>7.8906999999999998</v>
      </c>
      <c r="C6425">
        <v>8.0581999999999994</v>
      </c>
      <c r="D6425">
        <v>7.7698</v>
      </c>
      <c r="E6425" s="35">
        <v>8.0303000000000004</v>
      </c>
      <c r="F6425">
        <v>445063</v>
      </c>
    </row>
    <row r="6426" spans="1:6">
      <c r="A6426" s="14">
        <v>45147</v>
      </c>
      <c r="B6426">
        <v>8.0488999999999997</v>
      </c>
      <c r="C6426">
        <v>8.1978000000000009</v>
      </c>
      <c r="D6426">
        <v>7.9466000000000001</v>
      </c>
      <c r="E6426" s="35">
        <v>8.1419999999999995</v>
      </c>
      <c r="F6426">
        <v>536721</v>
      </c>
    </row>
    <row r="6427" spans="1:6">
      <c r="A6427" s="14">
        <v>45148</v>
      </c>
      <c r="B6427">
        <v>8.1606000000000005</v>
      </c>
      <c r="C6427">
        <v>8.3559999999999999</v>
      </c>
      <c r="D6427">
        <v>8.1326999999999998</v>
      </c>
      <c r="E6427" s="35">
        <v>8.2164000000000001</v>
      </c>
      <c r="F6427">
        <v>458183</v>
      </c>
    </row>
    <row r="6428" spans="1:6">
      <c r="A6428" s="14">
        <v>45149</v>
      </c>
      <c r="B6428">
        <v>8.2721999999999998</v>
      </c>
      <c r="C6428">
        <v>8.3559000000000001</v>
      </c>
      <c r="D6428">
        <v>8.2070000000000007</v>
      </c>
      <c r="E6428" s="35">
        <v>8.3001000000000005</v>
      </c>
      <c r="F6428">
        <v>397325</v>
      </c>
    </row>
    <row r="6429" spans="1:6">
      <c r="A6429" s="14">
        <v>45152</v>
      </c>
      <c r="B6429">
        <v>8.2070000000000007</v>
      </c>
      <c r="C6429">
        <v>8.3559000000000001</v>
      </c>
      <c r="D6429">
        <v>8.1418999999999997</v>
      </c>
      <c r="E6429" s="35">
        <v>8.3186999999999998</v>
      </c>
      <c r="F6429">
        <v>361035</v>
      </c>
    </row>
    <row r="6430" spans="1:6">
      <c r="A6430" s="14">
        <v>45153</v>
      </c>
      <c r="B6430">
        <v>8.2536000000000005</v>
      </c>
      <c r="C6430">
        <v>8.3186999999999998</v>
      </c>
      <c r="D6430">
        <v>8.2164000000000001</v>
      </c>
      <c r="E6430" s="35">
        <v>8.2443000000000008</v>
      </c>
      <c r="F6430">
        <v>316838</v>
      </c>
    </row>
    <row r="6431" spans="1:6">
      <c r="A6431" s="14">
        <v>45154</v>
      </c>
      <c r="B6431">
        <v>8.2443000000000008</v>
      </c>
      <c r="C6431">
        <v>8.3651999999999997</v>
      </c>
      <c r="D6431">
        <v>8.1046999999999993</v>
      </c>
      <c r="E6431" s="35">
        <v>8.1140000000000008</v>
      </c>
      <c r="F6431">
        <v>259425</v>
      </c>
    </row>
    <row r="6432" spans="1:6">
      <c r="A6432" s="14">
        <v>45155</v>
      </c>
      <c r="B6432">
        <v>8.1978000000000009</v>
      </c>
      <c r="C6432">
        <v>8.2256999999999998</v>
      </c>
      <c r="D6432">
        <v>8.0396000000000001</v>
      </c>
      <c r="E6432" s="35">
        <v>8.0581999999999994</v>
      </c>
      <c r="F6432">
        <v>307440</v>
      </c>
    </row>
    <row r="6433" spans="1:6">
      <c r="A6433" s="14">
        <v>45156</v>
      </c>
      <c r="B6433">
        <v>7.9652000000000003</v>
      </c>
      <c r="C6433">
        <v>8.1141000000000005</v>
      </c>
      <c r="D6433">
        <v>7.8814000000000002</v>
      </c>
      <c r="E6433" s="35">
        <v>8.0210000000000008</v>
      </c>
      <c r="F6433">
        <v>372018</v>
      </c>
    </row>
    <row r="6434" spans="1:6">
      <c r="A6434" s="14">
        <v>45159</v>
      </c>
      <c r="B6434">
        <v>8.0396000000000001</v>
      </c>
      <c r="C6434">
        <v>8.1233000000000004</v>
      </c>
      <c r="D6434">
        <v>7.9</v>
      </c>
      <c r="E6434" s="35">
        <v>7.9279000000000002</v>
      </c>
      <c r="F6434">
        <v>502752</v>
      </c>
    </row>
    <row r="6435" spans="1:6">
      <c r="A6435" s="14">
        <v>45160</v>
      </c>
      <c r="B6435">
        <v>7.9558</v>
      </c>
      <c r="C6435">
        <v>8.0210000000000008</v>
      </c>
      <c r="D6435">
        <v>7.8070000000000004</v>
      </c>
      <c r="E6435" s="35">
        <v>7.8814000000000002</v>
      </c>
      <c r="F6435">
        <v>362526</v>
      </c>
    </row>
    <row r="6436" spans="1:6">
      <c r="A6436" s="14">
        <v>45161</v>
      </c>
      <c r="B6436">
        <v>7.9279000000000002</v>
      </c>
      <c r="C6436">
        <v>8.0396000000000001</v>
      </c>
      <c r="D6436">
        <v>7.8349000000000002</v>
      </c>
      <c r="E6436" s="35">
        <v>8.0210000000000008</v>
      </c>
      <c r="F6436">
        <v>369413</v>
      </c>
    </row>
    <row r="6437" spans="1:6">
      <c r="A6437" s="14">
        <v>45162</v>
      </c>
      <c r="B6437">
        <v>7.9744999999999999</v>
      </c>
      <c r="C6437">
        <v>8.0396000000000001</v>
      </c>
      <c r="D6437">
        <v>7.7884000000000002</v>
      </c>
      <c r="E6437" s="35">
        <v>7.8163</v>
      </c>
      <c r="F6437">
        <v>360387</v>
      </c>
    </row>
    <row r="6438" spans="1:6">
      <c r="A6438" s="14">
        <v>45163</v>
      </c>
      <c r="B6438">
        <v>7.8255999999999997</v>
      </c>
      <c r="C6438">
        <v>7.9558</v>
      </c>
      <c r="D6438">
        <v>7.8163</v>
      </c>
      <c r="E6438" s="35">
        <v>7.8720999999999997</v>
      </c>
      <c r="F6438">
        <v>288178</v>
      </c>
    </row>
    <row r="6439" spans="1:6">
      <c r="A6439" s="14">
        <v>45166</v>
      </c>
      <c r="B6439">
        <v>7.9093</v>
      </c>
      <c r="C6439">
        <v>8.1233000000000004</v>
      </c>
      <c r="D6439">
        <v>7.8906999999999998</v>
      </c>
      <c r="E6439" s="35">
        <v>8.0953999999999997</v>
      </c>
      <c r="F6439">
        <v>552255</v>
      </c>
    </row>
    <row r="6440" spans="1:6">
      <c r="A6440" s="14">
        <v>45167</v>
      </c>
      <c r="B6440">
        <v>8.0953999999999997</v>
      </c>
      <c r="C6440">
        <v>8.2443000000000008</v>
      </c>
      <c r="D6440">
        <v>8.0488999999999997</v>
      </c>
      <c r="E6440" s="35">
        <v>8.2349999999999994</v>
      </c>
      <c r="F6440">
        <v>308464</v>
      </c>
    </row>
    <row r="6441" spans="1:6">
      <c r="A6441" s="14">
        <v>45168</v>
      </c>
      <c r="B6441">
        <v>8.2071000000000005</v>
      </c>
      <c r="C6441">
        <v>8.4582999999999995</v>
      </c>
      <c r="D6441">
        <v>8.1978000000000009</v>
      </c>
      <c r="E6441" s="35">
        <v>8.3839000000000006</v>
      </c>
      <c r="F6441">
        <v>425336</v>
      </c>
    </row>
    <row r="6442" spans="1:6">
      <c r="A6442" s="14">
        <v>45169</v>
      </c>
      <c r="B6442">
        <v>8.3839000000000006</v>
      </c>
      <c r="C6442">
        <v>8.5327999999999999</v>
      </c>
      <c r="D6442">
        <v>8.3559999999999999</v>
      </c>
      <c r="E6442" s="35">
        <v>8.4397000000000002</v>
      </c>
      <c r="F6442">
        <v>440595</v>
      </c>
    </row>
    <row r="6443" spans="1:6">
      <c r="A6443" s="14">
        <v>45170</v>
      </c>
      <c r="B6443">
        <v>8.4863</v>
      </c>
      <c r="C6443">
        <v>8.6258999999999997</v>
      </c>
      <c r="D6443">
        <v>8.4770000000000003</v>
      </c>
      <c r="E6443" s="35">
        <v>8.5327999999999999</v>
      </c>
      <c r="F6443">
        <v>449810</v>
      </c>
    </row>
    <row r="6444" spans="1:6">
      <c r="A6444" s="14">
        <v>45174</v>
      </c>
      <c r="B6444">
        <v>8.5142000000000007</v>
      </c>
      <c r="C6444">
        <v>8.5142000000000007</v>
      </c>
      <c r="D6444">
        <v>8.3187999999999995</v>
      </c>
      <c r="E6444" s="35">
        <v>8.3467000000000002</v>
      </c>
      <c r="F6444">
        <v>559610</v>
      </c>
    </row>
    <row r="6445" spans="1:6">
      <c r="A6445" s="14">
        <v>45175</v>
      </c>
      <c r="B6445">
        <v>8.3467000000000002</v>
      </c>
      <c r="C6445">
        <v>8.4117999999999995</v>
      </c>
      <c r="D6445">
        <v>8.1513000000000009</v>
      </c>
      <c r="E6445" s="35">
        <v>8.1978000000000009</v>
      </c>
      <c r="F6445">
        <v>318421</v>
      </c>
    </row>
    <row r="6446" spans="1:6">
      <c r="A6446" s="14">
        <v>45176</v>
      </c>
      <c r="B6446">
        <v>8.2071000000000005</v>
      </c>
      <c r="C6446">
        <v>8.2071000000000005</v>
      </c>
      <c r="D6446">
        <v>7.9093999999999998</v>
      </c>
      <c r="E6446" s="35">
        <v>7.9652000000000003</v>
      </c>
      <c r="F6446">
        <v>650802</v>
      </c>
    </row>
    <row r="6447" spans="1:6">
      <c r="A6447" s="14">
        <v>45177</v>
      </c>
      <c r="B6447">
        <v>7.9650999999999996</v>
      </c>
      <c r="C6447">
        <v>7.9744000000000002</v>
      </c>
      <c r="D6447">
        <v>7.8255999999999997</v>
      </c>
      <c r="E6447" s="35">
        <v>7.8906999999999998</v>
      </c>
      <c r="F6447">
        <v>296180</v>
      </c>
    </row>
    <row r="6448" spans="1:6">
      <c r="A6448" s="14">
        <v>45180</v>
      </c>
      <c r="B6448">
        <v>7.9279999999999999</v>
      </c>
      <c r="C6448">
        <v>8.0023999999999997</v>
      </c>
      <c r="D6448">
        <v>7.8070000000000004</v>
      </c>
      <c r="E6448" s="35">
        <v>7.9931000000000001</v>
      </c>
      <c r="F6448">
        <v>390536</v>
      </c>
    </row>
    <row r="6449" spans="1:6">
      <c r="A6449" s="14">
        <v>45181</v>
      </c>
      <c r="B6449">
        <v>7.9931000000000001</v>
      </c>
      <c r="C6449">
        <v>8.1047999999999991</v>
      </c>
      <c r="D6449">
        <v>7.9558999999999997</v>
      </c>
      <c r="E6449" s="35">
        <v>7.9837999999999996</v>
      </c>
      <c r="F6449">
        <v>375741</v>
      </c>
    </row>
    <row r="6450" spans="1:6">
      <c r="A6450" s="14">
        <v>45182</v>
      </c>
      <c r="B6450">
        <v>8.0396000000000001</v>
      </c>
      <c r="C6450">
        <v>8.0675000000000008</v>
      </c>
      <c r="D6450">
        <v>7.9</v>
      </c>
      <c r="E6450" s="35">
        <v>8.0210000000000008</v>
      </c>
      <c r="F6450">
        <v>345964</v>
      </c>
    </row>
    <row r="6451" spans="1:6">
      <c r="A6451" s="14">
        <v>45183</v>
      </c>
      <c r="B6451">
        <v>8.0768000000000004</v>
      </c>
      <c r="C6451">
        <v>8.3001000000000005</v>
      </c>
      <c r="D6451">
        <v>8.0768000000000004</v>
      </c>
      <c r="E6451" s="35">
        <v>8.2908000000000008</v>
      </c>
      <c r="F6451">
        <v>421240</v>
      </c>
    </row>
    <row r="6452" spans="1:6">
      <c r="A6452" s="14">
        <v>45184</v>
      </c>
      <c r="B6452">
        <v>8.2536000000000005</v>
      </c>
      <c r="C6452">
        <v>8.3280999999999992</v>
      </c>
      <c r="D6452">
        <v>8.1791999999999998</v>
      </c>
      <c r="E6452" s="35">
        <v>8.2256999999999998</v>
      </c>
      <c r="F6452">
        <v>1031935</v>
      </c>
    </row>
    <row r="6453" spans="1:6">
      <c r="A6453" s="14">
        <v>45187</v>
      </c>
      <c r="B6453">
        <v>8.2070000000000007</v>
      </c>
      <c r="C6453">
        <v>8.2721999999999998</v>
      </c>
      <c r="D6453">
        <v>8.0581999999999994</v>
      </c>
      <c r="E6453" s="35">
        <v>8.1326000000000001</v>
      </c>
      <c r="F6453">
        <v>406630</v>
      </c>
    </row>
    <row r="6454" spans="1:6">
      <c r="A6454" s="14">
        <v>45188</v>
      </c>
      <c r="B6454">
        <v>8.1791999999999998</v>
      </c>
      <c r="C6454">
        <v>8.2814999999999994</v>
      </c>
      <c r="D6454">
        <v>8.1326999999999998</v>
      </c>
      <c r="E6454" s="35">
        <v>8.1978000000000009</v>
      </c>
      <c r="F6454">
        <v>1278429</v>
      </c>
    </row>
    <row r="6455" spans="1:6">
      <c r="A6455" s="14">
        <v>45189</v>
      </c>
      <c r="B6455">
        <v>9.1654999999999998</v>
      </c>
      <c r="C6455">
        <v>10.5891</v>
      </c>
      <c r="D6455">
        <v>8.9608000000000008</v>
      </c>
      <c r="E6455" s="35">
        <v>9.7796000000000003</v>
      </c>
      <c r="F6455">
        <v>10062194</v>
      </c>
    </row>
    <row r="6456" spans="1:6">
      <c r="A6456" s="14">
        <v>45190</v>
      </c>
      <c r="B6456">
        <v>9.9844000000000008</v>
      </c>
      <c r="C6456">
        <v>10.0867</v>
      </c>
      <c r="D6456">
        <v>9.6866000000000003</v>
      </c>
      <c r="E6456" s="35">
        <v>10.003</v>
      </c>
      <c r="F6456">
        <v>2169953</v>
      </c>
    </row>
    <row r="6457" spans="1:6">
      <c r="A6457" s="14">
        <v>45191</v>
      </c>
      <c r="B6457">
        <v>10.198399999999999</v>
      </c>
      <c r="C6457">
        <v>10.393800000000001</v>
      </c>
      <c r="D6457">
        <v>10.068099999999999</v>
      </c>
      <c r="E6457" s="35">
        <v>10.2728</v>
      </c>
      <c r="F6457">
        <v>1276470</v>
      </c>
    </row>
    <row r="6458" spans="1:6">
      <c r="A6458" s="14">
        <v>45194</v>
      </c>
      <c r="B6458">
        <v>10.114599999999999</v>
      </c>
      <c r="C6458">
        <v>10.31</v>
      </c>
      <c r="D6458">
        <v>9.9842999999999993</v>
      </c>
      <c r="E6458" s="35">
        <v>10.2821</v>
      </c>
      <c r="F6458">
        <v>1312294</v>
      </c>
    </row>
    <row r="6459" spans="1:6">
      <c r="A6459" s="14">
        <v>45195</v>
      </c>
      <c r="B6459">
        <v>10.1891</v>
      </c>
      <c r="C6459">
        <v>10.2729</v>
      </c>
      <c r="D6459">
        <v>9.8819999999999997</v>
      </c>
      <c r="E6459" s="35">
        <v>9.9844000000000008</v>
      </c>
      <c r="F6459">
        <v>1313232</v>
      </c>
    </row>
    <row r="6460" spans="1:6">
      <c r="A6460" s="14">
        <v>45196</v>
      </c>
      <c r="B6460">
        <v>10.198399999999999</v>
      </c>
      <c r="C6460">
        <v>10.561299999999999</v>
      </c>
      <c r="D6460">
        <v>10.021599999999999</v>
      </c>
      <c r="E6460" s="35">
        <v>10.4682</v>
      </c>
      <c r="F6460">
        <v>1856640</v>
      </c>
    </row>
    <row r="6461" spans="1:6">
      <c r="A6461" s="14">
        <v>45197</v>
      </c>
      <c r="B6461">
        <v>10.4031</v>
      </c>
      <c r="C6461">
        <v>10.524100000000001</v>
      </c>
      <c r="D6461">
        <v>10.300700000000001</v>
      </c>
      <c r="E6461" s="35">
        <v>10.430999999999999</v>
      </c>
      <c r="F6461">
        <v>872259</v>
      </c>
    </row>
    <row r="6462" spans="1:6">
      <c r="A6462" s="14">
        <v>45198</v>
      </c>
      <c r="B6462">
        <v>10.347300000000001</v>
      </c>
      <c r="C6462">
        <v>10.4962</v>
      </c>
      <c r="D6462">
        <v>10.2821</v>
      </c>
      <c r="E6462" s="35">
        <v>10.393800000000001</v>
      </c>
      <c r="F6462">
        <v>1179515</v>
      </c>
    </row>
    <row r="6463" spans="1:6">
      <c r="A6463" s="14">
        <v>45201</v>
      </c>
      <c r="B6463">
        <v>10.4032</v>
      </c>
      <c r="C6463">
        <v>10.412599999999999</v>
      </c>
      <c r="D6463">
        <v>10.149699999999999</v>
      </c>
      <c r="E6463" s="35">
        <v>10.206</v>
      </c>
      <c r="F6463">
        <v>790472</v>
      </c>
    </row>
    <row r="6464" spans="1:6">
      <c r="A6464" s="14">
        <v>45202</v>
      </c>
      <c r="B6464">
        <v>10.1027</v>
      </c>
      <c r="C6464">
        <v>10.3186</v>
      </c>
      <c r="D6464">
        <v>10.0839</v>
      </c>
      <c r="E6464" s="35">
        <v>10.271699999999999</v>
      </c>
      <c r="F6464">
        <v>903703</v>
      </c>
    </row>
    <row r="6465" spans="1:6">
      <c r="A6465" s="14">
        <v>45203</v>
      </c>
      <c r="B6465">
        <v>10.243499999999999</v>
      </c>
      <c r="C6465">
        <v>10.4313</v>
      </c>
      <c r="D6465">
        <v>10.1966</v>
      </c>
      <c r="E6465" s="35">
        <v>10.337400000000001</v>
      </c>
      <c r="F6465">
        <v>701366</v>
      </c>
    </row>
    <row r="6466" spans="1:6">
      <c r="A6466" s="14">
        <v>45204</v>
      </c>
      <c r="B6466">
        <v>10.2624</v>
      </c>
      <c r="C6466">
        <v>10.422000000000001</v>
      </c>
      <c r="D6466">
        <v>10.2248</v>
      </c>
      <c r="E6466" s="35">
        <v>10.393800000000001</v>
      </c>
      <c r="F6466">
        <v>984078</v>
      </c>
    </row>
    <row r="6467" spans="1:6">
      <c r="A6467" s="14">
        <v>45205</v>
      </c>
      <c r="B6467">
        <v>10.2905</v>
      </c>
      <c r="C6467">
        <v>10.5534</v>
      </c>
      <c r="D6467">
        <v>10.2342</v>
      </c>
      <c r="E6467" s="35">
        <v>10.3187</v>
      </c>
      <c r="F6467">
        <v>1173271</v>
      </c>
    </row>
    <row r="6468" spans="1:6">
      <c r="A6468" s="14">
        <v>45208</v>
      </c>
      <c r="B6468">
        <v>10.243499999999999</v>
      </c>
      <c r="C6468">
        <v>10.5816</v>
      </c>
      <c r="D6468">
        <v>10.159000000000001</v>
      </c>
      <c r="E6468" s="35">
        <v>10.4595</v>
      </c>
      <c r="F6468">
        <v>754981</v>
      </c>
    </row>
    <row r="6469" spans="1:6">
      <c r="A6469" s="14">
        <v>45209</v>
      </c>
      <c r="B6469">
        <v>10.534599999999999</v>
      </c>
      <c r="C6469">
        <v>10.947699999999999</v>
      </c>
      <c r="D6469">
        <v>10.5252</v>
      </c>
      <c r="E6469" s="35">
        <v>10.891400000000001</v>
      </c>
      <c r="F6469">
        <v>1383302</v>
      </c>
    </row>
    <row r="6470" spans="1:6">
      <c r="A6470" s="14">
        <v>45210</v>
      </c>
      <c r="B6470">
        <v>10.9008</v>
      </c>
      <c r="C6470">
        <v>11.126099999999999</v>
      </c>
      <c r="D6470">
        <v>10.891400000000001</v>
      </c>
      <c r="E6470" s="35">
        <v>11.1167</v>
      </c>
      <c r="F6470">
        <v>935437</v>
      </c>
    </row>
    <row r="6471" spans="1:6">
      <c r="A6471" s="14">
        <v>45211</v>
      </c>
      <c r="B6471">
        <v>11.1073</v>
      </c>
      <c r="C6471">
        <v>11.1073</v>
      </c>
      <c r="D6471">
        <v>10.778700000000001</v>
      </c>
      <c r="E6471" s="35">
        <v>10.863200000000001</v>
      </c>
      <c r="F6471">
        <v>1183122</v>
      </c>
    </row>
    <row r="6472" spans="1:6">
      <c r="A6472" s="14">
        <v>45212</v>
      </c>
      <c r="B6472">
        <v>10.863200000000001</v>
      </c>
      <c r="C6472">
        <v>10.947699999999999</v>
      </c>
      <c r="D6472">
        <v>10.769299999999999</v>
      </c>
      <c r="E6472" s="35">
        <v>10.778700000000001</v>
      </c>
      <c r="F6472">
        <v>1276356</v>
      </c>
    </row>
    <row r="6473" spans="1:6">
      <c r="A6473" s="14">
        <v>45215</v>
      </c>
      <c r="B6473">
        <v>10.929</v>
      </c>
      <c r="C6473">
        <v>11.238799999999999</v>
      </c>
      <c r="D6473">
        <v>10.882</v>
      </c>
      <c r="E6473" s="35">
        <v>10.9008</v>
      </c>
      <c r="F6473">
        <v>1019098</v>
      </c>
    </row>
    <row r="6474" spans="1:6">
      <c r="A6474" s="14">
        <v>45216</v>
      </c>
      <c r="B6474">
        <v>10.8444</v>
      </c>
      <c r="C6474">
        <v>10.985300000000001</v>
      </c>
      <c r="D6474">
        <v>10.806900000000001</v>
      </c>
      <c r="E6474" s="35">
        <v>10.863200000000001</v>
      </c>
      <c r="F6474">
        <v>925766</v>
      </c>
    </row>
    <row r="6475" spans="1:6">
      <c r="A6475" s="14">
        <v>45217</v>
      </c>
      <c r="B6475">
        <v>10.741199999999999</v>
      </c>
      <c r="C6475">
        <v>10.769399999999999</v>
      </c>
      <c r="D6475">
        <v>10.356299999999999</v>
      </c>
      <c r="E6475" s="35">
        <v>10.422000000000001</v>
      </c>
      <c r="F6475">
        <v>630672</v>
      </c>
    </row>
    <row r="6476" spans="1:6">
      <c r="A6476" s="14">
        <v>45218</v>
      </c>
      <c r="B6476">
        <v>10.384399999999999</v>
      </c>
      <c r="C6476">
        <v>10.4032</v>
      </c>
      <c r="D6476">
        <v>10.0464</v>
      </c>
      <c r="E6476" s="35">
        <v>10.121499999999999</v>
      </c>
      <c r="F6476">
        <v>743245</v>
      </c>
    </row>
    <row r="6477" spans="1:6">
      <c r="A6477" s="14">
        <v>45219</v>
      </c>
      <c r="B6477">
        <v>10.149699999999999</v>
      </c>
      <c r="C6477">
        <v>10.2342</v>
      </c>
      <c r="D6477">
        <v>9.8491999999999997</v>
      </c>
      <c r="E6477" s="35">
        <v>9.8773999999999997</v>
      </c>
      <c r="F6477">
        <v>680620</v>
      </c>
    </row>
    <row r="6478" spans="1:6">
      <c r="A6478" s="14">
        <v>45222</v>
      </c>
      <c r="B6478">
        <v>9.8680000000000003</v>
      </c>
      <c r="C6478">
        <v>10.027699999999999</v>
      </c>
      <c r="D6478">
        <v>9.7365999999999993</v>
      </c>
      <c r="E6478" s="35">
        <v>9.8117000000000001</v>
      </c>
      <c r="F6478">
        <v>1904972</v>
      </c>
    </row>
    <row r="6479" spans="1:6">
      <c r="A6479" s="14">
        <v>45223</v>
      </c>
      <c r="B6479">
        <v>9.8867999999999991</v>
      </c>
      <c r="C6479">
        <v>9.99</v>
      </c>
      <c r="D6479">
        <v>9.8023000000000007</v>
      </c>
      <c r="E6479" s="35">
        <v>9.8585999999999991</v>
      </c>
      <c r="F6479">
        <v>681558</v>
      </c>
    </row>
    <row r="6480" spans="1:6">
      <c r="A6480" s="14">
        <v>45224</v>
      </c>
      <c r="B6480">
        <v>9.7646999999999995</v>
      </c>
      <c r="C6480">
        <v>9.8962000000000003</v>
      </c>
      <c r="D6480">
        <v>9.6989999999999998</v>
      </c>
      <c r="E6480" s="35">
        <v>9.8023000000000007</v>
      </c>
      <c r="F6480">
        <v>640623</v>
      </c>
    </row>
    <row r="6481" spans="1:6">
      <c r="A6481" s="14">
        <v>45225</v>
      </c>
      <c r="B6481">
        <v>9.8585999999999991</v>
      </c>
      <c r="C6481">
        <v>10.0464</v>
      </c>
      <c r="D6481">
        <v>9.7835000000000001</v>
      </c>
      <c r="E6481" s="35">
        <v>9.8491999999999997</v>
      </c>
      <c r="F6481">
        <v>628415</v>
      </c>
    </row>
    <row r="6482" spans="1:6">
      <c r="A6482" s="14">
        <v>45226</v>
      </c>
      <c r="B6482">
        <v>9.8867999999999991</v>
      </c>
      <c r="C6482">
        <v>9.9431999999999992</v>
      </c>
      <c r="D6482">
        <v>9.6615000000000002</v>
      </c>
      <c r="E6482" s="35">
        <v>9.7271999999999998</v>
      </c>
      <c r="F6482">
        <v>588045</v>
      </c>
    </row>
    <row r="6483" spans="1:6">
      <c r="A6483" s="14">
        <v>45229</v>
      </c>
      <c r="B6483">
        <v>9.8398000000000003</v>
      </c>
      <c r="C6483">
        <v>9.9430999999999994</v>
      </c>
      <c r="D6483">
        <v>9.7835000000000001</v>
      </c>
      <c r="E6483" s="35">
        <v>9.8303999999999991</v>
      </c>
      <c r="F6483">
        <v>742679</v>
      </c>
    </row>
    <row r="6484" spans="1:6">
      <c r="A6484" s="14">
        <v>45230</v>
      </c>
      <c r="B6484">
        <v>10.093400000000001</v>
      </c>
      <c r="C6484">
        <v>10.562799999999999</v>
      </c>
      <c r="D6484">
        <v>10.084</v>
      </c>
      <c r="E6484" s="35">
        <v>10.243600000000001</v>
      </c>
      <c r="F6484">
        <v>1278337</v>
      </c>
    </row>
    <row r="6485" spans="1:6">
      <c r="A6485" s="14">
        <v>45231</v>
      </c>
      <c r="B6485">
        <v>10.1966</v>
      </c>
      <c r="C6485">
        <v>10.4407</v>
      </c>
      <c r="D6485">
        <v>10.065099999999999</v>
      </c>
      <c r="E6485" s="35">
        <v>10.4407</v>
      </c>
      <c r="F6485">
        <v>928866</v>
      </c>
    </row>
    <row r="6486" spans="1:6">
      <c r="A6486" s="14">
        <v>45232</v>
      </c>
      <c r="B6486">
        <v>10.4595</v>
      </c>
      <c r="C6486">
        <v>10.656700000000001</v>
      </c>
      <c r="D6486">
        <v>10.3375</v>
      </c>
      <c r="E6486" s="35">
        <v>10.4877</v>
      </c>
      <c r="F6486">
        <v>822022</v>
      </c>
    </row>
    <row r="6487" spans="1:6">
      <c r="A6487" s="14">
        <v>45233</v>
      </c>
      <c r="B6487">
        <v>10.6379</v>
      </c>
      <c r="C6487">
        <v>10.7506</v>
      </c>
      <c r="D6487">
        <v>10.562799999999999</v>
      </c>
      <c r="E6487" s="35">
        <v>10.712999999999999</v>
      </c>
      <c r="F6487">
        <v>786152</v>
      </c>
    </row>
    <row r="6488" spans="1:6">
      <c r="A6488" s="14">
        <v>45236</v>
      </c>
      <c r="B6488">
        <v>10.6661</v>
      </c>
      <c r="C6488">
        <v>10.6661</v>
      </c>
      <c r="D6488">
        <v>10.450100000000001</v>
      </c>
      <c r="E6488" s="35">
        <v>10.478300000000001</v>
      </c>
      <c r="F6488">
        <v>450773</v>
      </c>
    </row>
    <row r="6489" spans="1:6">
      <c r="A6489" s="14">
        <v>45237</v>
      </c>
      <c r="B6489">
        <v>10.422000000000001</v>
      </c>
      <c r="C6489">
        <v>10.4971</v>
      </c>
      <c r="D6489">
        <v>10.356199999999999</v>
      </c>
      <c r="E6489" s="35">
        <v>10.4689</v>
      </c>
      <c r="F6489">
        <v>446830</v>
      </c>
    </row>
    <row r="6490" spans="1:6">
      <c r="A6490" s="14">
        <v>45238</v>
      </c>
      <c r="B6490">
        <v>10.4689</v>
      </c>
      <c r="C6490">
        <v>10.544</v>
      </c>
      <c r="D6490">
        <v>10.3187</v>
      </c>
      <c r="E6490" s="35">
        <v>10.534599999999999</v>
      </c>
      <c r="F6490">
        <v>410962</v>
      </c>
    </row>
    <row r="6491" spans="1:6">
      <c r="A6491" s="14">
        <v>45239</v>
      </c>
      <c r="B6491">
        <v>10.534599999999999</v>
      </c>
      <c r="C6491">
        <v>10.712999999999999</v>
      </c>
      <c r="D6491">
        <v>10.5253</v>
      </c>
      <c r="E6491" s="35">
        <v>10.5722</v>
      </c>
      <c r="F6491">
        <v>586823</v>
      </c>
    </row>
    <row r="6492" spans="1:6">
      <c r="A6492" s="14">
        <v>45240</v>
      </c>
      <c r="B6492">
        <v>10.600300000000001</v>
      </c>
      <c r="C6492">
        <v>10.7317</v>
      </c>
      <c r="D6492">
        <v>10.506399999999999</v>
      </c>
      <c r="E6492" s="35">
        <v>10.684799999999999</v>
      </c>
      <c r="F6492">
        <v>772817</v>
      </c>
    </row>
    <row r="6493" spans="1:6">
      <c r="A6493" s="14">
        <v>45243</v>
      </c>
      <c r="B6493">
        <v>10.5815</v>
      </c>
      <c r="C6493">
        <v>10.6754</v>
      </c>
      <c r="D6493">
        <v>10.4407</v>
      </c>
      <c r="E6493" s="35">
        <v>10.6191</v>
      </c>
      <c r="F6493">
        <v>472649</v>
      </c>
    </row>
    <row r="6494" spans="1:6">
      <c r="A6494" s="14">
        <v>45244</v>
      </c>
      <c r="B6494">
        <v>10.9008</v>
      </c>
      <c r="C6494">
        <v>11.248200000000001</v>
      </c>
      <c r="D6494">
        <v>10.891400000000001</v>
      </c>
      <c r="E6494" s="35">
        <v>11.248200000000001</v>
      </c>
      <c r="F6494">
        <v>727659</v>
      </c>
    </row>
    <row r="6495" spans="1:6">
      <c r="A6495" s="14">
        <v>45245</v>
      </c>
      <c r="B6495">
        <v>11.2013</v>
      </c>
      <c r="C6495">
        <v>11.473599999999999</v>
      </c>
      <c r="D6495">
        <v>11.2013</v>
      </c>
      <c r="E6495" s="35">
        <v>11.2858</v>
      </c>
      <c r="F6495">
        <v>607856</v>
      </c>
    </row>
    <row r="6496" spans="1:6">
      <c r="A6496" s="14">
        <v>45246</v>
      </c>
      <c r="B6496">
        <v>11.248200000000001</v>
      </c>
      <c r="C6496">
        <v>11.248200000000001</v>
      </c>
      <c r="D6496">
        <v>10.985300000000001</v>
      </c>
      <c r="E6496" s="35">
        <v>11.126099999999999</v>
      </c>
      <c r="F6496">
        <v>571515</v>
      </c>
    </row>
    <row r="6497" spans="1:6">
      <c r="A6497" s="14">
        <v>45247</v>
      </c>
      <c r="B6497">
        <v>11.22</v>
      </c>
      <c r="C6497">
        <v>11.398400000000001</v>
      </c>
      <c r="D6497">
        <v>11.182399999999999</v>
      </c>
      <c r="E6497" s="35">
        <v>11.388999999999999</v>
      </c>
      <c r="F6497">
        <v>507857</v>
      </c>
    </row>
    <row r="6498" spans="1:6">
      <c r="A6498" s="14">
        <v>45250</v>
      </c>
      <c r="B6498">
        <v>11.342000000000001</v>
      </c>
      <c r="C6498">
        <v>11.5017</v>
      </c>
      <c r="D6498">
        <v>11.3139</v>
      </c>
      <c r="E6498" s="35">
        <v>11.4641</v>
      </c>
      <c r="F6498">
        <v>507200</v>
      </c>
    </row>
    <row r="6499" spans="1:6">
      <c r="A6499" s="14">
        <v>45251</v>
      </c>
      <c r="B6499">
        <v>11.388999999999999</v>
      </c>
      <c r="C6499">
        <v>11.4735</v>
      </c>
      <c r="D6499">
        <v>11.2576</v>
      </c>
      <c r="E6499" s="35">
        <v>11.3421</v>
      </c>
      <c r="F6499">
        <v>580438</v>
      </c>
    </row>
    <row r="6500" spans="1:6">
      <c r="A6500" s="14">
        <v>45252</v>
      </c>
      <c r="B6500">
        <v>11.4078</v>
      </c>
      <c r="C6500">
        <v>11.454800000000001</v>
      </c>
      <c r="D6500">
        <v>11.3233</v>
      </c>
      <c r="E6500" s="35">
        <v>11.3515</v>
      </c>
      <c r="F6500">
        <v>390120</v>
      </c>
    </row>
    <row r="6501" spans="1:6">
      <c r="A6501" s="14">
        <v>45254</v>
      </c>
      <c r="B6501">
        <v>11.3703</v>
      </c>
      <c r="C6501">
        <v>11.4079</v>
      </c>
      <c r="D6501">
        <v>11.266999999999999</v>
      </c>
      <c r="E6501" s="35">
        <v>11.2858</v>
      </c>
      <c r="F6501">
        <v>213134</v>
      </c>
    </row>
    <row r="6502" spans="1:6">
      <c r="A6502" s="14">
        <v>45257</v>
      </c>
      <c r="B6502">
        <v>11.2294</v>
      </c>
      <c r="C6502">
        <v>11.360799999999999</v>
      </c>
      <c r="D6502">
        <v>11.210599999999999</v>
      </c>
      <c r="E6502" s="35">
        <v>11.3139</v>
      </c>
      <c r="F6502">
        <v>395001</v>
      </c>
    </row>
    <row r="6503" spans="1:6">
      <c r="A6503" s="14">
        <v>45258</v>
      </c>
      <c r="B6503">
        <v>11.332700000000001</v>
      </c>
      <c r="C6503">
        <v>11.3515</v>
      </c>
      <c r="D6503">
        <v>11.2294</v>
      </c>
      <c r="E6503" s="35">
        <v>11.2576</v>
      </c>
      <c r="F6503">
        <v>476218</v>
      </c>
    </row>
    <row r="6504" spans="1:6">
      <c r="A6504" s="14">
        <v>45259</v>
      </c>
      <c r="B6504">
        <v>11.360900000000001</v>
      </c>
      <c r="C6504">
        <v>11.473599999999999</v>
      </c>
      <c r="D6504">
        <v>11.3421</v>
      </c>
      <c r="E6504" s="35">
        <v>11.360900000000001</v>
      </c>
      <c r="F6504">
        <v>534713</v>
      </c>
    </row>
    <row r="6505" spans="1:6">
      <c r="A6505" s="14">
        <v>45260</v>
      </c>
      <c r="B6505">
        <v>11.388999999999999</v>
      </c>
      <c r="C6505">
        <v>11.6707</v>
      </c>
      <c r="D6505">
        <v>11.332700000000001</v>
      </c>
      <c r="E6505" s="35">
        <v>11.558</v>
      </c>
      <c r="F6505">
        <v>1012804</v>
      </c>
    </row>
    <row r="6506" spans="1:6">
      <c r="A6506" s="14">
        <v>45261</v>
      </c>
      <c r="B6506">
        <v>11.4923</v>
      </c>
      <c r="C6506">
        <v>11.896100000000001</v>
      </c>
      <c r="D6506">
        <v>11.426600000000001</v>
      </c>
      <c r="E6506" s="35">
        <v>11.6989</v>
      </c>
      <c r="F6506">
        <v>823430</v>
      </c>
    </row>
    <row r="6507" spans="1:6">
      <c r="A6507" s="14">
        <v>45264</v>
      </c>
      <c r="B6507">
        <v>11.651899999999999</v>
      </c>
      <c r="C6507">
        <v>11.7834</v>
      </c>
      <c r="D6507">
        <v>11.595599999999999</v>
      </c>
      <c r="E6507" s="35">
        <v>11.680099999999999</v>
      </c>
      <c r="F6507">
        <v>583348</v>
      </c>
    </row>
    <row r="6508" spans="1:6">
      <c r="A6508" s="14">
        <v>45265</v>
      </c>
      <c r="B6508">
        <v>11.6707</v>
      </c>
      <c r="C6508">
        <v>11.717700000000001</v>
      </c>
      <c r="D6508">
        <v>11.595599999999999</v>
      </c>
      <c r="E6508" s="35">
        <v>11.6144</v>
      </c>
      <c r="F6508">
        <v>553304</v>
      </c>
    </row>
    <row r="6509" spans="1:6">
      <c r="A6509" s="14">
        <v>45266</v>
      </c>
      <c r="B6509">
        <v>11.4923</v>
      </c>
      <c r="C6509">
        <v>11.7834</v>
      </c>
      <c r="D6509">
        <v>11.417199999999999</v>
      </c>
      <c r="E6509" s="35">
        <v>11.661300000000001</v>
      </c>
      <c r="F6509">
        <v>397066</v>
      </c>
    </row>
    <row r="6510" spans="1:6">
      <c r="A6510" s="14">
        <v>45267</v>
      </c>
      <c r="B6510">
        <v>11.6989</v>
      </c>
      <c r="C6510">
        <v>11.858499999999999</v>
      </c>
      <c r="D6510">
        <v>11.6707</v>
      </c>
      <c r="E6510" s="35">
        <v>11.8491</v>
      </c>
      <c r="F6510">
        <v>510769</v>
      </c>
    </row>
    <row r="6511" spans="1:6">
      <c r="A6511" s="14">
        <v>45268</v>
      </c>
      <c r="B6511">
        <v>11.8491</v>
      </c>
      <c r="C6511">
        <v>11.9054</v>
      </c>
      <c r="D6511">
        <v>11.708299999999999</v>
      </c>
      <c r="E6511" s="35">
        <v>11.7646</v>
      </c>
      <c r="F6511">
        <v>387208</v>
      </c>
    </row>
    <row r="6512" spans="1:6">
      <c r="A6512" s="14">
        <v>45271</v>
      </c>
      <c r="B6512">
        <v>11.7271</v>
      </c>
      <c r="C6512">
        <v>11.858499999999999</v>
      </c>
      <c r="D6512">
        <v>11.595599999999999</v>
      </c>
      <c r="E6512" s="35">
        <v>11.7928</v>
      </c>
      <c r="F6512">
        <v>507860</v>
      </c>
    </row>
    <row r="6513" spans="1:6">
      <c r="A6513" s="14">
        <v>45272</v>
      </c>
      <c r="B6513">
        <v>11.7834</v>
      </c>
      <c r="C6513">
        <v>11.7834</v>
      </c>
      <c r="D6513">
        <v>11.633100000000001</v>
      </c>
      <c r="E6513" s="35">
        <v>11.661300000000001</v>
      </c>
      <c r="F6513">
        <v>452650</v>
      </c>
    </row>
    <row r="6514" spans="1:6">
      <c r="A6514" s="14">
        <v>45273</v>
      </c>
      <c r="B6514">
        <v>11.623799999999999</v>
      </c>
      <c r="C6514">
        <v>11.858499999999999</v>
      </c>
      <c r="D6514">
        <v>11.4078</v>
      </c>
      <c r="E6514" s="35">
        <v>11.8491</v>
      </c>
      <c r="F6514">
        <v>1306406</v>
      </c>
    </row>
    <row r="6515" spans="1:6">
      <c r="A6515" s="14">
        <v>45274</v>
      </c>
      <c r="B6515">
        <v>12.036899999999999</v>
      </c>
      <c r="C6515">
        <v>12.1683</v>
      </c>
      <c r="D6515">
        <v>11.8866</v>
      </c>
      <c r="E6515" s="35">
        <v>12.0932</v>
      </c>
      <c r="F6515">
        <v>791785</v>
      </c>
    </row>
    <row r="6516" spans="1:6">
      <c r="A6516" s="14">
        <v>45275</v>
      </c>
      <c r="B6516">
        <v>12.0745</v>
      </c>
      <c r="C6516">
        <v>12.093299999999999</v>
      </c>
      <c r="D6516">
        <v>11.4079</v>
      </c>
      <c r="E6516" s="35">
        <v>11.717700000000001</v>
      </c>
      <c r="F6516">
        <v>2034354</v>
      </c>
    </row>
    <row r="6517" spans="1:6">
      <c r="A6517" s="14">
        <v>45278</v>
      </c>
      <c r="B6517">
        <v>11.8209</v>
      </c>
      <c r="C6517">
        <v>11.9148</v>
      </c>
      <c r="D6517">
        <v>11.6707</v>
      </c>
      <c r="E6517" s="35">
        <v>11.745799999999999</v>
      </c>
      <c r="F6517">
        <v>905675</v>
      </c>
    </row>
    <row r="6518" spans="1:6">
      <c r="A6518" s="14">
        <v>45279</v>
      </c>
      <c r="B6518">
        <v>11.773999999999999</v>
      </c>
      <c r="C6518">
        <v>12.0932</v>
      </c>
      <c r="D6518">
        <v>11.7646</v>
      </c>
      <c r="E6518" s="35">
        <v>11.924200000000001</v>
      </c>
      <c r="F6518">
        <v>2712145</v>
      </c>
    </row>
    <row r="6519" spans="1:6">
      <c r="A6519" s="14">
        <v>45280</v>
      </c>
      <c r="B6519">
        <v>11.098000000000001</v>
      </c>
      <c r="C6519">
        <v>13.5861</v>
      </c>
      <c r="D6519">
        <v>11.013500000000001</v>
      </c>
      <c r="E6519" s="35">
        <v>13.2293</v>
      </c>
      <c r="F6519">
        <v>4190937</v>
      </c>
    </row>
    <row r="6520" spans="1:6">
      <c r="A6520" s="14">
        <v>45281</v>
      </c>
      <c r="B6520">
        <v>13.398300000000001</v>
      </c>
      <c r="C6520">
        <v>13.6518</v>
      </c>
      <c r="D6520">
        <v>12.985200000000001</v>
      </c>
      <c r="E6520" s="35">
        <v>13.248100000000001</v>
      </c>
      <c r="F6520">
        <v>1251575</v>
      </c>
    </row>
    <row r="6521" spans="1:6">
      <c r="A6521" s="14">
        <v>45282</v>
      </c>
      <c r="B6521">
        <v>13.2575</v>
      </c>
      <c r="C6521">
        <v>13.295</v>
      </c>
      <c r="D6521">
        <v>12.891299999999999</v>
      </c>
      <c r="E6521" s="35">
        <v>13.0509</v>
      </c>
      <c r="F6521">
        <v>1107167</v>
      </c>
    </row>
    <row r="6522" spans="1:6">
      <c r="A6522" s="14">
        <v>45286</v>
      </c>
      <c r="B6522">
        <v>13.013400000000001</v>
      </c>
      <c r="C6522">
        <v>13.0885</v>
      </c>
      <c r="D6522">
        <v>12.8256</v>
      </c>
      <c r="E6522" s="35">
        <v>12.9758</v>
      </c>
      <c r="F6522">
        <v>747094</v>
      </c>
    </row>
    <row r="6523" spans="1:6">
      <c r="A6523" s="14">
        <v>45287</v>
      </c>
      <c r="B6523">
        <v>12.957000000000001</v>
      </c>
      <c r="C6523">
        <v>13.097899999999999</v>
      </c>
      <c r="D6523">
        <v>12.7974</v>
      </c>
      <c r="E6523" s="35">
        <v>12.8819</v>
      </c>
      <c r="F6523">
        <v>1078906</v>
      </c>
    </row>
    <row r="6524" spans="1:6">
      <c r="A6524" s="14">
        <v>45288</v>
      </c>
      <c r="B6524">
        <v>12.835000000000001</v>
      </c>
      <c r="C6524">
        <v>12.8819</v>
      </c>
      <c r="D6524">
        <v>12.7035</v>
      </c>
      <c r="E6524" s="35">
        <v>12.712899999999999</v>
      </c>
      <c r="F6524">
        <v>549077</v>
      </c>
    </row>
    <row r="6525" spans="1:6">
      <c r="A6525" s="14">
        <v>45289</v>
      </c>
      <c r="B6525">
        <v>12.6753</v>
      </c>
      <c r="C6525">
        <v>12.7317</v>
      </c>
      <c r="D6525">
        <v>12.4406</v>
      </c>
      <c r="E6525" s="35">
        <v>12.694100000000001</v>
      </c>
      <c r="F6525">
        <v>718925</v>
      </c>
    </row>
    <row r="6526" spans="1:6">
      <c r="A6526" s="14">
        <v>45293</v>
      </c>
      <c r="B6526">
        <v>12.5533</v>
      </c>
      <c r="C6526">
        <v>12.5815</v>
      </c>
      <c r="D6526">
        <v>12.187099999999999</v>
      </c>
      <c r="E6526" s="35">
        <v>12.4688</v>
      </c>
      <c r="F6526">
        <v>1047642</v>
      </c>
    </row>
    <row r="6527" spans="1:6">
      <c r="A6527" s="14">
        <v>45294</v>
      </c>
      <c r="B6527">
        <v>12.4404</v>
      </c>
      <c r="C6527">
        <v>12.553900000000001</v>
      </c>
      <c r="D6527">
        <v>12.270099999999999</v>
      </c>
      <c r="E6527" s="35">
        <v>12.3931</v>
      </c>
      <c r="F6527">
        <v>1253406</v>
      </c>
    </row>
    <row r="6528" spans="1:6">
      <c r="A6528" s="14">
        <v>45295</v>
      </c>
      <c r="B6528">
        <v>12.4215</v>
      </c>
      <c r="C6528">
        <v>12.5161</v>
      </c>
      <c r="D6528">
        <v>12.251200000000001</v>
      </c>
      <c r="E6528" s="35">
        <v>12.308</v>
      </c>
      <c r="F6528">
        <v>780768</v>
      </c>
    </row>
    <row r="6529" spans="1:6">
      <c r="A6529" s="14">
        <v>45296</v>
      </c>
      <c r="B6529">
        <v>12.2417</v>
      </c>
      <c r="C6529">
        <v>12.3552</v>
      </c>
      <c r="D6529">
        <v>12.1471</v>
      </c>
      <c r="E6529" s="35">
        <v>12.1755</v>
      </c>
      <c r="F6529">
        <v>721070</v>
      </c>
    </row>
    <row r="6530" spans="1:6">
      <c r="A6530" s="14">
        <v>45299</v>
      </c>
      <c r="B6530">
        <v>12.1755</v>
      </c>
      <c r="C6530">
        <v>12.270099999999999</v>
      </c>
      <c r="D6530">
        <v>12.1187</v>
      </c>
      <c r="E6530" s="35">
        <v>12.270099999999999</v>
      </c>
      <c r="F6530">
        <v>458828</v>
      </c>
    </row>
    <row r="6531" spans="1:6">
      <c r="A6531" s="14">
        <v>45300</v>
      </c>
      <c r="B6531">
        <v>12.0715</v>
      </c>
      <c r="C6531">
        <v>12.1282</v>
      </c>
      <c r="D6531">
        <v>11.929600000000001</v>
      </c>
      <c r="E6531" s="35">
        <v>12.090400000000001</v>
      </c>
      <c r="F6531">
        <v>588910</v>
      </c>
    </row>
    <row r="6532" spans="1:6">
      <c r="A6532" s="14">
        <v>45301</v>
      </c>
      <c r="B6532">
        <v>12.1755</v>
      </c>
      <c r="C6532">
        <v>12.2323</v>
      </c>
      <c r="D6532">
        <v>12.0336</v>
      </c>
      <c r="E6532" s="35">
        <v>12.0809</v>
      </c>
      <c r="F6532">
        <v>1069212</v>
      </c>
    </row>
    <row r="6533" spans="1:6">
      <c r="A6533" s="14">
        <v>45302</v>
      </c>
      <c r="B6533">
        <v>12.014699999999999</v>
      </c>
      <c r="C6533">
        <v>12.071400000000001</v>
      </c>
      <c r="D6533">
        <v>11.853899999999999</v>
      </c>
      <c r="E6533" s="35">
        <v>11.939</v>
      </c>
      <c r="F6533">
        <v>708393</v>
      </c>
    </row>
    <row r="6534" spans="1:6">
      <c r="A6534" s="14">
        <v>45303</v>
      </c>
      <c r="B6534">
        <v>12.0336</v>
      </c>
      <c r="C6534">
        <v>12.0998</v>
      </c>
      <c r="D6534">
        <v>11.92</v>
      </c>
      <c r="E6534" s="35">
        <v>12.024100000000001</v>
      </c>
      <c r="F6534">
        <v>659481</v>
      </c>
    </row>
    <row r="6535" spans="1:6">
      <c r="A6535" s="14">
        <v>45307</v>
      </c>
      <c r="B6535">
        <v>11.882300000000001</v>
      </c>
      <c r="C6535">
        <v>11.9863</v>
      </c>
      <c r="D6535">
        <v>11.8161</v>
      </c>
      <c r="E6535" s="35">
        <v>11.901199999999999</v>
      </c>
      <c r="F6535">
        <v>517768</v>
      </c>
    </row>
    <row r="6536" spans="1:6">
      <c r="A6536" s="14">
        <v>45308</v>
      </c>
      <c r="B6536">
        <v>11.7309</v>
      </c>
      <c r="C6536">
        <v>11.8917</v>
      </c>
      <c r="D6536">
        <v>11.6174</v>
      </c>
      <c r="E6536" s="35">
        <v>11.6836</v>
      </c>
      <c r="F6536">
        <v>587870</v>
      </c>
    </row>
    <row r="6537" spans="1:6">
      <c r="A6537" s="14">
        <v>45309</v>
      </c>
      <c r="B6537">
        <v>11.787699999999999</v>
      </c>
      <c r="C6537">
        <v>11.787699999999999</v>
      </c>
      <c r="D6537">
        <v>11.532299999999999</v>
      </c>
      <c r="E6537" s="35">
        <v>11.712</v>
      </c>
      <c r="F6537">
        <v>617103</v>
      </c>
    </row>
    <row r="6538" spans="1:6">
      <c r="A6538" s="14">
        <v>45310</v>
      </c>
      <c r="B6538">
        <v>11.787599999999999</v>
      </c>
      <c r="C6538">
        <v>11.834899999999999</v>
      </c>
      <c r="D6538">
        <v>11.560499999999999</v>
      </c>
      <c r="E6538" s="35">
        <v>11.834899999999999</v>
      </c>
      <c r="F6538">
        <v>586826</v>
      </c>
    </row>
    <row r="6539" spans="1:6">
      <c r="A6539" s="14">
        <v>45313</v>
      </c>
      <c r="B6539">
        <v>11.939</v>
      </c>
      <c r="C6539">
        <v>12.203900000000001</v>
      </c>
      <c r="D6539">
        <v>11.929600000000001</v>
      </c>
      <c r="E6539" s="35">
        <v>12.1661</v>
      </c>
      <c r="F6539">
        <v>760429</v>
      </c>
    </row>
    <row r="6540" spans="1:6">
      <c r="A6540" s="14">
        <v>45314</v>
      </c>
      <c r="B6540">
        <v>12.2606</v>
      </c>
      <c r="C6540">
        <v>12.345800000000001</v>
      </c>
      <c r="D6540">
        <v>12.043100000000001</v>
      </c>
      <c r="E6540" s="35">
        <v>12.0809</v>
      </c>
      <c r="F6540">
        <v>854934</v>
      </c>
    </row>
    <row r="6541" spans="1:6">
      <c r="A6541" s="14">
        <v>45315</v>
      </c>
      <c r="B6541">
        <v>12.251200000000001</v>
      </c>
      <c r="C6541">
        <v>12.345800000000001</v>
      </c>
      <c r="D6541">
        <v>12.0336</v>
      </c>
      <c r="E6541" s="35">
        <v>12.0525</v>
      </c>
      <c r="F6541">
        <v>685025</v>
      </c>
    </row>
    <row r="6542" spans="1:6">
      <c r="A6542" s="14">
        <v>45316</v>
      </c>
      <c r="B6542">
        <v>12.1945</v>
      </c>
      <c r="C6542">
        <v>12.222799999999999</v>
      </c>
      <c r="D6542">
        <v>12.0336</v>
      </c>
      <c r="E6542" s="35">
        <v>12.185</v>
      </c>
      <c r="F6542">
        <v>492887</v>
      </c>
    </row>
    <row r="6543" spans="1:6">
      <c r="A6543" s="14">
        <v>45317</v>
      </c>
      <c r="B6543">
        <v>12.2417</v>
      </c>
      <c r="C6543">
        <v>12.298500000000001</v>
      </c>
      <c r="D6543">
        <v>12.0809</v>
      </c>
      <c r="E6543" s="35">
        <v>12.222799999999999</v>
      </c>
      <c r="F6543">
        <v>439056</v>
      </c>
    </row>
    <row r="6544" spans="1:6">
      <c r="A6544" s="14">
        <v>45320</v>
      </c>
      <c r="B6544">
        <v>12.270099999999999</v>
      </c>
      <c r="C6544">
        <v>12.7148</v>
      </c>
      <c r="D6544">
        <v>12.270099999999999</v>
      </c>
      <c r="E6544" s="35">
        <v>12.686400000000001</v>
      </c>
      <c r="F6544">
        <v>1195133</v>
      </c>
    </row>
    <row r="6545" spans="1:6">
      <c r="A6545" s="14">
        <v>45321</v>
      </c>
      <c r="B6545">
        <v>12.497199999999999</v>
      </c>
      <c r="C6545">
        <v>12.5634</v>
      </c>
      <c r="D6545">
        <v>12.2418</v>
      </c>
      <c r="E6545" s="35">
        <v>12.497199999999999</v>
      </c>
      <c r="F6545">
        <v>810757</v>
      </c>
    </row>
    <row r="6546" spans="1:6">
      <c r="A6546" s="14">
        <v>45322</v>
      </c>
      <c r="B6546">
        <v>12.5161</v>
      </c>
      <c r="C6546">
        <v>12.572900000000001</v>
      </c>
      <c r="D6546">
        <v>11.9674</v>
      </c>
      <c r="E6546" s="35">
        <v>11.995799999999999</v>
      </c>
      <c r="F6546">
        <v>820501</v>
      </c>
    </row>
    <row r="6547" spans="1:6">
      <c r="A6547" s="14">
        <v>45323</v>
      </c>
      <c r="B6547">
        <v>12.061999999999999</v>
      </c>
      <c r="C6547">
        <v>12.2134</v>
      </c>
      <c r="D6547">
        <v>11.8634</v>
      </c>
      <c r="E6547" s="35">
        <v>12.2134</v>
      </c>
      <c r="F6547">
        <v>697422</v>
      </c>
    </row>
    <row r="6548" spans="1:6">
      <c r="A6548" s="14">
        <v>45324</v>
      </c>
      <c r="B6548">
        <v>12.024100000000001</v>
      </c>
      <c r="C6548">
        <v>12.0525</v>
      </c>
      <c r="D6548">
        <v>11.8917</v>
      </c>
      <c r="E6548" s="35">
        <v>11.939</v>
      </c>
      <c r="F6548">
        <v>481155</v>
      </c>
    </row>
    <row r="6549" spans="1:6">
      <c r="A6549" s="14">
        <v>45327</v>
      </c>
      <c r="B6549">
        <v>11.7782</v>
      </c>
      <c r="C6549">
        <v>11.8066</v>
      </c>
      <c r="D6549">
        <v>11.674200000000001</v>
      </c>
      <c r="E6549" s="35">
        <v>11.7593</v>
      </c>
      <c r="F6549">
        <v>481725</v>
      </c>
    </row>
    <row r="6550" spans="1:6">
      <c r="A6550" s="14">
        <v>45328</v>
      </c>
      <c r="B6550">
        <v>11.7498</v>
      </c>
      <c r="C6550">
        <v>11.9201</v>
      </c>
      <c r="D6550">
        <v>11.712</v>
      </c>
      <c r="E6550" s="35">
        <v>11.8728</v>
      </c>
      <c r="F6550">
        <v>426759</v>
      </c>
    </row>
    <row r="6551" spans="1:6">
      <c r="A6551" s="14">
        <v>45329</v>
      </c>
      <c r="B6551">
        <v>11.8444</v>
      </c>
      <c r="C6551">
        <v>11.939</v>
      </c>
      <c r="D6551">
        <v>11.7403</v>
      </c>
      <c r="E6551" s="35">
        <v>11.8917</v>
      </c>
      <c r="F6551">
        <v>424677</v>
      </c>
    </row>
    <row r="6552" spans="1:6">
      <c r="A6552" s="14">
        <v>45330</v>
      </c>
      <c r="B6552">
        <v>11.882300000000001</v>
      </c>
      <c r="C6552">
        <v>12.1661</v>
      </c>
      <c r="D6552">
        <v>11.8634</v>
      </c>
      <c r="E6552" s="35">
        <v>12.1661</v>
      </c>
      <c r="F6552">
        <v>413231</v>
      </c>
    </row>
    <row r="6553" spans="1:6">
      <c r="A6553" s="14">
        <v>45331</v>
      </c>
      <c r="B6553">
        <v>12.0998</v>
      </c>
      <c r="C6553">
        <v>12.4214</v>
      </c>
      <c r="D6553">
        <v>12.0336</v>
      </c>
      <c r="E6553" s="35">
        <v>12.2417</v>
      </c>
      <c r="F6553">
        <v>1055397</v>
      </c>
    </row>
    <row r="6554" spans="1:6">
      <c r="A6554" s="14">
        <v>45334</v>
      </c>
      <c r="B6554">
        <v>12.2796</v>
      </c>
      <c r="C6554">
        <v>12.4688</v>
      </c>
      <c r="D6554">
        <v>12.251200000000001</v>
      </c>
      <c r="E6554" s="35">
        <v>12.3742</v>
      </c>
      <c r="F6554">
        <v>526377</v>
      </c>
    </row>
    <row r="6555" spans="1:6">
      <c r="A6555" s="14">
        <v>45335</v>
      </c>
      <c r="B6555">
        <v>12.0525</v>
      </c>
      <c r="C6555">
        <v>12.109299999999999</v>
      </c>
      <c r="D6555">
        <v>11.768700000000001</v>
      </c>
      <c r="E6555" s="35">
        <v>11.8444</v>
      </c>
      <c r="F6555">
        <v>625710</v>
      </c>
    </row>
    <row r="6556" spans="1:6">
      <c r="A6556" s="14">
        <v>45336</v>
      </c>
      <c r="B6556">
        <v>12.014699999999999</v>
      </c>
      <c r="C6556">
        <v>12.459300000000001</v>
      </c>
      <c r="D6556">
        <v>12.014699999999999</v>
      </c>
      <c r="E6556" s="35">
        <v>12.412000000000001</v>
      </c>
      <c r="F6556">
        <v>615586</v>
      </c>
    </row>
    <row r="6557" spans="1:6">
      <c r="A6557" s="14">
        <v>45337</v>
      </c>
      <c r="B6557">
        <v>12.544499999999999</v>
      </c>
      <c r="C6557">
        <v>12.8378</v>
      </c>
      <c r="D6557">
        <v>12.497199999999999</v>
      </c>
      <c r="E6557" s="35">
        <v>12.8094</v>
      </c>
      <c r="F6557">
        <v>577558</v>
      </c>
    </row>
    <row r="6558" spans="1:6">
      <c r="A6558" s="14">
        <v>45338</v>
      </c>
      <c r="B6558">
        <v>12.667400000000001</v>
      </c>
      <c r="C6558">
        <v>12.7715</v>
      </c>
      <c r="D6558">
        <v>12.4877</v>
      </c>
      <c r="E6558" s="35">
        <v>12.6296</v>
      </c>
      <c r="F6558">
        <v>772440</v>
      </c>
    </row>
    <row r="6559" spans="1:6">
      <c r="A6559" s="14">
        <v>45342</v>
      </c>
      <c r="B6559">
        <v>12.4499</v>
      </c>
      <c r="C6559">
        <v>12.6107</v>
      </c>
      <c r="D6559">
        <v>11.995799999999999</v>
      </c>
      <c r="E6559" s="35">
        <v>12.043100000000001</v>
      </c>
      <c r="F6559">
        <v>716815</v>
      </c>
    </row>
    <row r="6560" spans="1:6">
      <c r="A6560" s="14">
        <v>45343</v>
      </c>
      <c r="B6560">
        <v>11.9579</v>
      </c>
      <c r="C6560">
        <v>12.043100000000001</v>
      </c>
      <c r="D6560">
        <v>11.8917</v>
      </c>
      <c r="E6560" s="35">
        <v>12.014699999999999</v>
      </c>
      <c r="F6560">
        <v>563650</v>
      </c>
    </row>
    <row r="6561" spans="1:6">
      <c r="A6561" s="14">
        <v>45344</v>
      </c>
      <c r="B6561">
        <v>12.0052</v>
      </c>
      <c r="C6561">
        <v>12.1471</v>
      </c>
      <c r="D6561">
        <v>11.939</v>
      </c>
      <c r="E6561" s="35">
        <v>12.014699999999999</v>
      </c>
      <c r="F6561">
        <v>604046</v>
      </c>
    </row>
    <row r="6562" spans="1:6">
      <c r="A6562" s="14">
        <v>45345</v>
      </c>
      <c r="B6562">
        <v>11.9863</v>
      </c>
      <c r="C6562">
        <v>12.109299999999999</v>
      </c>
      <c r="D6562">
        <v>11.910600000000001</v>
      </c>
      <c r="E6562" s="35">
        <v>12.109299999999999</v>
      </c>
      <c r="F6562">
        <v>527511</v>
      </c>
    </row>
    <row r="6563" spans="1:6">
      <c r="A6563" s="14">
        <v>45348</v>
      </c>
      <c r="B6563">
        <v>12.0998</v>
      </c>
      <c r="C6563">
        <v>12.109299999999999</v>
      </c>
      <c r="D6563">
        <v>11.882199999999999</v>
      </c>
      <c r="E6563" s="35">
        <v>12.0809</v>
      </c>
      <c r="F6563">
        <v>634034</v>
      </c>
    </row>
    <row r="6564" spans="1:6">
      <c r="A6564" s="14">
        <v>45349</v>
      </c>
      <c r="B6564">
        <v>12.251200000000001</v>
      </c>
      <c r="C6564">
        <v>12.497199999999999</v>
      </c>
      <c r="D6564">
        <v>12.137700000000001</v>
      </c>
      <c r="E6564" s="35">
        <v>12.345800000000001</v>
      </c>
      <c r="F6564">
        <v>466302</v>
      </c>
    </row>
    <row r="6565" spans="1:6">
      <c r="A6565" s="14">
        <v>45350</v>
      </c>
      <c r="B6565">
        <v>12.2796</v>
      </c>
      <c r="C6565">
        <v>12.478300000000001</v>
      </c>
      <c r="D6565">
        <v>12.185</v>
      </c>
      <c r="E6565" s="35">
        <v>12.3553</v>
      </c>
      <c r="F6565">
        <v>507835</v>
      </c>
    </row>
    <row r="6566" spans="1:6">
      <c r="A6566" s="14">
        <v>45351</v>
      </c>
      <c r="B6566">
        <v>12.544499999999999</v>
      </c>
      <c r="C6566">
        <v>13.0459</v>
      </c>
      <c r="D6566">
        <v>12.525600000000001</v>
      </c>
      <c r="E6566" s="35">
        <v>12.9986</v>
      </c>
      <c r="F6566">
        <v>1195228</v>
      </c>
    </row>
    <row r="6567" spans="1:6">
      <c r="A6567" s="14">
        <v>45352</v>
      </c>
      <c r="B6567">
        <v>12.9986</v>
      </c>
      <c r="C6567">
        <v>12.9986</v>
      </c>
      <c r="D6567">
        <v>12.6296</v>
      </c>
      <c r="E6567" s="35">
        <v>12.6769</v>
      </c>
      <c r="F6567">
        <v>620222</v>
      </c>
    </row>
    <row r="6568" spans="1:6">
      <c r="A6568" s="14">
        <v>45355</v>
      </c>
      <c r="B6568">
        <v>12.6675</v>
      </c>
      <c r="C6568">
        <v>12.8756</v>
      </c>
      <c r="D6568">
        <v>12.459300000000001</v>
      </c>
      <c r="E6568" s="35">
        <v>12.4688</v>
      </c>
      <c r="F6568">
        <v>745006</v>
      </c>
    </row>
    <row r="6569" spans="1:6">
      <c r="A6569" s="14">
        <v>45356</v>
      </c>
      <c r="B6569">
        <v>12.4404</v>
      </c>
      <c r="C6569">
        <v>12.506600000000001</v>
      </c>
      <c r="D6569">
        <v>12.1187</v>
      </c>
      <c r="E6569" s="35">
        <v>12.1755</v>
      </c>
      <c r="F6569">
        <v>709812</v>
      </c>
    </row>
    <row r="6570" spans="1:6">
      <c r="A6570" s="14">
        <v>45357</v>
      </c>
      <c r="B6570">
        <v>12.251200000000001</v>
      </c>
      <c r="C6570">
        <v>12.3553</v>
      </c>
      <c r="D6570">
        <v>11.9863</v>
      </c>
      <c r="E6570" s="35">
        <v>12.137700000000001</v>
      </c>
      <c r="F6570">
        <v>451545</v>
      </c>
    </row>
    <row r="6571" spans="1:6">
      <c r="A6571" s="14">
        <v>45358</v>
      </c>
      <c r="B6571">
        <v>12.203900000000001</v>
      </c>
      <c r="C6571">
        <v>12.383599999999999</v>
      </c>
      <c r="D6571">
        <v>12.1282</v>
      </c>
      <c r="E6571" s="35">
        <v>12.1944</v>
      </c>
      <c r="F6571">
        <v>742638</v>
      </c>
    </row>
    <row r="6572" spans="1:6">
      <c r="A6572" s="14">
        <v>45359</v>
      </c>
      <c r="B6572">
        <v>12.2607</v>
      </c>
      <c r="C6572">
        <v>12.3553</v>
      </c>
      <c r="D6572">
        <v>12.1661</v>
      </c>
      <c r="E6572" s="35">
        <v>12.2607</v>
      </c>
      <c r="F6572">
        <v>479643</v>
      </c>
    </row>
    <row r="6573" spans="1:6">
      <c r="A6573" s="14">
        <v>45362</v>
      </c>
      <c r="B6573">
        <v>12.203900000000001</v>
      </c>
      <c r="C6573">
        <v>12.3363</v>
      </c>
      <c r="D6573">
        <v>12.0242</v>
      </c>
      <c r="E6573" s="35">
        <v>12.109299999999999</v>
      </c>
      <c r="F6573">
        <v>406324</v>
      </c>
    </row>
    <row r="6574" spans="1:6">
      <c r="A6574" s="14">
        <v>45363</v>
      </c>
      <c r="B6574">
        <v>12.043100000000001</v>
      </c>
      <c r="C6574">
        <v>12.1282</v>
      </c>
      <c r="D6574">
        <v>11.910600000000001</v>
      </c>
      <c r="E6574" s="35">
        <v>11.9674</v>
      </c>
      <c r="F6574">
        <v>332438</v>
      </c>
    </row>
    <row r="6575" spans="1:6">
      <c r="A6575" s="14">
        <v>45364</v>
      </c>
      <c r="B6575">
        <v>11.939</v>
      </c>
      <c r="C6575">
        <v>12.156599999999999</v>
      </c>
      <c r="D6575">
        <v>11.939</v>
      </c>
      <c r="E6575" s="35">
        <v>12.090400000000001</v>
      </c>
      <c r="F6575">
        <v>520795</v>
      </c>
    </row>
    <row r="6576" spans="1:6">
      <c r="A6576" s="14">
        <v>45365</v>
      </c>
      <c r="B6576">
        <v>12.014699999999999</v>
      </c>
      <c r="C6576">
        <v>12.042999999999999</v>
      </c>
      <c r="D6576">
        <v>11.834899999999999</v>
      </c>
      <c r="E6576" s="35">
        <v>11.9579</v>
      </c>
      <c r="F6576">
        <v>614356</v>
      </c>
    </row>
    <row r="6577" spans="1:6">
      <c r="A6577" s="14">
        <v>45366</v>
      </c>
      <c r="B6577">
        <v>11.929600000000001</v>
      </c>
      <c r="C6577">
        <v>12.1188</v>
      </c>
      <c r="D6577">
        <v>11.929600000000001</v>
      </c>
      <c r="E6577" s="35">
        <v>12.090400000000001</v>
      </c>
      <c r="F6577">
        <v>1646868</v>
      </c>
    </row>
    <row r="6578" spans="1:6">
      <c r="A6578" s="14">
        <v>45369</v>
      </c>
      <c r="B6578">
        <v>12.042999999999999</v>
      </c>
      <c r="C6578">
        <v>12.3079</v>
      </c>
      <c r="D6578">
        <v>12.0336</v>
      </c>
      <c r="E6578" s="35">
        <v>12.0525</v>
      </c>
      <c r="F6578">
        <v>811321</v>
      </c>
    </row>
    <row r="6579" spans="1:6">
      <c r="A6579" s="14">
        <v>45370</v>
      </c>
      <c r="B6579">
        <v>11.995799999999999</v>
      </c>
      <c r="C6579">
        <v>12.203900000000001</v>
      </c>
      <c r="D6579">
        <v>11.948499999999999</v>
      </c>
      <c r="E6579" s="35">
        <v>12.1755</v>
      </c>
      <c r="F6579">
        <v>774142</v>
      </c>
    </row>
    <row r="6580" spans="1:6">
      <c r="A6580" s="14">
        <v>45371</v>
      </c>
      <c r="B6580">
        <v>12.156599999999999</v>
      </c>
      <c r="C6580">
        <v>12.4404</v>
      </c>
      <c r="D6580">
        <v>12.0998</v>
      </c>
      <c r="E6580" s="35">
        <v>12.345800000000001</v>
      </c>
      <c r="F6580">
        <v>1015383</v>
      </c>
    </row>
    <row r="6581" spans="1:6">
      <c r="A6581" s="14">
        <v>45372</v>
      </c>
      <c r="B6581">
        <v>11.343</v>
      </c>
      <c r="C6581">
        <v>11.645799999999999</v>
      </c>
      <c r="D6581">
        <v>10.8795</v>
      </c>
      <c r="E6581" s="35">
        <v>11.6363</v>
      </c>
      <c r="F6581">
        <v>2854205</v>
      </c>
    </row>
    <row r="6582" spans="1:6">
      <c r="A6582" s="14">
        <v>45373</v>
      </c>
      <c r="B6582">
        <v>11.674099999999999</v>
      </c>
      <c r="C6582">
        <v>11.7971</v>
      </c>
      <c r="D6582">
        <v>11.191700000000001</v>
      </c>
      <c r="E6582" s="35">
        <v>11.494400000000001</v>
      </c>
      <c r="F6582">
        <v>850964</v>
      </c>
    </row>
    <row r="6583" spans="1:6">
      <c r="A6583" s="14">
        <v>45376</v>
      </c>
      <c r="B6583">
        <v>11.5511</v>
      </c>
      <c r="C6583">
        <v>12.0052</v>
      </c>
      <c r="D6583">
        <v>11.446999999999999</v>
      </c>
      <c r="E6583" s="35">
        <v>11.882199999999999</v>
      </c>
      <c r="F6583">
        <v>1247536</v>
      </c>
    </row>
    <row r="6584" spans="1:6">
      <c r="A6584" s="14">
        <v>45377</v>
      </c>
      <c r="B6584">
        <v>11.8917</v>
      </c>
      <c r="C6584">
        <v>12.109299999999999</v>
      </c>
      <c r="D6584">
        <v>11.693</v>
      </c>
      <c r="E6584" s="35">
        <v>12.014699999999999</v>
      </c>
      <c r="F6584">
        <v>977542</v>
      </c>
    </row>
    <row r="6585" spans="1:6">
      <c r="A6585" s="14">
        <v>45378</v>
      </c>
      <c r="B6585">
        <v>12.185</v>
      </c>
      <c r="C6585">
        <v>12.2606</v>
      </c>
      <c r="D6585">
        <v>12.061999999999999</v>
      </c>
      <c r="E6585" s="35">
        <v>12.1755</v>
      </c>
      <c r="F6585">
        <v>804132</v>
      </c>
    </row>
    <row r="6586" spans="1:6">
      <c r="A6586" s="14">
        <v>45379</v>
      </c>
      <c r="B6586">
        <v>11.910600000000001</v>
      </c>
      <c r="C6586">
        <v>12.4215</v>
      </c>
      <c r="D6586">
        <v>11.8728</v>
      </c>
      <c r="E6586" s="35">
        <v>12.3742</v>
      </c>
      <c r="F6586">
        <v>1292385</v>
      </c>
    </row>
    <row r="6587" spans="1:6">
      <c r="A6587" s="14">
        <v>45383</v>
      </c>
      <c r="B6587">
        <v>12.412000000000001</v>
      </c>
      <c r="C6587">
        <v>12.5823</v>
      </c>
      <c r="D6587">
        <v>12.251200000000001</v>
      </c>
      <c r="E6587" s="35">
        <v>12.3269</v>
      </c>
      <c r="F6587">
        <v>1589158</v>
      </c>
    </row>
    <row r="6588" spans="1:6">
      <c r="A6588" s="14">
        <v>45384</v>
      </c>
      <c r="B6588">
        <v>12.2506</v>
      </c>
      <c r="C6588">
        <v>12.469900000000001</v>
      </c>
      <c r="D6588">
        <v>12.1172</v>
      </c>
      <c r="E6588" s="35">
        <v>12.412699999999999</v>
      </c>
      <c r="F6588">
        <v>1503157</v>
      </c>
    </row>
    <row r="6589" spans="1:6">
      <c r="A6589" s="14">
        <v>45385</v>
      </c>
      <c r="B6589">
        <v>12.384</v>
      </c>
      <c r="C6589">
        <v>12.5556</v>
      </c>
      <c r="D6589">
        <v>12.2982</v>
      </c>
      <c r="E6589" s="35">
        <v>12.374499999999999</v>
      </c>
      <c r="F6589">
        <v>809014</v>
      </c>
    </row>
    <row r="6590" spans="1:6">
      <c r="A6590" s="14">
        <v>45386</v>
      </c>
      <c r="B6590">
        <v>12.4794</v>
      </c>
      <c r="C6590">
        <v>12.5366</v>
      </c>
      <c r="D6590">
        <v>12.317299999999999</v>
      </c>
      <c r="E6590" s="35">
        <v>12.393599999999999</v>
      </c>
      <c r="F6590">
        <v>988437</v>
      </c>
    </row>
    <row r="6591" spans="1:6">
      <c r="A6591" s="14">
        <v>45387</v>
      </c>
      <c r="B6591">
        <v>12.3268</v>
      </c>
      <c r="C6591">
        <v>12.431699999999999</v>
      </c>
      <c r="D6591">
        <v>12.2601</v>
      </c>
      <c r="E6591" s="35">
        <v>12.2887</v>
      </c>
      <c r="F6591">
        <v>851534</v>
      </c>
    </row>
    <row r="6592" spans="1:6">
      <c r="A6592" s="14">
        <v>45390</v>
      </c>
      <c r="B6592">
        <v>12.374499999999999</v>
      </c>
      <c r="C6592">
        <v>12.4603</v>
      </c>
      <c r="D6592">
        <v>12.336399999999999</v>
      </c>
      <c r="E6592" s="35">
        <v>12.336399999999999</v>
      </c>
      <c r="F6592">
        <v>450936</v>
      </c>
    </row>
    <row r="6593" spans="1:6">
      <c r="A6593" s="14">
        <v>45391</v>
      </c>
      <c r="B6593">
        <v>12.336399999999999</v>
      </c>
      <c r="C6593">
        <v>12.412699999999999</v>
      </c>
      <c r="D6593">
        <v>12.1267</v>
      </c>
      <c r="E6593" s="35">
        <v>12.1267</v>
      </c>
      <c r="F6593">
        <v>850299</v>
      </c>
    </row>
    <row r="6594" spans="1:6">
      <c r="A6594" s="14">
        <v>45392</v>
      </c>
      <c r="B6594">
        <v>11.907400000000001</v>
      </c>
      <c r="C6594">
        <v>11.945600000000001</v>
      </c>
      <c r="D6594">
        <v>11.001799999999999</v>
      </c>
      <c r="E6594" s="35">
        <v>11.583299999999999</v>
      </c>
      <c r="F6594">
        <v>864314</v>
      </c>
    </row>
    <row r="6595" spans="1:6">
      <c r="A6595" s="14">
        <v>45393</v>
      </c>
      <c r="B6595">
        <v>11.659599999999999</v>
      </c>
      <c r="C6595">
        <v>11.7072</v>
      </c>
      <c r="D6595">
        <v>11.5261</v>
      </c>
      <c r="E6595" s="35">
        <v>11.6691</v>
      </c>
      <c r="F6595">
        <v>620350</v>
      </c>
    </row>
    <row r="6596" spans="1:6">
      <c r="A6596" s="14">
        <v>45394</v>
      </c>
      <c r="B6596">
        <v>11.631</v>
      </c>
      <c r="C6596">
        <v>11.773999999999999</v>
      </c>
      <c r="D6596">
        <v>11.5261</v>
      </c>
      <c r="E6596" s="35">
        <v>11.6119</v>
      </c>
      <c r="F6596">
        <v>578212</v>
      </c>
    </row>
    <row r="6597" spans="1:6">
      <c r="A6597" s="14">
        <v>45397</v>
      </c>
      <c r="B6597">
        <v>11.6404</v>
      </c>
      <c r="C6597">
        <v>11.735799999999999</v>
      </c>
      <c r="D6597">
        <v>11.4116</v>
      </c>
      <c r="E6597" s="35">
        <v>11.4307</v>
      </c>
      <c r="F6597">
        <v>665917</v>
      </c>
    </row>
    <row r="6598" spans="1:6">
      <c r="A6598" s="14">
        <v>45398</v>
      </c>
      <c r="B6598">
        <v>11.3926</v>
      </c>
      <c r="C6598">
        <v>11.4116</v>
      </c>
      <c r="D6598">
        <v>11.2782</v>
      </c>
      <c r="E6598" s="35">
        <v>11.287699999999999</v>
      </c>
      <c r="F6598">
        <v>892052</v>
      </c>
    </row>
    <row r="6599" spans="1:6">
      <c r="A6599" s="14">
        <v>45399</v>
      </c>
      <c r="B6599">
        <v>11.3545</v>
      </c>
      <c r="C6599">
        <v>11.421200000000001</v>
      </c>
      <c r="D6599">
        <v>11.249599999999999</v>
      </c>
      <c r="E6599" s="35">
        <v>11.268700000000001</v>
      </c>
      <c r="F6599">
        <v>800917</v>
      </c>
    </row>
    <row r="6600" spans="1:6">
      <c r="A6600" s="14">
        <v>45400</v>
      </c>
      <c r="B6600">
        <v>11.3163</v>
      </c>
      <c r="C6600">
        <v>11.4117</v>
      </c>
      <c r="D6600">
        <v>11.230499999999999</v>
      </c>
      <c r="E6600" s="35">
        <v>11.2782</v>
      </c>
      <c r="F6600">
        <v>662773</v>
      </c>
    </row>
    <row r="6601" spans="1:6">
      <c r="A6601" s="14">
        <v>45401</v>
      </c>
      <c r="B6601">
        <v>11.2782</v>
      </c>
      <c r="C6601">
        <v>11.402200000000001</v>
      </c>
      <c r="D6601">
        <v>11.2401</v>
      </c>
      <c r="E6601" s="35">
        <v>11.383100000000001</v>
      </c>
      <c r="F6601">
        <v>467622</v>
      </c>
    </row>
    <row r="6602" spans="1:6">
      <c r="A6602" s="14">
        <v>45404</v>
      </c>
      <c r="B6602">
        <v>11.4498</v>
      </c>
      <c r="C6602">
        <v>11.697699999999999</v>
      </c>
      <c r="D6602">
        <v>11.4308</v>
      </c>
      <c r="E6602" s="35">
        <v>11.6119</v>
      </c>
      <c r="F6602">
        <v>479348</v>
      </c>
    </row>
    <row r="6603" spans="1:6">
      <c r="A6603" s="14">
        <v>45405</v>
      </c>
      <c r="B6603">
        <v>11.5928</v>
      </c>
      <c r="C6603">
        <v>11.945600000000001</v>
      </c>
      <c r="D6603">
        <v>11.5928</v>
      </c>
      <c r="E6603" s="35">
        <v>11.8407</v>
      </c>
      <c r="F6603">
        <v>505565</v>
      </c>
    </row>
    <row r="6604" spans="1:6">
      <c r="A6604" s="14">
        <v>45406</v>
      </c>
      <c r="B6604">
        <v>11.773899999999999</v>
      </c>
      <c r="C6604">
        <v>11.812099999999999</v>
      </c>
      <c r="D6604">
        <v>11.440300000000001</v>
      </c>
      <c r="E6604" s="35">
        <v>11.535600000000001</v>
      </c>
      <c r="F6604">
        <v>747049</v>
      </c>
    </row>
    <row r="6605" spans="1:6">
      <c r="A6605" s="14">
        <v>45407</v>
      </c>
      <c r="B6605">
        <v>11.4307</v>
      </c>
      <c r="C6605">
        <v>11.4689</v>
      </c>
      <c r="D6605">
        <v>11.306800000000001</v>
      </c>
      <c r="E6605" s="35">
        <v>11.364000000000001</v>
      </c>
      <c r="F6605">
        <v>583072</v>
      </c>
    </row>
    <row r="6606" spans="1:6">
      <c r="A6606" s="14">
        <v>45408</v>
      </c>
      <c r="B6606">
        <v>11.3926</v>
      </c>
      <c r="C6606">
        <v>11.5928</v>
      </c>
      <c r="D6606">
        <v>11.3926</v>
      </c>
      <c r="E6606" s="35">
        <v>11.507</v>
      </c>
      <c r="F6606">
        <v>438543</v>
      </c>
    </row>
    <row r="6607" spans="1:6">
      <c r="A6607" s="14">
        <v>45411</v>
      </c>
      <c r="B6607">
        <v>11.5642</v>
      </c>
      <c r="C6607">
        <v>11.735799999999999</v>
      </c>
      <c r="D6607">
        <v>11.554600000000001</v>
      </c>
      <c r="E6607" s="35">
        <v>11.716699999999999</v>
      </c>
      <c r="F6607">
        <v>449982</v>
      </c>
    </row>
    <row r="6608" spans="1:6">
      <c r="A6608" s="14">
        <v>45412</v>
      </c>
      <c r="B6608">
        <v>11.6691</v>
      </c>
      <c r="C6608">
        <v>11.6691</v>
      </c>
      <c r="D6608">
        <v>11.440300000000001</v>
      </c>
      <c r="E6608" s="35">
        <v>11.4689</v>
      </c>
      <c r="F6608">
        <v>550469</v>
      </c>
    </row>
    <row r="6609" spans="1:6">
      <c r="A6609" s="14">
        <v>45413</v>
      </c>
      <c r="B6609">
        <v>11.4975</v>
      </c>
      <c r="C6609">
        <v>11.6214</v>
      </c>
      <c r="D6609">
        <v>11.421200000000001</v>
      </c>
      <c r="E6609" s="35">
        <v>11.4689</v>
      </c>
      <c r="F6609">
        <v>394404</v>
      </c>
    </row>
    <row r="6610" spans="1:6">
      <c r="A6610" s="14">
        <v>45414</v>
      </c>
      <c r="B6610">
        <v>11.6214</v>
      </c>
      <c r="C6610">
        <v>11.6881</v>
      </c>
      <c r="D6610">
        <v>11.535600000000001</v>
      </c>
      <c r="E6610" s="35">
        <v>11.678599999999999</v>
      </c>
      <c r="F6610">
        <v>502609</v>
      </c>
    </row>
    <row r="6611" spans="1:6">
      <c r="A6611" s="14">
        <v>45415</v>
      </c>
      <c r="B6611">
        <v>11.8216</v>
      </c>
      <c r="C6611">
        <v>11.9551</v>
      </c>
      <c r="D6611">
        <v>11.8216</v>
      </c>
      <c r="E6611" s="35">
        <v>11.907400000000001</v>
      </c>
      <c r="F6611">
        <v>421192</v>
      </c>
    </row>
    <row r="6612" spans="1:6">
      <c r="A6612" s="14">
        <v>45418</v>
      </c>
      <c r="B6612">
        <v>11.983700000000001</v>
      </c>
      <c r="C6612">
        <v>12.0886</v>
      </c>
      <c r="D6612">
        <v>11.936</v>
      </c>
      <c r="E6612" s="35">
        <v>11.983700000000001</v>
      </c>
      <c r="F6612">
        <v>410992</v>
      </c>
    </row>
    <row r="6613" spans="1:6">
      <c r="A6613" s="14">
        <v>45419</v>
      </c>
      <c r="B6613">
        <v>12.098100000000001</v>
      </c>
      <c r="C6613">
        <v>12.1553</v>
      </c>
      <c r="D6613">
        <v>12.002700000000001</v>
      </c>
      <c r="E6613" s="35">
        <v>12.1076</v>
      </c>
      <c r="F6613">
        <v>425005</v>
      </c>
    </row>
    <row r="6614" spans="1:6">
      <c r="A6614" s="14">
        <v>45420</v>
      </c>
      <c r="B6614">
        <v>11.964600000000001</v>
      </c>
      <c r="C6614">
        <v>12.222</v>
      </c>
      <c r="D6614">
        <v>11.964600000000001</v>
      </c>
      <c r="E6614" s="35">
        <v>12.2125</v>
      </c>
      <c r="F6614">
        <v>330529</v>
      </c>
    </row>
    <row r="6615" spans="1:6">
      <c r="A6615" s="14">
        <v>45421</v>
      </c>
      <c r="B6615">
        <v>12.2506</v>
      </c>
      <c r="C6615">
        <v>12.5557</v>
      </c>
      <c r="D6615">
        <v>12.174300000000001</v>
      </c>
      <c r="E6615" s="35">
        <v>12.5366</v>
      </c>
      <c r="F6615">
        <v>553517</v>
      </c>
    </row>
    <row r="6616" spans="1:6">
      <c r="A6616" s="14">
        <v>45422</v>
      </c>
      <c r="B6616">
        <v>12.546099999999999</v>
      </c>
      <c r="C6616">
        <v>12.5938</v>
      </c>
      <c r="D6616">
        <v>12.450799999999999</v>
      </c>
      <c r="E6616" s="35">
        <v>12.5366</v>
      </c>
      <c r="F6616">
        <v>321471</v>
      </c>
    </row>
    <row r="6617" spans="1:6">
      <c r="A6617" s="14">
        <v>45425</v>
      </c>
      <c r="B6617">
        <v>12.651</v>
      </c>
      <c r="C6617">
        <v>12.6891</v>
      </c>
      <c r="D6617">
        <v>12.546099999999999</v>
      </c>
      <c r="E6617" s="35">
        <v>12.565200000000001</v>
      </c>
      <c r="F6617">
        <v>350453</v>
      </c>
    </row>
    <row r="6618" spans="1:6">
      <c r="A6618" s="14">
        <v>45426</v>
      </c>
      <c r="B6618">
        <v>12.7369</v>
      </c>
      <c r="C6618">
        <v>12.8513</v>
      </c>
      <c r="D6618">
        <v>12.603400000000001</v>
      </c>
      <c r="E6618" s="35">
        <v>12.7464</v>
      </c>
      <c r="F6618">
        <v>421098</v>
      </c>
    </row>
    <row r="6619" spans="1:6">
      <c r="A6619" s="14">
        <v>45427</v>
      </c>
      <c r="B6619">
        <v>12.8703</v>
      </c>
      <c r="C6619">
        <v>13.0419</v>
      </c>
      <c r="D6619">
        <v>12.765499999999999</v>
      </c>
      <c r="E6619" s="35">
        <v>12.975199999999999</v>
      </c>
      <c r="F6619">
        <v>460090</v>
      </c>
    </row>
    <row r="6620" spans="1:6">
      <c r="A6620" s="14">
        <v>45428</v>
      </c>
      <c r="B6620">
        <v>12.860799999999999</v>
      </c>
      <c r="C6620">
        <v>13.3851</v>
      </c>
      <c r="D6620">
        <v>12.603400000000001</v>
      </c>
      <c r="E6620" s="35">
        <v>12.9466</v>
      </c>
      <c r="F6620">
        <v>923994</v>
      </c>
    </row>
    <row r="6621" spans="1:6">
      <c r="A6621" s="14">
        <v>45429</v>
      </c>
      <c r="B6621">
        <v>12.975099999999999</v>
      </c>
      <c r="C6621">
        <v>13.0991</v>
      </c>
      <c r="D6621">
        <v>12.841699999999999</v>
      </c>
      <c r="E6621" s="35">
        <v>12.994199999999999</v>
      </c>
      <c r="F6621">
        <v>529683</v>
      </c>
    </row>
    <row r="6622" spans="1:6">
      <c r="A6622" s="14">
        <v>45432</v>
      </c>
      <c r="B6622">
        <v>12.975199999999999</v>
      </c>
      <c r="C6622">
        <v>13.032400000000001</v>
      </c>
      <c r="D6622">
        <v>12.5748</v>
      </c>
      <c r="E6622" s="35">
        <v>12.6129</v>
      </c>
      <c r="F6622">
        <v>728650</v>
      </c>
    </row>
    <row r="6623" spans="1:6">
      <c r="A6623" s="14">
        <v>45433</v>
      </c>
      <c r="B6623">
        <v>12.584300000000001</v>
      </c>
      <c r="C6623">
        <v>12.698700000000001</v>
      </c>
      <c r="D6623">
        <v>12.4985</v>
      </c>
      <c r="E6623" s="35">
        <v>12.6701</v>
      </c>
      <c r="F6623">
        <v>353028</v>
      </c>
    </row>
    <row r="6624" spans="1:6">
      <c r="A6624" s="14">
        <v>45434</v>
      </c>
      <c r="B6624">
        <v>12.6701</v>
      </c>
      <c r="C6624">
        <v>12.717700000000001</v>
      </c>
      <c r="D6624">
        <v>12.450799999999999</v>
      </c>
      <c r="E6624" s="35">
        <v>12.5938</v>
      </c>
      <c r="F6624">
        <v>470194</v>
      </c>
    </row>
    <row r="6625" spans="1:6">
      <c r="A6625" s="14">
        <v>45435</v>
      </c>
      <c r="B6625">
        <v>12.651</v>
      </c>
      <c r="C6625">
        <v>12.651</v>
      </c>
      <c r="D6625">
        <v>12.355499999999999</v>
      </c>
      <c r="E6625" s="35">
        <v>12.4413</v>
      </c>
      <c r="F6625">
        <v>521581</v>
      </c>
    </row>
    <row r="6626" spans="1:6">
      <c r="A6626" s="14">
        <v>45436</v>
      </c>
      <c r="B6626">
        <v>12.603300000000001</v>
      </c>
      <c r="C6626">
        <v>12.603300000000001</v>
      </c>
      <c r="D6626">
        <v>12.4985</v>
      </c>
      <c r="E6626" s="35">
        <v>12.565200000000001</v>
      </c>
      <c r="F6626">
        <v>300306</v>
      </c>
    </row>
    <row r="6627" spans="1:6">
      <c r="A6627" s="14">
        <v>45440</v>
      </c>
      <c r="B6627">
        <v>12.698700000000001</v>
      </c>
      <c r="C6627">
        <v>12.775</v>
      </c>
      <c r="D6627">
        <v>12.546200000000001</v>
      </c>
      <c r="E6627" s="35">
        <v>12.5557</v>
      </c>
      <c r="F6627">
        <v>490120</v>
      </c>
    </row>
    <row r="6628" spans="1:6">
      <c r="A6628" s="14">
        <v>45441</v>
      </c>
      <c r="B6628">
        <v>12.365</v>
      </c>
      <c r="C6628">
        <v>12.4222</v>
      </c>
      <c r="D6628">
        <v>12.1553</v>
      </c>
      <c r="E6628" s="35">
        <v>12.1839</v>
      </c>
      <c r="F6628">
        <v>720070</v>
      </c>
    </row>
    <row r="6629" spans="1:6">
      <c r="A6629" s="14">
        <v>45442</v>
      </c>
      <c r="B6629">
        <v>12.3459</v>
      </c>
      <c r="C6629">
        <v>12.6319</v>
      </c>
      <c r="D6629">
        <v>12.3269</v>
      </c>
      <c r="E6629" s="35">
        <v>12.5938</v>
      </c>
      <c r="F6629">
        <v>399264</v>
      </c>
    </row>
    <row r="6630" spans="1:6">
      <c r="A6630" s="14">
        <v>45443</v>
      </c>
      <c r="B6630">
        <v>12.641500000000001</v>
      </c>
      <c r="C6630">
        <v>13.0419</v>
      </c>
      <c r="D6630">
        <v>12.6319</v>
      </c>
      <c r="E6630" s="35">
        <v>13.0228</v>
      </c>
      <c r="F6630">
        <v>919986</v>
      </c>
    </row>
    <row r="6631" spans="1:6">
      <c r="A6631" s="14">
        <v>45446</v>
      </c>
      <c r="B6631">
        <v>13.127700000000001</v>
      </c>
      <c r="C6631">
        <v>13.1754</v>
      </c>
      <c r="D6631">
        <v>12.9275</v>
      </c>
      <c r="E6631" s="35">
        <v>13.1182</v>
      </c>
      <c r="F6631">
        <v>573826</v>
      </c>
    </row>
    <row r="6632" spans="1:6">
      <c r="A6632" s="14">
        <v>45447</v>
      </c>
      <c r="B6632">
        <v>13.0991</v>
      </c>
      <c r="C6632">
        <v>13.0991</v>
      </c>
      <c r="D6632">
        <v>12.5366</v>
      </c>
      <c r="E6632" s="35">
        <v>12.6129</v>
      </c>
      <c r="F6632">
        <v>774792</v>
      </c>
    </row>
    <row r="6633" spans="1:6">
      <c r="A6633" s="14">
        <v>45448</v>
      </c>
      <c r="B6633">
        <v>12.679600000000001</v>
      </c>
      <c r="C6633">
        <v>12.679600000000001</v>
      </c>
      <c r="D6633">
        <v>12.2125</v>
      </c>
      <c r="E6633" s="35">
        <v>12.412699999999999</v>
      </c>
      <c r="F6633">
        <v>671354</v>
      </c>
    </row>
    <row r="6634" spans="1:6">
      <c r="A6634" s="14">
        <v>45449</v>
      </c>
      <c r="B6634">
        <v>12.4032</v>
      </c>
      <c r="C6634">
        <v>12.4222</v>
      </c>
      <c r="D6634">
        <v>12.1076</v>
      </c>
      <c r="E6634" s="35">
        <v>12.1267</v>
      </c>
      <c r="F6634">
        <v>410515</v>
      </c>
    </row>
    <row r="6635" spans="1:6">
      <c r="A6635" s="14">
        <v>45450</v>
      </c>
      <c r="B6635">
        <v>11.964600000000001</v>
      </c>
      <c r="C6635">
        <v>12.059900000000001</v>
      </c>
      <c r="D6635">
        <v>11.926399999999999</v>
      </c>
      <c r="E6635" s="35">
        <v>11.945499999999999</v>
      </c>
      <c r="F6635">
        <v>473816</v>
      </c>
    </row>
    <row r="6636" spans="1:6">
      <c r="A6636" s="14">
        <v>45453</v>
      </c>
      <c r="B6636">
        <v>11.8979</v>
      </c>
      <c r="C6636">
        <v>11.9551</v>
      </c>
      <c r="D6636">
        <v>11.421200000000001</v>
      </c>
      <c r="E6636" s="35">
        <v>11.936</v>
      </c>
      <c r="F6636">
        <v>787185</v>
      </c>
    </row>
    <row r="6637" spans="1:6">
      <c r="A6637" s="14">
        <v>45454</v>
      </c>
      <c r="B6637">
        <v>11.8788</v>
      </c>
      <c r="C6637">
        <v>11.907400000000001</v>
      </c>
      <c r="D6637">
        <v>11.7453</v>
      </c>
      <c r="E6637" s="35">
        <v>11.7453</v>
      </c>
      <c r="F6637">
        <v>434729</v>
      </c>
    </row>
    <row r="6638" spans="1:6">
      <c r="A6638" s="14">
        <v>45455</v>
      </c>
      <c r="B6638">
        <v>12.117100000000001</v>
      </c>
      <c r="C6638">
        <v>12.212400000000001</v>
      </c>
      <c r="D6638">
        <v>11.926399999999999</v>
      </c>
      <c r="E6638" s="35">
        <v>11.945499999999999</v>
      </c>
      <c r="F6638">
        <v>573346</v>
      </c>
    </row>
    <row r="6639" spans="1:6">
      <c r="A6639" s="14">
        <v>45456</v>
      </c>
      <c r="B6639">
        <v>11.917</v>
      </c>
      <c r="C6639">
        <v>11.964600000000001</v>
      </c>
      <c r="D6639">
        <v>11.602399999999999</v>
      </c>
      <c r="E6639" s="35">
        <v>11.754899999999999</v>
      </c>
      <c r="F6639">
        <v>493363</v>
      </c>
    </row>
    <row r="6640" spans="1:6">
      <c r="A6640" s="14">
        <v>45457</v>
      </c>
      <c r="B6640">
        <v>12.098100000000001</v>
      </c>
      <c r="C6640">
        <v>12.174300000000001</v>
      </c>
      <c r="D6640">
        <v>11.735799999999999</v>
      </c>
      <c r="E6640" s="35">
        <v>11.8216</v>
      </c>
      <c r="F6640">
        <v>792047</v>
      </c>
    </row>
    <row r="6641" spans="1:6">
      <c r="A6641" s="14">
        <v>45460</v>
      </c>
      <c r="B6641">
        <v>11.792999999999999</v>
      </c>
      <c r="C6641">
        <v>11.964600000000001</v>
      </c>
      <c r="D6641">
        <v>11.7644</v>
      </c>
      <c r="E6641" s="35">
        <v>11.9169</v>
      </c>
      <c r="F6641">
        <v>649614</v>
      </c>
    </row>
    <row r="6642" spans="1:6">
      <c r="A6642" s="14">
        <v>45461</v>
      </c>
      <c r="B6642">
        <v>11.8788</v>
      </c>
      <c r="C6642">
        <v>12.059900000000001</v>
      </c>
      <c r="D6642">
        <v>11.8406</v>
      </c>
      <c r="E6642" s="35">
        <v>12.002700000000001</v>
      </c>
      <c r="F6642">
        <v>805487</v>
      </c>
    </row>
    <row r="6643" spans="1:6">
      <c r="A6643" s="14">
        <v>45463</v>
      </c>
      <c r="B6643">
        <v>12.3841</v>
      </c>
      <c r="C6643">
        <v>12.7941</v>
      </c>
      <c r="D6643">
        <v>11.3926</v>
      </c>
      <c r="E6643" s="35">
        <v>11.6119</v>
      </c>
      <c r="F6643">
        <v>1637202</v>
      </c>
    </row>
    <row r="6644" spans="1:6">
      <c r="A6644" s="14">
        <v>45464</v>
      </c>
      <c r="B6644">
        <v>11.640499999999999</v>
      </c>
      <c r="C6644">
        <v>12.698700000000001</v>
      </c>
      <c r="D6644">
        <v>11.5451</v>
      </c>
      <c r="E6644" s="35">
        <v>12.6701</v>
      </c>
      <c r="F6644">
        <v>1867815</v>
      </c>
    </row>
    <row r="6645" spans="1:6">
      <c r="A6645" s="14">
        <v>45467</v>
      </c>
      <c r="B6645">
        <v>12.7273</v>
      </c>
      <c r="C6645">
        <v>13.223100000000001</v>
      </c>
      <c r="D6645">
        <v>12.6225</v>
      </c>
      <c r="E6645" s="35">
        <v>13.061</v>
      </c>
      <c r="F6645">
        <v>1259767</v>
      </c>
    </row>
    <row r="6646" spans="1:6">
      <c r="A6646" s="14">
        <v>45468</v>
      </c>
      <c r="B6646">
        <v>13.0037</v>
      </c>
      <c r="C6646">
        <v>13.051399999999999</v>
      </c>
      <c r="D6646">
        <v>12.4985</v>
      </c>
      <c r="E6646" s="35">
        <v>12.507999999999999</v>
      </c>
      <c r="F6646">
        <v>784610</v>
      </c>
    </row>
    <row r="6647" spans="1:6">
      <c r="A6647" s="14">
        <v>45469</v>
      </c>
      <c r="B6647">
        <v>12.3269</v>
      </c>
      <c r="C6647">
        <v>12.412699999999999</v>
      </c>
      <c r="D6647">
        <v>12.098100000000001</v>
      </c>
      <c r="E6647" s="35">
        <v>12.365</v>
      </c>
      <c r="F6647">
        <v>1003977</v>
      </c>
    </row>
    <row r="6648" spans="1:6">
      <c r="A6648" s="14">
        <v>45470</v>
      </c>
      <c r="B6648">
        <v>12.365</v>
      </c>
      <c r="C6648">
        <v>12.4603</v>
      </c>
      <c r="D6648">
        <v>12.2315</v>
      </c>
      <c r="E6648" s="35">
        <v>12.336399999999999</v>
      </c>
      <c r="F6648">
        <v>574205</v>
      </c>
    </row>
    <row r="6649" spans="1:6">
      <c r="A6649" s="14">
        <v>45471</v>
      </c>
      <c r="B6649">
        <v>12.469900000000001</v>
      </c>
      <c r="C6649">
        <v>12.5938</v>
      </c>
      <c r="D6649">
        <v>12.2316</v>
      </c>
      <c r="E6649" s="35">
        <v>12.355499999999999</v>
      </c>
      <c r="F6649">
        <v>1449960</v>
      </c>
    </row>
    <row r="6650" spans="1:6">
      <c r="A6650" s="14">
        <v>45474</v>
      </c>
      <c r="B6650">
        <v>12.431800000000001</v>
      </c>
      <c r="C6650">
        <v>12.5748</v>
      </c>
      <c r="D6650">
        <v>12.2888</v>
      </c>
      <c r="E6650" s="35">
        <v>12.355499999999999</v>
      </c>
      <c r="F6650">
        <v>1054412</v>
      </c>
    </row>
    <row r="6651" spans="1:6">
      <c r="A6651" s="14">
        <v>45475</v>
      </c>
      <c r="B6651">
        <v>12.4032</v>
      </c>
      <c r="C6651">
        <v>12.565200000000001</v>
      </c>
      <c r="D6651">
        <v>12.355499999999999</v>
      </c>
      <c r="E6651" s="35">
        <v>12.527100000000001</v>
      </c>
      <c r="F6651">
        <v>562385</v>
      </c>
    </row>
    <row r="6652" spans="1:6">
      <c r="A6652" s="14">
        <v>45476</v>
      </c>
      <c r="B6652">
        <v>12.527100000000001</v>
      </c>
      <c r="C6652">
        <v>12.603899999999999</v>
      </c>
      <c r="D6652">
        <v>12.3734</v>
      </c>
      <c r="E6652" s="35">
        <v>12.430999999999999</v>
      </c>
      <c r="F6652">
        <v>330661</v>
      </c>
    </row>
    <row r="6653" spans="1:6">
      <c r="A6653" s="14">
        <v>45478</v>
      </c>
      <c r="B6653">
        <v>12.3733</v>
      </c>
      <c r="C6653">
        <v>12.4214</v>
      </c>
      <c r="D6653">
        <v>12.286899999999999</v>
      </c>
      <c r="E6653" s="35">
        <v>12.3157</v>
      </c>
      <c r="F6653">
        <v>430569</v>
      </c>
    </row>
    <row r="6654" spans="1:6">
      <c r="A6654" s="14">
        <v>45481</v>
      </c>
      <c r="B6654">
        <v>12.450200000000001</v>
      </c>
      <c r="C6654">
        <v>12.527100000000001</v>
      </c>
      <c r="D6654">
        <v>12.3157</v>
      </c>
      <c r="E6654" s="35">
        <v>12.402200000000001</v>
      </c>
      <c r="F6654">
        <v>859604</v>
      </c>
    </row>
    <row r="6655" spans="1:6">
      <c r="A6655" s="14">
        <v>45482</v>
      </c>
      <c r="B6655">
        <v>12.3254</v>
      </c>
      <c r="C6655">
        <v>12.3254</v>
      </c>
      <c r="D6655">
        <v>12.1044</v>
      </c>
      <c r="E6655" s="35">
        <v>12.1044</v>
      </c>
      <c r="F6655">
        <v>619822</v>
      </c>
    </row>
    <row r="6656" spans="1:6">
      <c r="A6656" s="14">
        <v>45483</v>
      </c>
      <c r="B6656">
        <v>12.2197</v>
      </c>
      <c r="C6656">
        <v>12.2677</v>
      </c>
      <c r="D6656">
        <v>12.094799999999999</v>
      </c>
      <c r="E6656" s="35">
        <v>12.238899999999999</v>
      </c>
      <c r="F6656">
        <v>442868</v>
      </c>
    </row>
    <row r="6657" spans="1:6">
      <c r="A6657" s="14">
        <v>45484</v>
      </c>
      <c r="B6657">
        <v>12.4887</v>
      </c>
      <c r="C6657">
        <v>12.7865</v>
      </c>
      <c r="D6657">
        <v>12.4503</v>
      </c>
      <c r="E6657" s="35">
        <v>12.776899999999999</v>
      </c>
      <c r="F6657">
        <v>948277</v>
      </c>
    </row>
    <row r="6658" spans="1:6">
      <c r="A6658" s="14">
        <v>45485</v>
      </c>
      <c r="B6658">
        <v>12.920999999999999</v>
      </c>
      <c r="C6658">
        <v>13.1227</v>
      </c>
      <c r="D6658">
        <v>12.863300000000001</v>
      </c>
      <c r="E6658" s="35">
        <v>12.9498</v>
      </c>
      <c r="F6658">
        <v>547100</v>
      </c>
    </row>
    <row r="6659" spans="1:6">
      <c r="A6659" s="14">
        <v>45488</v>
      </c>
      <c r="B6659">
        <v>12.988200000000001</v>
      </c>
      <c r="C6659">
        <v>13.228400000000001</v>
      </c>
      <c r="D6659">
        <v>12.9306</v>
      </c>
      <c r="E6659" s="35">
        <v>12.9978</v>
      </c>
      <c r="F6659">
        <v>596573</v>
      </c>
    </row>
    <row r="6660" spans="1:6">
      <c r="A6660" s="14">
        <v>45489</v>
      </c>
      <c r="B6660">
        <v>13.1516</v>
      </c>
      <c r="C6660">
        <v>13.305300000000001</v>
      </c>
      <c r="D6660">
        <v>13.084300000000001</v>
      </c>
      <c r="E6660" s="35">
        <v>13.209199999999999</v>
      </c>
      <c r="F6660">
        <v>742309</v>
      </c>
    </row>
    <row r="6661" spans="1:6">
      <c r="A6661" s="14">
        <v>45490</v>
      </c>
      <c r="B6661">
        <v>13.1227</v>
      </c>
      <c r="C6661">
        <v>13.401300000000001</v>
      </c>
      <c r="D6661">
        <v>13.113099999999999</v>
      </c>
      <c r="E6661" s="35">
        <v>13.3725</v>
      </c>
      <c r="F6661">
        <v>779102</v>
      </c>
    </row>
    <row r="6662" spans="1:6">
      <c r="A6662" s="14">
        <v>45491</v>
      </c>
      <c r="B6662">
        <v>13.2956</v>
      </c>
      <c r="C6662">
        <v>13.5069</v>
      </c>
      <c r="D6662">
        <v>13.1515</v>
      </c>
      <c r="E6662" s="35">
        <v>13.161099999999999</v>
      </c>
      <c r="F6662">
        <v>542487</v>
      </c>
    </row>
    <row r="6663" spans="1:6">
      <c r="A6663" s="14">
        <v>45492</v>
      </c>
      <c r="B6663">
        <v>13.1035</v>
      </c>
      <c r="C6663">
        <v>13.1515</v>
      </c>
      <c r="D6663">
        <v>12.9594</v>
      </c>
      <c r="E6663" s="35">
        <v>13.007400000000001</v>
      </c>
      <c r="F6663">
        <v>407226</v>
      </c>
    </row>
    <row r="6664" spans="1:6">
      <c r="A6664" s="14">
        <v>45495</v>
      </c>
      <c r="B6664">
        <v>13.065</v>
      </c>
      <c r="C6664">
        <v>13.372400000000001</v>
      </c>
      <c r="D6664">
        <v>12.863300000000001</v>
      </c>
      <c r="E6664" s="35">
        <v>13.3148</v>
      </c>
      <c r="F6664">
        <v>760654</v>
      </c>
    </row>
    <row r="6665" spans="1:6">
      <c r="A6665" s="14">
        <v>45496</v>
      </c>
      <c r="B6665">
        <v>13.209199999999999</v>
      </c>
      <c r="C6665">
        <v>13.7087</v>
      </c>
      <c r="D6665">
        <v>13.180300000000001</v>
      </c>
      <c r="E6665" s="35">
        <v>13.545400000000001</v>
      </c>
      <c r="F6665">
        <v>774586</v>
      </c>
    </row>
    <row r="6666" spans="1:6">
      <c r="A6666" s="14">
        <v>45497</v>
      </c>
      <c r="B6666">
        <v>13.4109</v>
      </c>
      <c r="C6666">
        <v>13.468500000000001</v>
      </c>
      <c r="D6666">
        <v>12.9305</v>
      </c>
      <c r="E6666" s="35">
        <v>13.0458</v>
      </c>
      <c r="F6666">
        <v>763727</v>
      </c>
    </row>
    <row r="6667" spans="1:6">
      <c r="A6667" s="14">
        <v>45498</v>
      </c>
      <c r="B6667">
        <v>13.2188</v>
      </c>
      <c r="C6667">
        <v>13.5358</v>
      </c>
      <c r="D6667">
        <v>12.9978</v>
      </c>
      <c r="E6667" s="35">
        <v>13.286</v>
      </c>
      <c r="F6667">
        <v>1087569</v>
      </c>
    </row>
    <row r="6668" spans="1:6">
      <c r="A6668" s="14">
        <v>45499</v>
      </c>
      <c r="B6668">
        <v>13.468500000000001</v>
      </c>
      <c r="C6668">
        <v>13.4877</v>
      </c>
      <c r="D6668">
        <v>13.161099999999999</v>
      </c>
      <c r="E6668" s="35">
        <v>13.4781</v>
      </c>
      <c r="F6668">
        <v>541430</v>
      </c>
    </row>
    <row r="6669" spans="1:6">
      <c r="A6669" s="14">
        <v>45502</v>
      </c>
      <c r="B6669">
        <v>13.478199999999999</v>
      </c>
      <c r="C6669">
        <v>13.7087</v>
      </c>
      <c r="D6669">
        <v>13.3917</v>
      </c>
      <c r="E6669" s="35">
        <v>13.641500000000001</v>
      </c>
      <c r="F6669">
        <v>530289</v>
      </c>
    </row>
    <row r="6670" spans="1:6">
      <c r="A6670" s="14">
        <v>45503</v>
      </c>
      <c r="B6670">
        <v>13.747199999999999</v>
      </c>
      <c r="C6670">
        <v>13.958500000000001</v>
      </c>
      <c r="D6670">
        <v>13.6319</v>
      </c>
      <c r="E6670" s="35">
        <v>13.795199999999999</v>
      </c>
      <c r="F6670">
        <v>641438</v>
      </c>
    </row>
    <row r="6671" spans="1:6">
      <c r="A6671" s="14">
        <v>45504</v>
      </c>
      <c r="B6671">
        <v>13.7759</v>
      </c>
      <c r="C6671">
        <v>14.1602</v>
      </c>
      <c r="D6671">
        <v>13.670199999999999</v>
      </c>
      <c r="E6671" s="35">
        <v>13.92</v>
      </c>
      <c r="F6671">
        <v>817524</v>
      </c>
    </row>
    <row r="6672" spans="1:6">
      <c r="A6672" s="14">
        <v>45505</v>
      </c>
      <c r="B6672">
        <v>13.8912</v>
      </c>
      <c r="C6672">
        <v>14.0642</v>
      </c>
      <c r="D6672">
        <v>13.3437</v>
      </c>
      <c r="E6672" s="35">
        <v>13.555</v>
      </c>
      <c r="F6672">
        <v>534226</v>
      </c>
    </row>
    <row r="6673" spans="1:6">
      <c r="A6673" s="14">
        <v>45506</v>
      </c>
      <c r="B6673">
        <v>13.0938</v>
      </c>
      <c r="C6673">
        <v>13.1899</v>
      </c>
      <c r="D6673">
        <v>12.719200000000001</v>
      </c>
      <c r="E6673" s="35">
        <v>13.0266</v>
      </c>
      <c r="F6673">
        <v>825690</v>
      </c>
    </row>
    <row r="6674" spans="1:6">
      <c r="A6674" s="14">
        <v>45509</v>
      </c>
      <c r="B6674">
        <v>12.3445</v>
      </c>
      <c r="C6674">
        <v>12.4406</v>
      </c>
      <c r="D6674">
        <v>12.017899999999999</v>
      </c>
      <c r="E6674" s="35">
        <v>12.2773</v>
      </c>
      <c r="F6674">
        <v>658440</v>
      </c>
    </row>
    <row r="6675" spans="1:6">
      <c r="A6675" s="14">
        <v>45510</v>
      </c>
      <c r="B6675">
        <v>12.238899999999999</v>
      </c>
      <c r="C6675">
        <v>12.3446</v>
      </c>
      <c r="D6675">
        <v>12.0564</v>
      </c>
      <c r="E6675" s="35">
        <v>12.1236</v>
      </c>
      <c r="F6675">
        <v>698692</v>
      </c>
    </row>
    <row r="6676" spans="1:6">
      <c r="A6676" s="14">
        <v>45511</v>
      </c>
      <c r="B6676">
        <v>12.2773</v>
      </c>
      <c r="C6676">
        <v>12.3062</v>
      </c>
      <c r="D6676">
        <v>11.777799999999999</v>
      </c>
      <c r="E6676" s="35">
        <v>11.7874</v>
      </c>
      <c r="F6676">
        <v>647106</v>
      </c>
    </row>
    <row r="6677" spans="1:6">
      <c r="A6677" s="14">
        <v>45512</v>
      </c>
      <c r="B6677">
        <v>11.9315</v>
      </c>
      <c r="C6677">
        <v>12.0852</v>
      </c>
      <c r="D6677">
        <v>11.8643</v>
      </c>
      <c r="E6677" s="35">
        <v>12.0564</v>
      </c>
      <c r="F6677">
        <v>489365</v>
      </c>
    </row>
    <row r="6678" spans="1:6">
      <c r="A6678" s="14">
        <v>45513</v>
      </c>
      <c r="B6678">
        <v>12.037100000000001</v>
      </c>
      <c r="C6678">
        <v>12.065899999999999</v>
      </c>
      <c r="D6678">
        <v>11.921799999999999</v>
      </c>
      <c r="E6678" s="35">
        <v>12.017899999999999</v>
      </c>
      <c r="F6678">
        <v>338250</v>
      </c>
    </row>
    <row r="6679" spans="1:6">
      <c r="A6679" s="14">
        <v>45516</v>
      </c>
      <c r="B6679">
        <v>12.0083</v>
      </c>
      <c r="C6679">
        <v>12.1332</v>
      </c>
      <c r="D6679">
        <v>11.749000000000001</v>
      </c>
      <c r="E6679" s="35">
        <v>11.8066</v>
      </c>
      <c r="F6679">
        <v>410877</v>
      </c>
    </row>
    <row r="6680" spans="1:6">
      <c r="A6680" s="14">
        <v>45517</v>
      </c>
      <c r="B6680">
        <v>11.8066</v>
      </c>
      <c r="C6680">
        <v>12.238899999999999</v>
      </c>
      <c r="D6680">
        <v>11.777799999999999</v>
      </c>
      <c r="E6680" s="35">
        <v>12.210100000000001</v>
      </c>
      <c r="F6680">
        <v>428746</v>
      </c>
    </row>
    <row r="6681" spans="1:6">
      <c r="A6681" s="14">
        <v>45518</v>
      </c>
      <c r="B6681">
        <v>12.2293</v>
      </c>
      <c r="C6681">
        <v>12.315799999999999</v>
      </c>
      <c r="D6681">
        <v>12.1236</v>
      </c>
      <c r="E6681" s="35">
        <v>12.238899999999999</v>
      </c>
      <c r="F6681">
        <v>350836</v>
      </c>
    </row>
    <row r="6682" spans="1:6">
      <c r="A6682" s="14">
        <v>45519</v>
      </c>
      <c r="B6682">
        <v>12.555899999999999</v>
      </c>
      <c r="C6682">
        <v>12.6808</v>
      </c>
      <c r="D6682">
        <v>12.4215</v>
      </c>
      <c r="E6682" s="35">
        <v>12.6328</v>
      </c>
      <c r="F6682">
        <v>449977</v>
      </c>
    </row>
    <row r="6683" spans="1:6">
      <c r="A6683" s="14">
        <v>45520</v>
      </c>
      <c r="B6683">
        <v>12.5943</v>
      </c>
      <c r="C6683">
        <v>12.7096</v>
      </c>
      <c r="D6683">
        <v>12.527100000000001</v>
      </c>
      <c r="E6683" s="35">
        <v>12.575100000000001</v>
      </c>
      <c r="F6683">
        <v>395506</v>
      </c>
    </row>
    <row r="6684" spans="1:6">
      <c r="A6684" s="14">
        <v>45523</v>
      </c>
      <c r="B6684">
        <v>12.5655</v>
      </c>
      <c r="C6684">
        <v>12.795999999999999</v>
      </c>
      <c r="D6684">
        <v>12.555899999999999</v>
      </c>
      <c r="E6684" s="35">
        <v>12.7384</v>
      </c>
      <c r="F6684">
        <v>345166</v>
      </c>
    </row>
    <row r="6685" spans="1:6">
      <c r="A6685" s="14">
        <v>45524</v>
      </c>
      <c r="B6685">
        <v>12.7096</v>
      </c>
      <c r="C6685">
        <v>12.7096</v>
      </c>
      <c r="D6685">
        <v>12.450200000000001</v>
      </c>
      <c r="E6685" s="35">
        <v>12.575100000000001</v>
      </c>
      <c r="F6685">
        <v>367838</v>
      </c>
    </row>
    <row r="6686" spans="1:6">
      <c r="A6686" s="14">
        <v>45525</v>
      </c>
      <c r="B6686">
        <v>12.776899999999999</v>
      </c>
      <c r="C6686">
        <v>13.132300000000001</v>
      </c>
      <c r="D6686">
        <v>12.7</v>
      </c>
      <c r="E6686" s="35">
        <v>13.084300000000001</v>
      </c>
      <c r="F6686">
        <v>750378</v>
      </c>
    </row>
    <row r="6687" spans="1:6">
      <c r="A6687" s="14">
        <v>45526</v>
      </c>
      <c r="B6687">
        <v>13.084300000000001</v>
      </c>
      <c r="C6687">
        <v>13.1708</v>
      </c>
      <c r="D6687">
        <v>12.9018</v>
      </c>
      <c r="E6687" s="35">
        <v>12.920999999999999</v>
      </c>
      <c r="F6687">
        <v>330566</v>
      </c>
    </row>
    <row r="6688" spans="1:6">
      <c r="A6688" s="14">
        <v>45527</v>
      </c>
      <c r="B6688">
        <v>13.016999999999999</v>
      </c>
      <c r="C6688">
        <v>13.5166</v>
      </c>
      <c r="D6688">
        <v>12.9018</v>
      </c>
      <c r="E6688" s="35">
        <v>13.3917</v>
      </c>
      <c r="F6688">
        <v>439793</v>
      </c>
    </row>
    <row r="6689" spans="1:6">
      <c r="A6689" s="14">
        <v>45530</v>
      </c>
      <c r="B6689">
        <v>13.4878</v>
      </c>
      <c r="C6689">
        <v>13.641500000000001</v>
      </c>
      <c r="D6689">
        <v>13.3437</v>
      </c>
      <c r="E6689" s="35">
        <v>13.353300000000001</v>
      </c>
      <c r="F6689">
        <v>380617</v>
      </c>
    </row>
    <row r="6690" spans="1:6">
      <c r="A6690" s="14">
        <v>45531</v>
      </c>
      <c r="B6690">
        <v>13.2476</v>
      </c>
      <c r="C6690">
        <v>13.334099999999999</v>
      </c>
      <c r="D6690">
        <v>13.180300000000001</v>
      </c>
      <c r="E6690" s="35">
        <v>13.257199999999999</v>
      </c>
      <c r="F6690">
        <v>208561</v>
      </c>
    </row>
    <row r="6691" spans="1:6">
      <c r="A6691" s="14">
        <v>45532</v>
      </c>
      <c r="B6691">
        <v>13.209199999999999</v>
      </c>
      <c r="C6691">
        <v>13.3629</v>
      </c>
      <c r="D6691">
        <v>13.1227</v>
      </c>
      <c r="E6691" s="35">
        <v>13.228400000000001</v>
      </c>
      <c r="F6691">
        <v>332775</v>
      </c>
    </row>
    <row r="6692" spans="1:6">
      <c r="A6692" s="14">
        <v>45533</v>
      </c>
      <c r="B6692">
        <v>13.3916</v>
      </c>
      <c r="C6692">
        <v>13.5069</v>
      </c>
      <c r="D6692">
        <v>13.1995</v>
      </c>
      <c r="E6692" s="35">
        <v>13.334</v>
      </c>
      <c r="F6692">
        <v>251694</v>
      </c>
    </row>
    <row r="6693" spans="1:6">
      <c r="A6693" s="14">
        <v>45534</v>
      </c>
      <c r="B6693">
        <v>13.430099999999999</v>
      </c>
      <c r="C6693">
        <v>13.593400000000001</v>
      </c>
      <c r="D6693">
        <v>13.353199999999999</v>
      </c>
      <c r="E6693" s="35">
        <v>13.5838</v>
      </c>
      <c r="F6693">
        <v>331045</v>
      </c>
    </row>
    <row r="6694" spans="1:6">
      <c r="A6694" s="14">
        <v>45538</v>
      </c>
      <c r="B6694">
        <v>13.4878</v>
      </c>
      <c r="C6694">
        <v>13.795199999999999</v>
      </c>
      <c r="D6694">
        <v>13.353300000000001</v>
      </c>
      <c r="E6694" s="35">
        <v>13.3725</v>
      </c>
      <c r="F6694">
        <v>710798</v>
      </c>
    </row>
    <row r="6695" spans="1:6">
      <c r="A6695" s="14">
        <v>45539</v>
      </c>
      <c r="B6695">
        <v>13.305199999999999</v>
      </c>
      <c r="C6695">
        <v>13.4878</v>
      </c>
      <c r="D6695">
        <v>13.0939</v>
      </c>
      <c r="E6695" s="35">
        <v>13.238</v>
      </c>
      <c r="F6695">
        <v>282628</v>
      </c>
    </row>
    <row r="6696" spans="1:6">
      <c r="A6696" s="14">
        <v>45540</v>
      </c>
      <c r="B6696">
        <v>13.353199999999999</v>
      </c>
      <c r="C6696">
        <v>13.353199999999999</v>
      </c>
      <c r="D6696">
        <v>13.0939</v>
      </c>
      <c r="E6696" s="35">
        <v>13.2956</v>
      </c>
      <c r="F6696">
        <v>390222</v>
      </c>
    </row>
    <row r="6697" spans="1:6">
      <c r="A6697" s="14">
        <v>45541</v>
      </c>
      <c r="B6697">
        <v>13.238</v>
      </c>
      <c r="C6697">
        <v>13.276400000000001</v>
      </c>
      <c r="D6697">
        <v>12.6808</v>
      </c>
      <c r="E6697" s="35">
        <v>12.7096</v>
      </c>
      <c r="F6697">
        <v>386860</v>
      </c>
    </row>
    <row r="6698" spans="1:6">
      <c r="A6698" s="14">
        <v>45544</v>
      </c>
      <c r="B6698">
        <v>12.747999999999999</v>
      </c>
      <c r="C6698">
        <v>12.747999999999999</v>
      </c>
      <c r="D6698">
        <v>12.5175</v>
      </c>
      <c r="E6698" s="35">
        <v>12.5655</v>
      </c>
      <c r="F6698">
        <v>372546</v>
      </c>
    </row>
    <row r="6699" spans="1:6">
      <c r="A6699" s="14">
        <v>45545</v>
      </c>
      <c r="B6699">
        <v>12.623200000000001</v>
      </c>
      <c r="C6699">
        <v>12.6616</v>
      </c>
      <c r="D6699">
        <v>12.459899999999999</v>
      </c>
      <c r="E6699" s="35">
        <v>12.6616</v>
      </c>
      <c r="F6699">
        <v>281380</v>
      </c>
    </row>
    <row r="6700" spans="1:6">
      <c r="A6700" s="14">
        <v>45546</v>
      </c>
      <c r="B6700">
        <v>12.575100000000001</v>
      </c>
      <c r="C6700">
        <v>12.892200000000001</v>
      </c>
      <c r="D6700">
        <v>12.286899999999999</v>
      </c>
      <c r="E6700" s="35">
        <v>12.815300000000001</v>
      </c>
      <c r="F6700">
        <v>417218</v>
      </c>
    </row>
    <row r="6701" spans="1:6">
      <c r="A6701" s="14">
        <v>45547</v>
      </c>
      <c r="B6701">
        <v>12.892099999999999</v>
      </c>
      <c r="C6701">
        <v>13.016999999999999</v>
      </c>
      <c r="D6701">
        <v>12.7288</v>
      </c>
      <c r="E6701" s="35">
        <v>12.8825</v>
      </c>
      <c r="F6701">
        <v>380423</v>
      </c>
    </row>
    <row r="6702" spans="1:6">
      <c r="A6702" s="14">
        <v>45548</v>
      </c>
      <c r="B6702">
        <v>13.0939</v>
      </c>
      <c r="C6702">
        <v>13.276400000000001</v>
      </c>
      <c r="D6702">
        <v>12.9978</v>
      </c>
      <c r="E6702" s="35">
        <v>13.2476</v>
      </c>
      <c r="F6702">
        <v>375909</v>
      </c>
    </row>
    <row r="6703" spans="1:6">
      <c r="A6703" s="14">
        <v>45551</v>
      </c>
      <c r="B6703">
        <v>13.2668</v>
      </c>
      <c r="C6703">
        <v>13.545400000000001</v>
      </c>
      <c r="D6703">
        <v>13.1996</v>
      </c>
      <c r="E6703" s="35">
        <v>13.401300000000001</v>
      </c>
      <c r="F6703">
        <v>834627</v>
      </c>
    </row>
    <row r="6704" spans="1:6">
      <c r="A6704" s="14">
        <v>45552</v>
      </c>
      <c r="B6704">
        <v>13.555</v>
      </c>
      <c r="C6704">
        <v>13.5838</v>
      </c>
      <c r="D6704">
        <v>13.324400000000001</v>
      </c>
      <c r="E6704" s="35">
        <v>13.4589</v>
      </c>
      <c r="F6704">
        <v>1096694</v>
      </c>
    </row>
    <row r="6705" spans="1:6">
      <c r="A6705" s="14">
        <v>45553</v>
      </c>
      <c r="B6705">
        <v>13.449299999999999</v>
      </c>
      <c r="C6705">
        <v>13.737500000000001</v>
      </c>
      <c r="D6705">
        <v>13.3437</v>
      </c>
      <c r="E6705" s="35">
        <v>13.555</v>
      </c>
      <c r="F6705">
        <v>1469339</v>
      </c>
    </row>
    <row r="6706" spans="1:6">
      <c r="A6706" s="14">
        <v>45554</v>
      </c>
      <c r="B6706">
        <v>12.411799999999999</v>
      </c>
      <c r="C6706">
        <v>12.872999999999999</v>
      </c>
      <c r="D6706">
        <v>11.825799999999999</v>
      </c>
      <c r="E6706" s="35">
        <v>12.7865</v>
      </c>
      <c r="F6706">
        <v>1856684</v>
      </c>
    </row>
    <row r="6707" spans="1:6">
      <c r="A6707" s="14">
        <v>45555</v>
      </c>
      <c r="B6707">
        <v>12.6424</v>
      </c>
      <c r="C6707">
        <v>12.6424</v>
      </c>
      <c r="D6707">
        <v>12.3157</v>
      </c>
      <c r="E6707" s="35">
        <v>12.411799999999999</v>
      </c>
      <c r="F6707">
        <v>1595954</v>
      </c>
    </row>
    <row r="6708" spans="1:6">
      <c r="A6708" s="14">
        <v>45558</v>
      </c>
      <c r="B6708">
        <v>12.4887</v>
      </c>
      <c r="C6708">
        <v>12.6616</v>
      </c>
      <c r="D6708">
        <v>12.315799999999999</v>
      </c>
      <c r="E6708" s="35">
        <v>12.4983</v>
      </c>
      <c r="F6708">
        <v>739715</v>
      </c>
    </row>
    <row r="6709" spans="1:6">
      <c r="A6709" s="14">
        <v>45559</v>
      </c>
      <c r="B6709">
        <v>12.575100000000001</v>
      </c>
      <c r="C6709">
        <v>12.7</v>
      </c>
      <c r="D6709">
        <v>12.4694</v>
      </c>
      <c r="E6709" s="35">
        <v>12.603899999999999</v>
      </c>
      <c r="F6709">
        <v>682359</v>
      </c>
    </row>
    <row r="6710" spans="1:6">
      <c r="A6710" s="14">
        <v>45560</v>
      </c>
      <c r="B6710">
        <v>12.5944</v>
      </c>
      <c r="C6710">
        <v>12.603999999999999</v>
      </c>
      <c r="D6710">
        <v>12.354200000000001</v>
      </c>
      <c r="E6710" s="35">
        <v>12.3734</v>
      </c>
      <c r="F6710">
        <v>581396</v>
      </c>
    </row>
    <row r="6711" spans="1:6">
      <c r="A6711" s="14">
        <v>45561</v>
      </c>
      <c r="B6711">
        <v>12.555899999999999</v>
      </c>
      <c r="C6711">
        <v>12.747999999999999</v>
      </c>
      <c r="D6711">
        <v>12.479100000000001</v>
      </c>
      <c r="E6711" s="35">
        <v>12.6904</v>
      </c>
      <c r="F6711">
        <v>532401</v>
      </c>
    </row>
    <row r="6712" spans="1:6">
      <c r="A6712" s="14">
        <v>45562</v>
      </c>
      <c r="B6712">
        <v>12.8249</v>
      </c>
      <c r="C6712">
        <v>13.007400000000001</v>
      </c>
      <c r="D6712">
        <v>12.7</v>
      </c>
      <c r="E6712" s="35">
        <v>12.7288</v>
      </c>
      <c r="F6712">
        <v>420002</v>
      </c>
    </row>
    <row r="6713" spans="1:6">
      <c r="A6713" s="14">
        <v>45565</v>
      </c>
      <c r="B6713">
        <v>12.661</v>
      </c>
      <c r="C6713">
        <v>13.0579</v>
      </c>
      <c r="D6713">
        <v>12.661</v>
      </c>
      <c r="E6713" s="35">
        <v>13.0579</v>
      </c>
      <c r="F6713">
        <v>648152</v>
      </c>
    </row>
    <row r="6714" spans="1:6">
      <c r="A6714" s="14">
        <v>45566</v>
      </c>
      <c r="B6714">
        <v>12.9514</v>
      </c>
      <c r="C6714">
        <v>12.9902</v>
      </c>
      <c r="D6714">
        <v>12.719099999999999</v>
      </c>
      <c r="E6714" s="35">
        <v>12.777200000000001</v>
      </c>
      <c r="F6714">
        <v>711361</v>
      </c>
    </row>
    <row r="6715" spans="1:6">
      <c r="A6715" s="14">
        <v>45567</v>
      </c>
      <c r="B6715">
        <v>12.651400000000001</v>
      </c>
      <c r="C6715">
        <v>12.757899999999999</v>
      </c>
      <c r="D6715">
        <v>12.428800000000001</v>
      </c>
      <c r="E6715" s="35">
        <v>12.457800000000001</v>
      </c>
      <c r="F6715">
        <v>558036</v>
      </c>
    </row>
    <row r="6716" spans="1:6">
      <c r="A6716" s="14">
        <v>45568</v>
      </c>
      <c r="B6716">
        <v>12.370699999999999</v>
      </c>
      <c r="C6716">
        <v>12.4191</v>
      </c>
      <c r="D6716">
        <v>12.206099999999999</v>
      </c>
      <c r="E6716" s="35">
        <v>12.2158</v>
      </c>
      <c r="F6716">
        <v>457270</v>
      </c>
    </row>
    <row r="6717" spans="1:6">
      <c r="A6717" s="14">
        <v>45569</v>
      </c>
      <c r="B6717">
        <v>12.370699999999999</v>
      </c>
      <c r="C6717">
        <v>12.564299999999999</v>
      </c>
      <c r="D6717">
        <v>12.2545</v>
      </c>
      <c r="E6717" s="35">
        <v>12.554600000000001</v>
      </c>
      <c r="F6717">
        <v>559488</v>
      </c>
    </row>
    <row r="6718" spans="1:6">
      <c r="A6718" s="14">
        <v>45572</v>
      </c>
      <c r="B6718">
        <v>12.486800000000001</v>
      </c>
      <c r="C6718">
        <v>12.5449</v>
      </c>
      <c r="D6718">
        <v>12.331899999999999</v>
      </c>
      <c r="E6718" s="35">
        <v>12.5352</v>
      </c>
      <c r="F6718">
        <v>589687</v>
      </c>
    </row>
    <row r="6719" spans="1:6">
      <c r="A6719" s="14">
        <v>45573</v>
      </c>
      <c r="B6719">
        <v>12.564299999999999</v>
      </c>
      <c r="C6719">
        <v>12.5837</v>
      </c>
      <c r="D6719">
        <v>12.370699999999999</v>
      </c>
      <c r="E6719" s="35">
        <v>12.370699999999999</v>
      </c>
      <c r="F6719">
        <v>361054</v>
      </c>
    </row>
    <row r="6720" spans="1:6">
      <c r="A6720" s="14">
        <v>45574</v>
      </c>
      <c r="B6720">
        <v>12.8063</v>
      </c>
      <c r="C6720">
        <v>12.8063</v>
      </c>
      <c r="D6720">
        <v>12.525600000000001</v>
      </c>
      <c r="E6720" s="35">
        <v>12.6127</v>
      </c>
      <c r="F6720">
        <v>420778</v>
      </c>
    </row>
    <row r="6721" spans="1:6">
      <c r="A6721" s="14">
        <v>45575</v>
      </c>
      <c r="B6721">
        <v>12.496499999999999</v>
      </c>
      <c r="C6721">
        <v>12.496499999999999</v>
      </c>
      <c r="D6721">
        <v>12.0899</v>
      </c>
      <c r="E6721" s="35">
        <v>12.196400000000001</v>
      </c>
      <c r="F6721">
        <v>554452</v>
      </c>
    </row>
    <row r="6722" spans="1:6">
      <c r="A6722" s="14">
        <v>45576</v>
      </c>
      <c r="B6722">
        <v>12.5352</v>
      </c>
      <c r="C6722">
        <v>12.603</v>
      </c>
      <c r="D6722">
        <v>12.4191</v>
      </c>
      <c r="E6722" s="35">
        <v>12.496499999999999</v>
      </c>
      <c r="F6722">
        <v>439168</v>
      </c>
    </row>
    <row r="6723" spans="1:6">
      <c r="A6723" s="14">
        <v>45579</v>
      </c>
      <c r="B6723">
        <v>12.428800000000001</v>
      </c>
      <c r="C6723">
        <v>12.6127</v>
      </c>
      <c r="D6723">
        <v>12.4094</v>
      </c>
      <c r="E6723" s="35">
        <v>12.564299999999999</v>
      </c>
      <c r="F6723">
        <v>452141</v>
      </c>
    </row>
    <row r="6724" spans="1:6">
      <c r="A6724" s="14">
        <v>45580</v>
      </c>
      <c r="B6724">
        <v>12.583600000000001</v>
      </c>
      <c r="C6724">
        <v>12.815899999999999</v>
      </c>
      <c r="D6724">
        <v>12.5158</v>
      </c>
      <c r="E6724" s="35">
        <v>12.5352</v>
      </c>
      <c r="F6724">
        <v>473337</v>
      </c>
    </row>
    <row r="6725" spans="1:6">
      <c r="A6725" s="14">
        <v>45581</v>
      </c>
      <c r="B6725">
        <v>12.680400000000001</v>
      </c>
      <c r="C6725">
        <v>12.7965</v>
      </c>
      <c r="D6725">
        <v>12.622299999999999</v>
      </c>
      <c r="E6725" s="35">
        <v>12.719099999999999</v>
      </c>
      <c r="F6725">
        <v>442652</v>
      </c>
    </row>
    <row r="6726" spans="1:6">
      <c r="A6726" s="14">
        <v>45582</v>
      </c>
      <c r="B6726">
        <v>12.7095</v>
      </c>
      <c r="C6726">
        <v>12.786899999999999</v>
      </c>
      <c r="D6726">
        <v>12.564299999999999</v>
      </c>
      <c r="E6726" s="35">
        <v>12.786899999999999</v>
      </c>
      <c r="F6726">
        <v>397546</v>
      </c>
    </row>
    <row r="6727" spans="1:6">
      <c r="A6727" s="14">
        <v>45583</v>
      </c>
      <c r="B6727">
        <v>12.7966</v>
      </c>
      <c r="C6727">
        <v>12.7966</v>
      </c>
      <c r="D6727">
        <v>12.5449</v>
      </c>
      <c r="E6727" s="35">
        <v>12.593299999999999</v>
      </c>
      <c r="F6727">
        <v>330756</v>
      </c>
    </row>
    <row r="6728" spans="1:6">
      <c r="A6728" s="14">
        <v>45586</v>
      </c>
      <c r="B6728">
        <v>12.6126</v>
      </c>
      <c r="C6728">
        <v>12.651300000000001</v>
      </c>
      <c r="D6728">
        <v>12.457700000000001</v>
      </c>
      <c r="E6728" s="35">
        <v>12.4771</v>
      </c>
      <c r="F6728">
        <v>485242</v>
      </c>
    </row>
    <row r="6729" spans="1:6">
      <c r="A6729" s="14">
        <v>45587</v>
      </c>
      <c r="B6729">
        <v>12.4384</v>
      </c>
      <c r="C6729">
        <v>12.5159</v>
      </c>
      <c r="D6729">
        <v>12.3513</v>
      </c>
      <c r="E6729" s="35">
        <v>12.399699999999999</v>
      </c>
      <c r="F6729">
        <v>359214</v>
      </c>
    </row>
    <row r="6730" spans="1:6">
      <c r="A6730" s="14">
        <v>45588</v>
      </c>
      <c r="B6730">
        <v>12.293200000000001</v>
      </c>
      <c r="C6730">
        <v>12.3804</v>
      </c>
      <c r="D6730">
        <v>12.0319</v>
      </c>
      <c r="E6730" s="35">
        <v>12.070600000000001</v>
      </c>
      <c r="F6730">
        <v>398320</v>
      </c>
    </row>
    <row r="6731" spans="1:6">
      <c r="A6731" s="14">
        <v>45589</v>
      </c>
      <c r="B6731">
        <v>12.070600000000001</v>
      </c>
      <c r="C6731">
        <v>12.2255</v>
      </c>
      <c r="D6731">
        <v>12.061</v>
      </c>
      <c r="E6731" s="35">
        <v>12.1868</v>
      </c>
      <c r="F6731">
        <v>516414</v>
      </c>
    </row>
    <row r="6732" spans="1:6">
      <c r="A6732" s="14">
        <v>45590</v>
      </c>
      <c r="B6732">
        <v>12.3513</v>
      </c>
      <c r="C6732">
        <v>12.3513</v>
      </c>
      <c r="D6732">
        <v>12.0899</v>
      </c>
      <c r="E6732" s="35">
        <v>12.109299999999999</v>
      </c>
      <c r="F6732">
        <v>328722</v>
      </c>
    </row>
    <row r="6733" spans="1:6">
      <c r="A6733" s="14">
        <v>45593</v>
      </c>
      <c r="B6733">
        <v>12.2255</v>
      </c>
      <c r="C6733">
        <v>12.332000000000001</v>
      </c>
      <c r="D6733">
        <v>12.177099999999999</v>
      </c>
      <c r="E6733" s="35">
        <v>12.1868</v>
      </c>
      <c r="F6733">
        <v>362216</v>
      </c>
    </row>
    <row r="6734" spans="1:6">
      <c r="A6734" s="14">
        <v>45594</v>
      </c>
      <c r="B6734">
        <v>12.0222</v>
      </c>
      <c r="C6734">
        <v>12.0222</v>
      </c>
      <c r="D6734">
        <v>11.664</v>
      </c>
      <c r="E6734" s="35">
        <v>11.818899999999999</v>
      </c>
      <c r="F6734">
        <v>455623</v>
      </c>
    </row>
    <row r="6735" spans="1:6">
      <c r="A6735" s="14">
        <v>45595</v>
      </c>
      <c r="B6735">
        <v>11.7996</v>
      </c>
      <c r="C6735">
        <v>12.09</v>
      </c>
      <c r="D6735">
        <v>11.760899999999999</v>
      </c>
      <c r="E6735" s="35">
        <v>11.8383</v>
      </c>
      <c r="F6735">
        <v>390383</v>
      </c>
    </row>
    <row r="6736" spans="1:6">
      <c r="A6736" s="14">
        <v>45596</v>
      </c>
      <c r="B6736">
        <v>11.877000000000001</v>
      </c>
      <c r="C6736">
        <v>11.8964</v>
      </c>
      <c r="D6736">
        <v>11.635</v>
      </c>
      <c r="E6736" s="35">
        <v>11.6447</v>
      </c>
      <c r="F6736">
        <v>524350</v>
      </c>
    </row>
    <row r="6737" spans="1:6">
      <c r="A6737" s="14">
        <v>45597</v>
      </c>
      <c r="B6737">
        <v>11.751200000000001</v>
      </c>
      <c r="C6737">
        <v>11.8964</v>
      </c>
      <c r="D6737">
        <v>11.693099999999999</v>
      </c>
      <c r="E6737" s="35">
        <v>11.751200000000001</v>
      </c>
      <c r="F6737">
        <v>615631</v>
      </c>
    </row>
    <row r="6738" spans="1:6">
      <c r="A6738" s="14">
        <v>45600</v>
      </c>
      <c r="B6738">
        <v>11.751099999999999</v>
      </c>
      <c r="C6738">
        <v>11.973800000000001</v>
      </c>
      <c r="D6738">
        <v>11.712400000000001</v>
      </c>
      <c r="E6738" s="35">
        <v>11.8576</v>
      </c>
      <c r="F6738">
        <v>368408</v>
      </c>
    </row>
    <row r="6739" spans="1:6">
      <c r="A6739" s="14">
        <v>45601</v>
      </c>
      <c r="B6739">
        <v>11.780200000000001</v>
      </c>
      <c r="C6739">
        <v>11.9544</v>
      </c>
      <c r="D6739">
        <v>11.7705</v>
      </c>
      <c r="E6739" s="35">
        <v>11.9254</v>
      </c>
      <c r="F6739">
        <v>323109</v>
      </c>
    </row>
    <row r="6740" spans="1:6">
      <c r="A6740" s="14">
        <v>45602</v>
      </c>
      <c r="B6740">
        <v>12.5739</v>
      </c>
      <c r="C6740">
        <v>12.7288</v>
      </c>
      <c r="D6740">
        <v>12.3803</v>
      </c>
      <c r="E6740" s="35">
        <v>12.6417</v>
      </c>
      <c r="F6740">
        <v>689292</v>
      </c>
    </row>
    <row r="6741" spans="1:6">
      <c r="A6741" s="14">
        <v>45603</v>
      </c>
      <c r="B6741">
        <v>12.593299999999999</v>
      </c>
      <c r="C6741">
        <v>12.8353</v>
      </c>
      <c r="D6741">
        <v>12.496499999999999</v>
      </c>
      <c r="E6741" s="35">
        <v>12.661099999999999</v>
      </c>
      <c r="F6741">
        <v>461143</v>
      </c>
    </row>
    <row r="6742" spans="1:6">
      <c r="A6742" s="14">
        <v>45604</v>
      </c>
      <c r="B6742">
        <v>12.6707</v>
      </c>
      <c r="C6742">
        <v>12.844900000000001</v>
      </c>
      <c r="D6742">
        <v>12.632</v>
      </c>
      <c r="E6742" s="35">
        <v>12.719099999999999</v>
      </c>
      <c r="F6742">
        <v>547386</v>
      </c>
    </row>
    <row r="6743" spans="1:6">
      <c r="A6743" s="14">
        <v>45607</v>
      </c>
      <c r="B6743">
        <v>12.970800000000001</v>
      </c>
      <c r="C6743">
        <v>13.2515</v>
      </c>
      <c r="D6743">
        <v>12.903</v>
      </c>
      <c r="E6743" s="35">
        <v>13.2128</v>
      </c>
      <c r="F6743">
        <v>471208</v>
      </c>
    </row>
    <row r="6744" spans="1:6">
      <c r="A6744" s="14">
        <v>45608</v>
      </c>
      <c r="B6744">
        <v>13.116</v>
      </c>
      <c r="C6744">
        <v>13.542</v>
      </c>
      <c r="D6744">
        <v>13.116</v>
      </c>
      <c r="E6744" s="35">
        <v>13.232200000000001</v>
      </c>
      <c r="F6744">
        <v>566749</v>
      </c>
    </row>
    <row r="6745" spans="1:6">
      <c r="A6745" s="14">
        <v>45609</v>
      </c>
      <c r="B6745">
        <v>13.367699999999999</v>
      </c>
      <c r="C6745">
        <v>13.4064</v>
      </c>
      <c r="D6745">
        <v>12.9321</v>
      </c>
      <c r="E6745" s="35">
        <v>12.941800000000001</v>
      </c>
      <c r="F6745">
        <v>409065</v>
      </c>
    </row>
    <row r="6746" spans="1:6">
      <c r="A6746" s="14">
        <v>45610</v>
      </c>
      <c r="B6746">
        <v>12.951499999999999</v>
      </c>
      <c r="C6746">
        <v>13.0289</v>
      </c>
      <c r="D6746">
        <v>12.651400000000001</v>
      </c>
      <c r="E6746" s="35">
        <v>12.845000000000001</v>
      </c>
      <c r="F6746">
        <v>393675</v>
      </c>
    </row>
    <row r="6747" spans="1:6">
      <c r="A6747" s="14">
        <v>45611</v>
      </c>
      <c r="B6747">
        <v>12.9031</v>
      </c>
      <c r="C6747">
        <v>12.941800000000001</v>
      </c>
      <c r="D6747">
        <v>12.7676</v>
      </c>
      <c r="E6747" s="35">
        <v>12.8063</v>
      </c>
      <c r="F6747">
        <v>466854</v>
      </c>
    </row>
    <row r="6748" spans="1:6">
      <c r="A6748" s="14">
        <v>45614</v>
      </c>
      <c r="B6748">
        <v>12.7578</v>
      </c>
      <c r="C6748">
        <v>12.9321</v>
      </c>
      <c r="D6748">
        <v>12.7094</v>
      </c>
      <c r="E6748" s="35">
        <v>12.777200000000001</v>
      </c>
      <c r="F6748">
        <v>444104</v>
      </c>
    </row>
    <row r="6749" spans="1:6">
      <c r="A6749" s="14">
        <v>45615</v>
      </c>
      <c r="B6749">
        <v>12.6707</v>
      </c>
      <c r="C6749">
        <v>12.8062</v>
      </c>
      <c r="D6749">
        <v>12.583600000000001</v>
      </c>
      <c r="E6749" s="35">
        <v>12.6707</v>
      </c>
      <c r="F6749">
        <v>665381</v>
      </c>
    </row>
    <row r="6750" spans="1:6">
      <c r="A6750" s="14">
        <v>45616</v>
      </c>
      <c r="B6750">
        <v>12.6417</v>
      </c>
      <c r="C6750">
        <v>12.786899999999999</v>
      </c>
      <c r="D6750">
        <v>12.583600000000001</v>
      </c>
      <c r="E6750" s="35">
        <v>12.651400000000001</v>
      </c>
      <c r="F6750">
        <v>360183</v>
      </c>
    </row>
    <row r="6751" spans="1:6">
      <c r="A6751" s="14">
        <v>45617</v>
      </c>
      <c r="B6751">
        <v>12.651300000000001</v>
      </c>
      <c r="C6751">
        <v>12.815899999999999</v>
      </c>
      <c r="D6751">
        <v>12.525499999999999</v>
      </c>
      <c r="E6751" s="35">
        <v>12.622299999999999</v>
      </c>
      <c r="F6751">
        <v>715038</v>
      </c>
    </row>
    <row r="6752" spans="1:6">
      <c r="A6752" s="14">
        <v>45618</v>
      </c>
      <c r="B6752">
        <v>12.7288</v>
      </c>
      <c r="C6752">
        <v>12.9031</v>
      </c>
      <c r="D6752">
        <v>12.680400000000001</v>
      </c>
      <c r="E6752" s="35">
        <v>12.845000000000001</v>
      </c>
      <c r="F6752">
        <v>636926</v>
      </c>
    </row>
    <row r="6753" spans="1:6">
      <c r="A6753" s="14">
        <v>45621</v>
      </c>
      <c r="B6753">
        <v>13.058</v>
      </c>
      <c r="C6753">
        <v>13.4452</v>
      </c>
      <c r="D6753">
        <v>13.0192</v>
      </c>
      <c r="E6753" s="35">
        <v>13.2806</v>
      </c>
      <c r="F6753">
        <v>722689</v>
      </c>
    </row>
    <row r="6754" spans="1:6">
      <c r="A6754" s="14">
        <v>45622</v>
      </c>
      <c r="B6754">
        <v>13.2418</v>
      </c>
      <c r="C6754">
        <v>13.3386</v>
      </c>
      <c r="D6754">
        <v>12.9901</v>
      </c>
      <c r="E6754" s="35">
        <v>13.106299999999999</v>
      </c>
      <c r="F6754">
        <v>755209</v>
      </c>
    </row>
    <row r="6755" spans="1:6">
      <c r="A6755" s="14">
        <v>45623</v>
      </c>
      <c r="B6755">
        <v>13.2806</v>
      </c>
      <c r="C6755">
        <v>13.3484</v>
      </c>
      <c r="D6755">
        <v>13.038600000000001</v>
      </c>
      <c r="E6755" s="35">
        <v>13.038600000000001</v>
      </c>
      <c r="F6755">
        <v>341211</v>
      </c>
    </row>
    <row r="6756" spans="1:6">
      <c r="A6756" s="14">
        <v>45625</v>
      </c>
      <c r="B6756">
        <v>13.1548</v>
      </c>
      <c r="C6756">
        <v>13.1935</v>
      </c>
      <c r="D6756">
        <v>13.0289</v>
      </c>
      <c r="E6756" s="35">
        <v>13.038600000000001</v>
      </c>
      <c r="F6756">
        <v>251092</v>
      </c>
    </row>
    <row r="6757" spans="1:6">
      <c r="A6757" s="14">
        <v>45628</v>
      </c>
      <c r="B6757">
        <v>13.0192</v>
      </c>
      <c r="C6757">
        <v>13.329000000000001</v>
      </c>
      <c r="D6757">
        <v>12.8644</v>
      </c>
      <c r="E6757" s="35">
        <v>13.2806</v>
      </c>
      <c r="F6757">
        <v>485923</v>
      </c>
    </row>
    <row r="6758" spans="1:6">
      <c r="A6758" s="14">
        <v>45629</v>
      </c>
      <c r="B6758">
        <v>13.2903</v>
      </c>
      <c r="C6758">
        <v>13.3193</v>
      </c>
      <c r="D6758">
        <v>13.0192</v>
      </c>
      <c r="E6758" s="35">
        <v>13.087</v>
      </c>
      <c r="F6758">
        <v>367152</v>
      </c>
    </row>
    <row r="6759" spans="1:6">
      <c r="A6759" s="14">
        <v>45630</v>
      </c>
      <c r="B6759">
        <v>13.0869</v>
      </c>
      <c r="C6759">
        <v>13.2418</v>
      </c>
      <c r="D6759">
        <v>12.970800000000001</v>
      </c>
      <c r="E6759" s="35">
        <v>13.1934</v>
      </c>
      <c r="F6759">
        <v>437328</v>
      </c>
    </row>
    <row r="6760" spans="1:6">
      <c r="A6760" s="14">
        <v>45631</v>
      </c>
      <c r="B6760">
        <v>13.135400000000001</v>
      </c>
      <c r="C6760">
        <v>13.1547</v>
      </c>
      <c r="D6760">
        <v>12.651400000000001</v>
      </c>
      <c r="E6760" s="35">
        <v>12.690099999999999</v>
      </c>
      <c r="F6760">
        <v>462303</v>
      </c>
    </row>
    <row r="6761" spans="1:6">
      <c r="A6761" s="14">
        <v>45632</v>
      </c>
      <c r="B6761">
        <v>12.816000000000001</v>
      </c>
      <c r="C6761">
        <v>12.970800000000001</v>
      </c>
      <c r="D6761">
        <v>12.680400000000001</v>
      </c>
      <c r="E6761" s="35">
        <v>12.941800000000001</v>
      </c>
      <c r="F6761">
        <v>377703</v>
      </c>
    </row>
    <row r="6762" spans="1:6">
      <c r="A6762" s="14">
        <v>45635</v>
      </c>
      <c r="B6762">
        <v>13.0289</v>
      </c>
      <c r="C6762">
        <v>13.0967</v>
      </c>
      <c r="D6762">
        <v>12.941800000000001</v>
      </c>
      <c r="E6762" s="35">
        <v>13.0289</v>
      </c>
      <c r="F6762">
        <v>324948</v>
      </c>
    </row>
    <row r="6763" spans="1:6">
      <c r="A6763" s="14">
        <v>45636</v>
      </c>
      <c r="B6763">
        <v>12.970800000000001</v>
      </c>
      <c r="C6763">
        <v>12.970800000000001</v>
      </c>
      <c r="D6763">
        <v>12.6707</v>
      </c>
      <c r="E6763" s="35">
        <v>12.7385</v>
      </c>
      <c r="F6763">
        <v>356504</v>
      </c>
    </row>
    <row r="6764" spans="1:6">
      <c r="A6764" s="14">
        <v>45637</v>
      </c>
      <c r="B6764">
        <v>12.903</v>
      </c>
      <c r="C6764">
        <v>12.903</v>
      </c>
      <c r="D6764">
        <v>12.661</v>
      </c>
      <c r="E6764" s="35">
        <v>12.777200000000001</v>
      </c>
      <c r="F6764">
        <v>653476</v>
      </c>
    </row>
    <row r="6765" spans="1:6">
      <c r="A6765" s="14">
        <v>45638</v>
      </c>
      <c r="B6765">
        <v>12.690099999999999</v>
      </c>
      <c r="C6765">
        <v>12.8352</v>
      </c>
      <c r="D6765">
        <v>12.457700000000001</v>
      </c>
      <c r="E6765" s="35">
        <v>12.525499999999999</v>
      </c>
      <c r="F6765">
        <v>384283</v>
      </c>
    </row>
    <row r="6766" spans="1:6">
      <c r="A6766" s="14">
        <v>45639</v>
      </c>
      <c r="B6766">
        <v>12.4094</v>
      </c>
      <c r="C6766">
        <v>12.651400000000001</v>
      </c>
      <c r="D6766">
        <v>12.39</v>
      </c>
      <c r="E6766" s="35">
        <v>12.593299999999999</v>
      </c>
      <c r="F6766">
        <v>621437</v>
      </c>
    </row>
    <row r="6767" spans="1:6">
      <c r="A6767" s="14">
        <v>45642</v>
      </c>
      <c r="B6767">
        <v>12.6127</v>
      </c>
      <c r="C6767">
        <v>12.9031</v>
      </c>
      <c r="D6767">
        <v>12.5739</v>
      </c>
      <c r="E6767" s="35">
        <v>12.883699999999999</v>
      </c>
      <c r="F6767">
        <v>627052</v>
      </c>
    </row>
    <row r="6768" spans="1:6">
      <c r="A6768" s="14">
        <v>45643</v>
      </c>
      <c r="B6768">
        <v>12.7675</v>
      </c>
      <c r="C6768">
        <v>13.009499999999999</v>
      </c>
      <c r="D6768">
        <v>12.593299999999999</v>
      </c>
      <c r="E6768" s="35">
        <v>12.632</v>
      </c>
      <c r="F6768">
        <v>625308</v>
      </c>
    </row>
    <row r="6769" spans="1:22">
      <c r="A6769" s="14">
        <v>45644</v>
      </c>
      <c r="B6769">
        <v>12.7578</v>
      </c>
      <c r="C6769">
        <v>12.845000000000001</v>
      </c>
      <c r="D6769">
        <v>12.002800000000001</v>
      </c>
      <c r="E6769" s="35">
        <v>12.0609</v>
      </c>
      <c r="F6769">
        <v>1158176</v>
      </c>
    </row>
    <row r="6770" spans="1:22">
      <c r="A6770" s="14">
        <v>45645</v>
      </c>
      <c r="B6770">
        <v>12.5352</v>
      </c>
      <c r="C6770">
        <v>12.5739</v>
      </c>
      <c r="D6770">
        <v>11.712400000000001</v>
      </c>
      <c r="E6770" s="35">
        <v>11.9254</v>
      </c>
      <c r="F6770">
        <v>1067285</v>
      </c>
    </row>
    <row r="6771" spans="1:22">
      <c r="A6771" s="14">
        <v>45646</v>
      </c>
      <c r="B6771">
        <v>11.5479</v>
      </c>
      <c r="C6771">
        <v>11.683400000000001</v>
      </c>
      <c r="D6771">
        <v>11.2285</v>
      </c>
      <c r="E6771" s="35">
        <v>11.364000000000001</v>
      </c>
      <c r="F6771">
        <v>1401528</v>
      </c>
    </row>
    <row r="6772" spans="1:22">
      <c r="A6772" s="14">
        <v>45649</v>
      </c>
      <c r="B6772">
        <v>11.3543</v>
      </c>
      <c r="C6772">
        <v>11.460800000000001</v>
      </c>
      <c r="D6772">
        <v>11.1027</v>
      </c>
      <c r="E6772" s="35">
        <v>11.276899999999999</v>
      </c>
      <c r="F6772">
        <v>778638</v>
      </c>
    </row>
    <row r="6773" spans="1:22" ht="15.75">
      <c r="A6773" s="14">
        <v>45650</v>
      </c>
      <c r="B6773">
        <v>11.2285</v>
      </c>
      <c r="C6773">
        <v>11.393000000000001</v>
      </c>
      <c r="D6773">
        <v>11.151</v>
      </c>
      <c r="E6773" s="35">
        <v>11.3543</v>
      </c>
      <c r="F6773">
        <v>381961</v>
      </c>
      <c r="U6773" s="279" t="s">
        <v>664</v>
      </c>
      <c r="V6773" s="279" t="s">
        <v>663</v>
      </c>
    </row>
    <row r="6774" spans="1:22" ht="15.75">
      <c r="A6774" s="14">
        <v>45652</v>
      </c>
      <c r="B6774">
        <v>11.2963</v>
      </c>
      <c r="C6774">
        <v>11.5479</v>
      </c>
      <c r="D6774">
        <v>11.2866</v>
      </c>
      <c r="E6774" s="35">
        <v>11.5189</v>
      </c>
      <c r="F6774">
        <v>503250</v>
      </c>
      <c r="U6774" s="275" t="s">
        <v>662</v>
      </c>
      <c r="V6774" s="278">
        <v>45873</v>
      </c>
    </row>
    <row r="6775" spans="1:22" ht="15.75">
      <c r="A6775" s="14">
        <v>45653</v>
      </c>
      <c r="B6775">
        <v>11.4124</v>
      </c>
      <c r="C6775">
        <v>11.654400000000001</v>
      </c>
      <c r="D6775">
        <v>11.402699999999999</v>
      </c>
      <c r="E6775" s="35">
        <v>11.586600000000001</v>
      </c>
      <c r="F6775">
        <v>743594</v>
      </c>
      <c r="U6775" s="275" t="s">
        <v>654</v>
      </c>
      <c r="V6775" s="277">
        <v>7.2</v>
      </c>
    </row>
    <row r="6776" spans="1:22" ht="15.75">
      <c r="A6776" s="14">
        <v>45656</v>
      </c>
      <c r="B6776">
        <v>11.5281</v>
      </c>
      <c r="C6776">
        <v>11.557399999999999</v>
      </c>
      <c r="D6776">
        <v>11.284000000000001</v>
      </c>
      <c r="E6776" s="35">
        <v>11.4207</v>
      </c>
      <c r="F6776">
        <v>562250</v>
      </c>
      <c r="U6776" s="275" t="s">
        <v>661</v>
      </c>
      <c r="V6776" s="275" t="s">
        <v>660</v>
      </c>
    </row>
    <row r="6777" spans="1:22" ht="15.75">
      <c r="A6777" s="14">
        <v>45657</v>
      </c>
      <c r="B6777">
        <v>11.4695</v>
      </c>
      <c r="C6777">
        <v>11.6061</v>
      </c>
      <c r="D6777">
        <v>11.4207</v>
      </c>
      <c r="E6777" s="35">
        <v>11.537800000000001</v>
      </c>
      <c r="F6777">
        <v>657811</v>
      </c>
      <c r="U6777" s="275" t="s">
        <v>659</v>
      </c>
      <c r="V6777" s="277">
        <v>18.3</v>
      </c>
    </row>
    <row r="6778" spans="1:22" ht="15.75">
      <c r="A6778" s="14">
        <v>45659</v>
      </c>
      <c r="B6778">
        <v>11.6159</v>
      </c>
      <c r="C6778">
        <v>11.733000000000001</v>
      </c>
      <c r="D6778">
        <v>11.3621</v>
      </c>
      <c r="E6778" s="35">
        <v>11.381600000000001</v>
      </c>
      <c r="F6778">
        <v>449798</v>
      </c>
      <c r="U6778" s="275" t="s">
        <v>658</v>
      </c>
      <c r="V6778" s="275" t="s">
        <v>657</v>
      </c>
    </row>
    <row r="6779" spans="1:22">
      <c r="A6779" s="14">
        <v>45660</v>
      </c>
      <c r="B6779">
        <v>11.4695</v>
      </c>
      <c r="C6779">
        <v>11.4695</v>
      </c>
      <c r="D6779">
        <v>11.1669</v>
      </c>
      <c r="E6779" s="35">
        <v>11.332800000000001</v>
      </c>
      <c r="F6779">
        <v>780509</v>
      </c>
    </row>
    <row r="6780" spans="1:22">
      <c r="A6780" s="14">
        <v>45663</v>
      </c>
      <c r="B6780">
        <v>11.352399999999999</v>
      </c>
      <c r="C6780">
        <v>11.547599999999999</v>
      </c>
      <c r="D6780">
        <v>11.1669</v>
      </c>
      <c r="E6780" s="35">
        <v>11.1669</v>
      </c>
      <c r="F6780">
        <v>819362</v>
      </c>
      <c r="V6780" s="15">
        <f>V6777-V6775</f>
        <v>11.100000000000001</v>
      </c>
    </row>
    <row r="6781" spans="1:22">
      <c r="A6781" s="14">
        <v>45664</v>
      </c>
      <c r="B6781">
        <v>11.2157</v>
      </c>
      <c r="C6781">
        <v>11.293799999999999</v>
      </c>
      <c r="D6781">
        <v>10.835000000000001</v>
      </c>
      <c r="E6781" s="35">
        <v>10.932600000000001</v>
      </c>
      <c r="F6781">
        <v>619547</v>
      </c>
      <c r="V6781" s="15">
        <f>V6780/0.2192</f>
        <v>50.638686131386869</v>
      </c>
    </row>
    <row r="6782" spans="1:22">
      <c r="A6782" s="14">
        <v>45665</v>
      </c>
      <c r="B6782">
        <v>10.8057</v>
      </c>
      <c r="C6782">
        <v>11.030200000000001</v>
      </c>
      <c r="D6782">
        <v>10.737399999999999</v>
      </c>
      <c r="E6782" s="35">
        <v>11.030200000000001</v>
      </c>
      <c r="F6782">
        <v>603342</v>
      </c>
    </row>
    <row r="6783" spans="1:22">
      <c r="A6783" s="14">
        <v>45667</v>
      </c>
      <c r="B6783">
        <v>10.835000000000001</v>
      </c>
      <c r="C6783">
        <v>10.9131</v>
      </c>
      <c r="D6783">
        <v>10.6691</v>
      </c>
      <c r="E6783" s="35">
        <v>10.7081</v>
      </c>
      <c r="F6783">
        <v>498605</v>
      </c>
    </row>
    <row r="6784" spans="1:22" ht="15.75">
      <c r="A6784" s="14">
        <v>45670</v>
      </c>
      <c r="B6784">
        <v>10.639799999999999</v>
      </c>
      <c r="C6784">
        <v>10.8741</v>
      </c>
      <c r="D6784">
        <v>10.639799999999999</v>
      </c>
      <c r="E6784" s="35">
        <v>10.8643</v>
      </c>
      <c r="F6784">
        <v>501046</v>
      </c>
      <c r="U6784" s="275" t="s">
        <v>656</v>
      </c>
      <c r="V6784" s="275" t="s">
        <v>655</v>
      </c>
    </row>
    <row r="6785" spans="1:22" ht="15.75">
      <c r="A6785" s="14">
        <v>45671</v>
      </c>
      <c r="B6785">
        <v>10.9131</v>
      </c>
      <c r="C6785">
        <v>11.0693</v>
      </c>
      <c r="D6785">
        <v>10.8741</v>
      </c>
      <c r="E6785" s="35">
        <v>10.9717</v>
      </c>
      <c r="F6785">
        <v>441504</v>
      </c>
      <c r="U6785" s="275" t="s">
        <v>654</v>
      </c>
      <c r="V6785" s="276">
        <v>7.2</v>
      </c>
    </row>
    <row r="6786" spans="1:22" ht="15.75">
      <c r="A6786" s="14">
        <v>45672</v>
      </c>
      <c r="B6786">
        <v>11.3035</v>
      </c>
      <c r="C6786">
        <v>11.391400000000001</v>
      </c>
      <c r="D6786">
        <v>11.079000000000001</v>
      </c>
      <c r="E6786" s="35">
        <v>11.332800000000001</v>
      </c>
      <c r="F6786">
        <v>583136</v>
      </c>
      <c r="U6786" s="275" t="s">
        <v>653</v>
      </c>
      <c r="V6786" s="275" t="s">
        <v>652</v>
      </c>
    </row>
    <row r="6787" spans="1:22" ht="31.5">
      <c r="A6787" s="14">
        <v>45673</v>
      </c>
      <c r="B6787">
        <v>11.284000000000001</v>
      </c>
      <c r="C6787">
        <v>11.381600000000001</v>
      </c>
      <c r="D6787">
        <v>11.2059</v>
      </c>
      <c r="E6787" s="35">
        <v>11.284000000000001</v>
      </c>
      <c r="F6787">
        <v>413096</v>
      </c>
      <c r="U6787" s="275" t="s">
        <v>651</v>
      </c>
      <c r="V6787" s="275" t="s">
        <v>650</v>
      </c>
    </row>
    <row r="6788" spans="1:22" ht="15.75">
      <c r="A6788" s="14">
        <v>45674</v>
      </c>
      <c r="B6788">
        <v>11.440200000000001</v>
      </c>
      <c r="C6788">
        <v>11.498799999999999</v>
      </c>
      <c r="D6788">
        <v>11.342599999999999</v>
      </c>
      <c r="E6788" s="35">
        <v>11.4207</v>
      </c>
      <c r="F6788">
        <v>542825</v>
      </c>
      <c r="U6788" s="275" t="s">
        <v>649</v>
      </c>
      <c r="V6788" s="275" t="s">
        <v>648</v>
      </c>
    </row>
    <row r="6789" spans="1:22" ht="31.5">
      <c r="A6789" s="14">
        <v>45678</v>
      </c>
      <c r="B6789">
        <v>11.498799999999999</v>
      </c>
      <c r="C6789">
        <v>11.596399999999999</v>
      </c>
      <c r="D6789">
        <v>11.4207</v>
      </c>
      <c r="E6789" s="35">
        <v>11.5183</v>
      </c>
      <c r="F6789">
        <v>388987</v>
      </c>
      <c r="U6789" s="275" t="s">
        <v>647</v>
      </c>
      <c r="V6789" s="275" t="s">
        <v>646</v>
      </c>
    </row>
    <row r="6790" spans="1:22">
      <c r="A6790" s="14">
        <v>45679</v>
      </c>
      <c r="B6790">
        <v>11.5182</v>
      </c>
      <c r="C6790">
        <v>11.5182</v>
      </c>
      <c r="D6790">
        <v>11.3035</v>
      </c>
      <c r="E6790" s="35">
        <v>11.3035</v>
      </c>
      <c r="F6790">
        <v>478300</v>
      </c>
    </row>
    <row r="6791" spans="1:22">
      <c r="A6791" s="14">
        <v>45680</v>
      </c>
      <c r="B6791">
        <v>11.2255</v>
      </c>
      <c r="C6791">
        <v>11.342599999999999</v>
      </c>
      <c r="D6791">
        <v>11.196199999999999</v>
      </c>
      <c r="E6791" s="35">
        <v>11.3231</v>
      </c>
      <c r="F6791">
        <v>619842</v>
      </c>
    </row>
    <row r="6792" spans="1:22">
      <c r="A6792" s="14">
        <v>45681</v>
      </c>
      <c r="B6792">
        <v>11.284000000000001</v>
      </c>
      <c r="C6792">
        <v>11.323</v>
      </c>
      <c r="D6792">
        <v>11.2059</v>
      </c>
      <c r="E6792" s="35">
        <v>11.2547</v>
      </c>
      <c r="F6792">
        <v>465318</v>
      </c>
    </row>
    <row r="6793" spans="1:22">
      <c r="A6793" s="14">
        <v>45684</v>
      </c>
      <c r="B6793">
        <v>11.254799999999999</v>
      </c>
      <c r="C6793">
        <v>11.547599999999999</v>
      </c>
      <c r="D6793">
        <v>11.244999999999999</v>
      </c>
      <c r="E6793" s="35">
        <v>11.401199999999999</v>
      </c>
      <c r="F6793">
        <v>573281</v>
      </c>
    </row>
    <row r="6794" spans="1:22">
      <c r="A6794" s="14">
        <v>45685</v>
      </c>
      <c r="B6794">
        <v>11.4109</v>
      </c>
      <c r="C6794">
        <v>11.430400000000001</v>
      </c>
      <c r="D6794">
        <v>11.2743</v>
      </c>
      <c r="E6794" s="35">
        <v>11.3133</v>
      </c>
      <c r="F6794">
        <v>596608</v>
      </c>
    </row>
    <row r="6795" spans="1:22">
      <c r="A6795" s="14">
        <v>45686</v>
      </c>
      <c r="B6795">
        <v>11.284000000000001</v>
      </c>
      <c r="C6795">
        <v>11.391400000000001</v>
      </c>
      <c r="D6795">
        <v>11.1669</v>
      </c>
      <c r="E6795" s="35">
        <v>11.293799999999999</v>
      </c>
      <c r="F6795">
        <v>452728</v>
      </c>
    </row>
    <row r="6796" spans="1:22">
      <c r="A6796" s="14">
        <v>45687</v>
      </c>
      <c r="B6796">
        <v>11.4011</v>
      </c>
      <c r="C6796">
        <v>11.4597</v>
      </c>
      <c r="D6796">
        <v>11.2645</v>
      </c>
      <c r="E6796" s="35">
        <v>11.3621</v>
      </c>
      <c r="F6796">
        <v>368780</v>
      </c>
    </row>
    <row r="6797" spans="1:22">
      <c r="A6797" s="14">
        <v>45688</v>
      </c>
      <c r="B6797">
        <v>11.323</v>
      </c>
      <c r="C6797">
        <v>11.430400000000001</v>
      </c>
      <c r="D6797">
        <v>11.176600000000001</v>
      </c>
      <c r="E6797" s="35">
        <v>11.2059</v>
      </c>
      <c r="F6797">
        <v>468442</v>
      </c>
    </row>
    <row r="6798" spans="1:22">
      <c r="A6798" s="14">
        <v>45691</v>
      </c>
      <c r="B6798">
        <v>10.922800000000001</v>
      </c>
      <c r="C6798">
        <v>11.0693</v>
      </c>
      <c r="D6798">
        <v>10.7959</v>
      </c>
      <c r="E6798" s="35">
        <v>10.8057</v>
      </c>
      <c r="F6798">
        <v>392109</v>
      </c>
    </row>
    <row r="6799" spans="1:22">
      <c r="A6799" s="14">
        <v>45692</v>
      </c>
      <c r="B6799">
        <v>10.8057</v>
      </c>
      <c r="C6799">
        <v>11.1181</v>
      </c>
      <c r="D6799">
        <v>10.795999999999999</v>
      </c>
      <c r="E6799" s="35">
        <v>11.04</v>
      </c>
      <c r="F6799">
        <v>466198</v>
      </c>
    </row>
    <row r="6800" spans="1:22">
      <c r="A6800" s="14">
        <v>45693</v>
      </c>
      <c r="B6800">
        <v>11.079000000000001</v>
      </c>
      <c r="C6800">
        <v>11.293799999999999</v>
      </c>
      <c r="D6800">
        <v>10.9716</v>
      </c>
      <c r="E6800" s="35">
        <v>11.284000000000001</v>
      </c>
      <c r="F6800">
        <v>542725</v>
      </c>
    </row>
    <row r="6801" spans="1:6">
      <c r="A6801" s="14">
        <v>45694</v>
      </c>
      <c r="B6801">
        <v>11.3133</v>
      </c>
      <c r="C6801">
        <v>11.547499999999999</v>
      </c>
      <c r="D6801">
        <v>11.235200000000001</v>
      </c>
      <c r="E6801" s="35">
        <v>11.3035</v>
      </c>
      <c r="F6801">
        <v>727797</v>
      </c>
    </row>
    <row r="6802" spans="1:6">
      <c r="A6802" s="14">
        <v>45695</v>
      </c>
      <c r="B6802">
        <v>11.196199999999999</v>
      </c>
      <c r="C6802">
        <v>11.196199999999999</v>
      </c>
      <c r="D6802">
        <v>10.9717</v>
      </c>
      <c r="E6802" s="35">
        <v>11.088800000000001</v>
      </c>
      <c r="F6802">
        <v>482792</v>
      </c>
    </row>
    <row r="6803" spans="1:6">
      <c r="A6803" s="14">
        <v>45698</v>
      </c>
      <c r="B6803">
        <v>11.196199999999999</v>
      </c>
      <c r="C6803">
        <v>11.4597</v>
      </c>
      <c r="D6803">
        <v>11.1083</v>
      </c>
      <c r="E6803" s="35">
        <v>11.4109</v>
      </c>
      <c r="F6803">
        <v>470687</v>
      </c>
    </row>
    <row r="6804" spans="1:6">
      <c r="A6804" s="14">
        <v>45699</v>
      </c>
      <c r="B6804">
        <v>11.293799999999999</v>
      </c>
      <c r="C6804">
        <v>11.742800000000001</v>
      </c>
      <c r="D6804">
        <v>11.293799999999999</v>
      </c>
      <c r="E6804" s="35">
        <v>11.694000000000001</v>
      </c>
      <c r="F6804">
        <v>574646</v>
      </c>
    </row>
    <row r="6805" spans="1:6">
      <c r="A6805" s="14">
        <v>45700</v>
      </c>
      <c r="B6805">
        <v>11.498799999999999</v>
      </c>
      <c r="C6805">
        <v>11.7135</v>
      </c>
      <c r="D6805">
        <v>11.498799999999999</v>
      </c>
      <c r="E6805" s="35">
        <v>11.645200000000001</v>
      </c>
      <c r="F6805">
        <v>763429</v>
      </c>
    </row>
    <row r="6806" spans="1:6">
      <c r="A6806" s="14">
        <v>45701</v>
      </c>
      <c r="B6806">
        <v>11.791600000000001</v>
      </c>
      <c r="C6806">
        <v>12.250400000000001</v>
      </c>
      <c r="D6806">
        <v>11.694000000000001</v>
      </c>
      <c r="E6806" s="35">
        <v>12.1235</v>
      </c>
      <c r="F6806">
        <v>1018686</v>
      </c>
    </row>
    <row r="6807" spans="1:6">
      <c r="A6807" s="14">
        <v>45702</v>
      </c>
      <c r="B6807">
        <v>12.2309</v>
      </c>
      <c r="C6807">
        <v>12.260199999999999</v>
      </c>
      <c r="D6807">
        <v>11.9283</v>
      </c>
      <c r="E6807" s="35">
        <v>12.055199999999999</v>
      </c>
      <c r="F6807">
        <v>436135</v>
      </c>
    </row>
    <row r="6808" spans="1:6">
      <c r="A6808" s="14">
        <v>45706</v>
      </c>
      <c r="B6808">
        <v>12.035600000000001</v>
      </c>
      <c r="C6808">
        <v>12.0747</v>
      </c>
      <c r="D6808">
        <v>11.840400000000001</v>
      </c>
      <c r="E6808" s="35">
        <v>12.0161</v>
      </c>
      <c r="F6808">
        <v>536869</v>
      </c>
    </row>
    <row r="6809" spans="1:6">
      <c r="A6809" s="14">
        <v>45707</v>
      </c>
      <c r="B6809">
        <v>11.840400000000001</v>
      </c>
      <c r="C6809">
        <v>12.143000000000001</v>
      </c>
      <c r="D6809">
        <v>11.811199999999999</v>
      </c>
      <c r="E6809" s="35">
        <v>12.103999999999999</v>
      </c>
      <c r="F6809">
        <v>416417</v>
      </c>
    </row>
    <row r="6810" spans="1:6">
      <c r="A6810" s="14">
        <v>45708</v>
      </c>
      <c r="B6810">
        <v>11.977</v>
      </c>
      <c r="C6810">
        <v>12.2113</v>
      </c>
      <c r="D6810">
        <v>11.9673</v>
      </c>
      <c r="E6810" s="35">
        <v>12.1332</v>
      </c>
      <c r="F6810">
        <v>455361</v>
      </c>
    </row>
    <row r="6811" spans="1:6">
      <c r="A6811" s="14">
        <v>45709</v>
      </c>
      <c r="B6811">
        <v>12.387</v>
      </c>
      <c r="C6811">
        <v>12.4358</v>
      </c>
      <c r="D6811">
        <v>11.9185</v>
      </c>
      <c r="E6811" s="35">
        <v>12.0161</v>
      </c>
      <c r="F6811">
        <v>749176</v>
      </c>
    </row>
    <row r="6812" spans="1:6">
      <c r="A6812" s="14">
        <v>45712</v>
      </c>
      <c r="B6812">
        <v>12.055199999999999</v>
      </c>
      <c r="C6812">
        <v>12.152799999999999</v>
      </c>
      <c r="D6812">
        <v>11.9869</v>
      </c>
      <c r="E6812" s="35">
        <v>12.0259</v>
      </c>
      <c r="F6812">
        <v>698225</v>
      </c>
    </row>
    <row r="6813" spans="1:6">
      <c r="A6813" s="14">
        <v>45713</v>
      </c>
      <c r="B6813">
        <v>12.0747</v>
      </c>
      <c r="C6813">
        <v>12.3773</v>
      </c>
      <c r="D6813">
        <v>12.045400000000001</v>
      </c>
      <c r="E6813" s="35">
        <v>12.2309</v>
      </c>
      <c r="F6813">
        <v>879004</v>
      </c>
    </row>
    <row r="6814" spans="1:6">
      <c r="A6814" s="14">
        <v>45714</v>
      </c>
      <c r="B6814">
        <v>12.152799999999999</v>
      </c>
      <c r="C6814">
        <v>12.211399999999999</v>
      </c>
      <c r="D6814">
        <v>12.0161</v>
      </c>
      <c r="E6814" s="35">
        <v>12.1235</v>
      </c>
      <c r="F6814">
        <v>579332</v>
      </c>
    </row>
    <row r="6815" spans="1:6">
      <c r="A6815" s="14">
        <v>45715</v>
      </c>
      <c r="B6815">
        <v>12.055099999999999</v>
      </c>
      <c r="C6815">
        <v>12.1235</v>
      </c>
      <c r="D6815">
        <v>11.791600000000001</v>
      </c>
      <c r="E6815" s="35">
        <v>11.8599</v>
      </c>
      <c r="F6815">
        <v>859672</v>
      </c>
    </row>
    <row r="6816" spans="1:6">
      <c r="A6816" s="14">
        <v>45716</v>
      </c>
      <c r="B6816">
        <v>11.9087</v>
      </c>
      <c r="C6816">
        <v>12.103999999999999</v>
      </c>
      <c r="D6816">
        <v>11.791600000000001</v>
      </c>
      <c r="E6816" s="35">
        <v>11.8697</v>
      </c>
      <c r="F6816">
        <v>576988</v>
      </c>
    </row>
    <row r="6817" spans="1:6">
      <c r="A6817" s="14">
        <v>45719</v>
      </c>
      <c r="B6817">
        <v>11.889200000000001</v>
      </c>
      <c r="C6817">
        <v>11.9673</v>
      </c>
      <c r="D6817">
        <v>11.498799999999999</v>
      </c>
      <c r="E6817" s="35">
        <v>11.5671</v>
      </c>
      <c r="F6817">
        <v>605198</v>
      </c>
    </row>
    <row r="6818" spans="1:6">
      <c r="A6818" s="14">
        <v>45720</v>
      </c>
      <c r="B6818">
        <v>11.45</v>
      </c>
      <c r="C6818">
        <v>11.4597</v>
      </c>
      <c r="D6818">
        <v>11.1669</v>
      </c>
      <c r="E6818" s="35">
        <v>11.342599999999999</v>
      </c>
      <c r="F6818">
        <v>605004</v>
      </c>
    </row>
    <row r="6819" spans="1:6">
      <c r="A6819" s="14">
        <v>45721</v>
      </c>
      <c r="B6819">
        <v>11.332800000000001</v>
      </c>
      <c r="C6819">
        <v>11.498699999999999</v>
      </c>
      <c r="D6819">
        <v>11.1473</v>
      </c>
      <c r="E6819" s="35">
        <v>11.1571</v>
      </c>
      <c r="F6819">
        <v>457997</v>
      </c>
    </row>
    <row r="6820" spans="1:6">
      <c r="A6820" s="14">
        <v>45722</v>
      </c>
      <c r="B6820">
        <v>11.1181</v>
      </c>
      <c r="C6820">
        <v>11.342599999999999</v>
      </c>
      <c r="D6820">
        <v>11.1083</v>
      </c>
      <c r="E6820" s="35">
        <v>11.244999999999999</v>
      </c>
      <c r="F6820">
        <v>476253</v>
      </c>
    </row>
    <row r="6821" spans="1:6">
      <c r="A6821" s="14">
        <v>45723</v>
      </c>
      <c r="B6821">
        <v>11.254799999999999</v>
      </c>
      <c r="C6821">
        <v>11.489000000000001</v>
      </c>
      <c r="D6821">
        <v>11.186400000000001</v>
      </c>
      <c r="E6821" s="35">
        <v>11.45</v>
      </c>
      <c r="F6821">
        <v>472154</v>
      </c>
    </row>
    <row r="6822" spans="1:6">
      <c r="A6822" s="14">
        <v>45726</v>
      </c>
      <c r="B6822">
        <v>11.3035</v>
      </c>
      <c r="C6822">
        <v>11.537800000000001</v>
      </c>
      <c r="D6822">
        <v>11.196099999999999</v>
      </c>
      <c r="E6822" s="35">
        <v>11.2254</v>
      </c>
      <c r="F6822">
        <v>458680</v>
      </c>
    </row>
    <row r="6823" spans="1:6">
      <c r="A6823" s="14">
        <v>45727</v>
      </c>
      <c r="B6823">
        <v>11.2254</v>
      </c>
      <c r="C6823">
        <v>11.3035</v>
      </c>
      <c r="D6823">
        <v>10.942299999999999</v>
      </c>
      <c r="E6823" s="35">
        <v>11.030200000000001</v>
      </c>
      <c r="F6823">
        <v>409679</v>
      </c>
    </row>
    <row r="6824" spans="1:6">
      <c r="A6824" s="14">
        <v>45728</v>
      </c>
      <c r="B6824">
        <v>11.0107</v>
      </c>
      <c r="C6824">
        <v>11.0791</v>
      </c>
      <c r="D6824">
        <v>10.7765</v>
      </c>
      <c r="E6824" s="35">
        <v>10.8155</v>
      </c>
      <c r="F6824">
        <v>586263</v>
      </c>
    </row>
    <row r="6825" spans="1:6">
      <c r="A6825" s="14">
        <v>45729</v>
      </c>
      <c r="B6825">
        <v>10.835000000000001</v>
      </c>
      <c r="C6825">
        <v>10.893599999999999</v>
      </c>
      <c r="D6825">
        <v>10.522600000000001</v>
      </c>
      <c r="E6825" s="35">
        <v>10.532400000000001</v>
      </c>
      <c r="F6825">
        <v>898036</v>
      </c>
    </row>
    <row r="6826" spans="1:6">
      <c r="A6826" s="14">
        <v>45730</v>
      </c>
      <c r="B6826">
        <v>10.63</v>
      </c>
      <c r="C6826">
        <v>10.727600000000001</v>
      </c>
      <c r="D6826">
        <v>10.5617</v>
      </c>
      <c r="E6826" s="35">
        <v>10.727600000000001</v>
      </c>
      <c r="F6826">
        <v>709154</v>
      </c>
    </row>
    <row r="6827" spans="1:6">
      <c r="A6827" s="14">
        <v>45733</v>
      </c>
      <c r="B6827">
        <v>10.6983</v>
      </c>
      <c r="C6827">
        <v>10.8057</v>
      </c>
      <c r="D6827">
        <v>10.669</v>
      </c>
      <c r="E6827" s="35">
        <v>10.7471</v>
      </c>
      <c r="F6827">
        <v>567615</v>
      </c>
    </row>
    <row r="6828" spans="1:6">
      <c r="A6828" s="14">
        <v>45734</v>
      </c>
      <c r="B6828">
        <v>10.747199999999999</v>
      </c>
      <c r="C6828">
        <v>10.8253</v>
      </c>
      <c r="D6828">
        <v>10.6496</v>
      </c>
      <c r="E6828" s="35">
        <v>10.6691</v>
      </c>
      <c r="F6828">
        <v>556394</v>
      </c>
    </row>
    <row r="6829" spans="1:6">
      <c r="A6829" s="14">
        <v>45735</v>
      </c>
      <c r="B6829">
        <v>10.698399999999999</v>
      </c>
      <c r="C6829">
        <v>10.8058</v>
      </c>
      <c r="D6829">
        <v>10.581300000000001</v>
      </c>
      <c r="E6829" s="35">
        <v>10.795999999999999</v>
      </c>
      <c r="F6829">
        <v>575526</v>
      </c>
    </row>
    <row r="6830" spans="1:6">
      <c r="A6830" s="14">
        <v>45736</v>
      </c>
      <c r="B6830">
        <v>10.688599999999999</v>
      </c>
      <c r="C6830">
        <v>10.9131</v>
      </c>
      <c r="D6830">
        <v>10.63</v>
      </c>
      <c r="E6830" s="35">
        <v>10.727600000000001</v>
      </c>
      <c r="F6830">
        <v>698221</v>
      </c>
    </row>
    <row r="6831" spans="1:6">
      <c r="A6831" s="14">
        <v>45737</v>
      </c>
      <c r="B6831">
        <v>10.5227</v>
      </c>
      <c r="C6831">
        <v>10.581300000000001</v>
      </c>
      <c r="D6831">
        <v>10.2591</v>
      </c>
      <c r="E6831" s="35">
        <v>10.3177</v>
      </c>
      <c r="F6831">
        <v>2680845</v>
      </c>
    </row>
    <row r="6832" spans="1:6">
      <c r="A6832" s="14">
        <v>45740</v>
      </c>
      <c r="B6832">
        <v>10.4543</v>
      </c>
      <c r="C6832">
        <v>10.63</v>
      </c>
      <c r="D6832">
        <v>10.434799999999999</v>
      </c>
      <c r="E6832" s="35">
        <v>10.581200000000001</v>
      </c>
      <c r="F6832">
        <v>669036</v>
      </c>
    </row>
    <row r="6833" spans="1:6">
      <c r="A6833" s="14">
        <v>45741</v>
      </c>
      <c r="B6833">
        <v>10.483599999999999</v>
      </c>
      <c r="C6833">
        <v>10.5421</v>
      </c>
      <c r="D6833">
        <v>10.2493</v>
      </c>
      <c r="E6833" s="35">
        <v>10.327400000000001</v>
      </c>
      <c r="F6833">
        <v>815552</v>
      </c>
    </row>
    <row r="6834" spans="1:6">
      <c r="A6834" s="14">
        <v>45742</v>
      </c>
      <c r="B6834">
        <v>10.385899999999999</v>
      </c>
      <c r="C6834">
        <v>10.385899999999999</v>
      </c>
      <c r="D6834">
        <v>10.0541</v>
      </c>
      <c r="E6834" s="35">
        <v>10.3469</v>
      </c>
      <c r="F6834">
        <v>1104678</v>
      </c>
    </row>
    <row r="6835" spans="1:6">
      <c r="A6835" s="14">
        <v>45743</v>
      </c>
      <c r="B6835">
        <v>10.8545</v>
      </c>
      <c r="C6835">
        <v>11.4206</v>
      </c>
      <c r="D6835">
        <v>10.483599999999999</v>
      </c>
      <c r="E6835" s="35">
        <v>11.030200000000001</v>
      </c>
      <c r="F6835">
        <v>1844874</v>
      </c>
    </row>
    <row r="6836" spans="1:6">
      <c r="A6836" s="14">
        <v>45744</v>
      </c>
      <c r="B6836">
        <v>11.030200000000001</v>
      </c>
      <c r="C6836">
        <v>11.196199999999999</v>
      </c>
      <c r="D6836">
        <v>10.835000000000001</v>
      </c>
      <c r="E6836" s="35">
        <v>10.835000000000001</v>
      </c>
      <c r="F6836">
        <v>1024640</v>
      </c>
    </row>
    <row r="6837" spans="1:6">
      <c r="A6837" s="14">
        <v>45747</v>
      </c>
      <c r="B6837">
        <v>10.727600000000001</v>
      </c>
      <c r="C6837">
        <v>10.9521</v>
      </c>
      <c r="D6837">
        <v>10.5031</v>
      </c>
      <c r="E6837" s="35">
        <v>10.6983</v>
      </c>
      <c r="F6837">
        <v>853912</v>
      </c>
    </row>
    <row r="6838" spans="1:6">
      <c r="A6838" s="14">
        <v>45748</v>
      </c>
      <c r="B6838">
        <v>10.7471</v>
      </c>
      <c r="C6838">
        <v>11.118</v>
      </c>
      <c r="D6838">
        <v>10.6593</v>
      </c>
      <c r="E6838" s="35">
        <v>11.0497</v>
      </c>
      <c r="F6838">
        <v>893054</v>
      </c>
    </row>
    <row r="6839" spans="1:6">
      <c r="A6839" s="14">
        <v>45749</v>
      </c>
      <c r="B6839">
        <v>10.883800000000001</v>
      </c>
      <c r="C6839">
        <v>11.196199999999999</v>
      </c>
      <c r="D6839">
        <v>10.835000000000001</v>
      </c>
      <c r="E6839" s="35">
        <v>11.186400000000001</v>
      </c>
      <c r="F6839">
        <v>960703</v>
      </c>
    </row>
    <row r="6840" spans="1:6">
      <c r="A6840" s="14">
        <v>45750</v>
      </c>
      <c r="B6840">
        <v>10.8545</v>
      </c>
      <c r="C6840">
        <v>10.8741</v>
      </c>
      <c r="D6840">
        <v>10.376200000000001</v>
      </c>
      <c r="E6840" s="35">
        <v>10.483599999999999</v>
      </c>
      <c r="F6840">
        <v>996723</v>
      </c>
    </row>
    <row r="6841" spans="1:6">
      <c r="A6841" s="14">
        <v>45751</v>
      </c>
      <c r="B6841">
        <v>10.0443</v>
      </c>
      <c r="C6841">
        <v>10.464</v>
      </c>
      <c r="D6841">
        <v>10.0053</v>
      </c>
      <c r="E6841" s="35">
        <v>10.425000000000001</v>
      </c>
      <c r="F6841">
        <v>1092185</v>
      </c>
    </row>
    <row r="6842" spans="1:6">
      <c r="A6842" s="14">
        <v>45754</v>
      </c>
      <c r="B6842">
        <v>10.011200000000001</v>
      </c>
      <c r="C6842">
        <v>10.6911</v>
      </c>
      <c r="D6842">
        <v>9.8140999999999998</v>
      </c>
      <c r="E6842" s="35">
        <v>10.050599999999999</v>
      </c>
      <c r="F6842">
        <v>1216221</v>
      </c>
    </row>
    <row r="6843" spans="1:6">
      <c r="A6843" s="14">
        <v>45755</v>
      </c>
      <c r="B6843">
        <v>10.296900000000001</v>
      </c>
      <c r="C6843">
        <v>10.296900000000001</v>
      </c>
      <c r="D6843">
        <v>9.4987999999999992</v>
      </c>
      <c r="E6843" s="35">
        <v>9.5973000000000006</v>
      </c>
      <c r="F6843">
        <v>919331</v>
      </c>
    </row>
    <row r="6844" spans="1:6">
      <c r="A6844" s="14">
        <v>45756</v>
      </c>
      <c r="B6844">
        <v>9.4397000000000002</v>
      </c>
      <c r="C6844">
        <v>10.6714</v>
      </c>
      <c r="D6844">
        <v>9.4397000000000002</v>
      </c>
      <c r="E6844" s="35">
        <v>10.454599999999999</v>
      </c>
      <c r="F6844">
        <v>1175921</v>
      </c>
    </row>
    <row r="6845" spans="1:6">
      <c r="A6845" s="14">
        <v>45757</v>
      </c>
      <c r="B6845">
        <v>10.188499999999999</v>
      </c>
      <c r="C6845">
        <v>10.316599999999999</v>
      </c>
      <c r="D6845">
        <v>9.8633000000000006</v>
      </c>
      <c r="E6845" s="35">
        <v>10.0604</v>
      </c>
      <c r="F6845">
        <v>1172071</v>
      </c>
    </row>
    <row r="6846" spans="1:6">
      <c r="A6846" s="14">
        <v>45758</v>
      </c>
      <c r="B6846">
        <v>10.011200000000001</v>
      </c>
      <c r="C6846">
        <v>10.1393</v>
      </c>
      <c r="D6846">
        <v>9.6761999999999997</v>
      </c>
      <c r="E6846" s="35">
        <v>10.030900000000001</v>
      </c>
      <c r="F6846">
        <v>818336</v>
      </c>
    </row>
    <row r="6847" spans="1:6">
      <c r="A6847" s="14">
        <v>45761</v>
      </c>
      <c r="B6847">
        <v>10.168900000000001</v>
      </c>
      <c r="C6847">
        <v>10.168900000000001</v>
      </c>
      <c r="D6847">
        <v>9.8536000000000001</v>
      </c>
      <c r="E6847" s="35">
        <v>10.0802</v>
      </c>
      <c r="F6847">
        <v>596929</v>
      </c>
    </row>
    <row r="6848" spans="1:6">
      <c r="A6848" s="14">
        <v>45762</v>
      </c>
      <c r="B6848">
        <v>9.9421999999999997</v>
      </c>
      <c r="C6848">
        <v>10.0999</v>
      </c>
      <c r="D6848">
        <v>9.7156000000000002</v>
      </c>
      <c r="E6848" s="35">
        <v>9.8042999999999996</v>
      </c>
      <c r="F6848">
        <v>824054</v>
      </c>
    </row>
    <row r="6849" spans="1:6">
      <c r="A6849" s="14">
        <v>45763</v>
      </c>
      <c r="B6849">
        <v>9.7845999999999993</v>
      </c>
      <c r="C6849">
        <v>9.8634000000000004</v>
      </c>
      <c r="D6849">
        <v>9.4987999999999992</v>
      </c>
      <c r="E6849" s="35">
        <v>9.5678000000000001</v>
      </c>
      <c r="F6849">
        <v>625504</v>
      </c>
    </row>
    <row r="6850" spans="1:6">
      <c r="A6850" s="14">
        <v>45764</v>
      </c>
      <c r="B6850">
        <v>9.5381999999999998</v>
      </c>
      <c r="C6850">
        <v>9.7057000000000002</v>
      </c>
      <c r="D6850">
        <v>9.5184999999999995</v>
      </c>
      <c r="E6850" s="35">
        <v>9.6170000000000009</v>
      </c>
      <c r="F6850">
        <v>751131</v>
      </c>
    </row>
    <row r="6851" spans="1:6">
      <c r="A6851" s="14">
        <v>45768</v>
      </c>
      <c r="B6851">
        <v>9.5381999999999998</v>
      </c>
      <c r="C6851">
        <v>9.548</v>
      </c>
      <c r="D6851">
        <v>9.1835000000000004</v>
      </c>
      <c r="E6851" s="35">
        <v>9.282</v>
      </c>
      <c r="F6851">
        <v>689548</v>
      </c>
    </row>
    <row r="6852" spans="1:6">
      <c r="A6852" s="14">
        <v>45769</v>
      </c>
      <c r="B6852">
        <v>9.4692000000000007</v>
      </c>
      <c r="C6852">
        <v>9.5283999999999995</v>
      </c>
      <c r="D6852">
        <v>9.2327999999999992</v>
      </c>
      <c r="E6852" s="35">
        <v>9.4791000000000007</v>
      </c>
      <c r="F6852">
        <v>789268</v>
      </c>
    </row>
    <row r="6853" spans="1:6">
      <c r="A6853" s="14">
        <v>45770</v>
      </c>
      <c r="B6853">
        <v>9.8140999999999998</v>
      </c>
      <c r="C6853">
        <v>9.8634000000000004</v>
      </c>
      <c r="D6853">
        <v>9.5381999999999998</v>
      </c>
      <c r="E6853" s="35">
        <v>9.6072000000000006</v>
      </c>
      <c r="F6853">
        <v>1013831</v>
      </c>
    </row>
    <row r="6854" spans="1:6">
      <c r="A6854" s="14">
        <v>45771</v>
      </c>
      <c r="B6854">
        <v>9.5974000000000004</v>
      </c>
      <c r="C6854">
        <v>9.8239999999999998</v>
      </c>
      <c r="D6854">
        <v>9.4987999999999992</v>
      </c>
      <c r="E6854" s="35">
        <v>9.8042999999999996</v>
      </c>
      <c r="F6854">
        <v>498985</v>
      </c>
    </row>
    <row r="6855" spans="1:6">
      <c r="A6855" s="14">
        <v>45772</v>
      </c>
      <c r="B6855">
        <v>9.7254000000000005</v>
      </c>
      <c r="C6855">
        <v>9.8041999999999998</v>
      </c>
      <c r="D6855">
        <v>9.5579000000000001</v>
      </c>
      <c r="E6855" s="35">
        <v>9.7451000000000008</v>
      </c>
      <c r="F6855">
        <v>449221</v>
      </c>
    </row>
    <row r="6856" spans="1:6">
      <c r="A6856" s="14">
        <v>45775</v>
      </c>
      <c r="B6856">
        <v>9.7255000000000003</v>
      </c>
      <c r="C6856">
        <v>9.8535000000000004</v>
      </c>
      <c r="D6856">
        <v>9.5579000000000001</v>
      </c>
      <c r="E6856" s="35">
        <v>9.7156000000000002</v>
      </c>
      <c r="F6856">
        <v>391186</v>
      </c>
    </row>
    <row r="6857" spans="1:6">
      <c r="A6857" s="14">
        <v>45776</v>
      </c>
      <c r="B6857">
        <v>9.6662999999999997</v>
      </c>
      <c r="C6857">
        <v>9.8831000000000007</v>
      </c>
      <c r="D6857">
        <v>9.6662999999999997</v>
      </c>
      <c r="E6857" s="35">
        <v>9.8634000000000004</v>
      </c>
      <c r="F6857">
        <v>497111</v>
      </c>
    </row>
    <row r="6858" spans="1:6">
      <c r="A6858" s="14">
        <v>45777</v>
      </c>
      <c r="B6858">
        <v>9.7353000000000005</v>
      </c>
      <c r="C6858">
        <v>9.8535000000000004</v>
      </c>
      <c r="D6858">
        <v>9.5875000000000004</v>
      </c>
      <c r="E6858" s="35">
        <v>9.7746999999999993</v>
      </c>
      <c r="F6858">
        <v>518887</v>
      </c>
    </row>
    <row r="6859" spans="1:6">
      <c r="A6859" s="14">
        <v>45778</v>
      </c>
      <c r="B6859">
        <v>9.8239000000000001</v>
      </c>
      <c r="C6859">
        <v>9.8633000000000006</v>
      </c>
      <c r="D6859">
        <v>9.7057000000000002</v>
      </c>
      <c r="E6859" s="35">
        <v>9.7254000000000005</v>
      </c>
      <c r="F6859">
        <v>456710</v>
      </c>
    </row>
    <row r="6860" spans="1:6">
      <c r="A6860" s="14">
        <v>45779</v>
      </c>
      <c r="B6860">
        <v>9.8437000000000001</v>
      </c>
      <c r="C6860">
        <v>10.09</v>
      </c>
      <c r="D6860">
        <v>9.8338000000000001</v>
      </c>
      <c r="E6860" s="35">
        <v>9.9915000000000003</v>
      </c>
      <c r="F6860">
        <v>602742</v>
      </c>
    </row>
    <row r="6861" spans="1:6">
      <c r="A6861" s="14">
        <v>45782</v>
      </c>
      <c r="B6861">
        <v>9.8831000000000007</v>
      </c>
      <c r="C6861">
        <v>10.011200000000001</v>
      </c>
      <c r="D6861">
        <v>9.8042999999999996</v>
      </c>
      <c r="E6861" s="35">
        <v>9.8239999999999998</v>
      </c>
      <c r="F6861">
        <v>364385</v>
      </c>
    </row>
    <row r="6862" spans="1:6">
      <c r="A6862" s="14">
        <v>45783</v>
      </c>
      <c r="B6862">
        <v>9.7254000000000005</v>
      </c>
      <c r="C6862">
        <v>9.8239000000000001</v>
      </c>
      <c r="D6862">
        <v>9.6268999999999991</v>
      </c>
      <c r="E6862" s="35">
        <v>9.7254000000000005</v>
      </c>
      <c r="F6862">
        <v>452965</v>
      </c>
    </row>
    <row r="6863" spans="1:6">
      <c r="A6863" s="14">
        <v>45784</v>
      </c>
      <c r="B6863">
        <v>9.7844999999999995</v>
      </c>
      <c r="C6863">
        <v>9.8239000000000001</v>
      </c>
      <c r="D6863">
        <v>9.6465999999999994</v>
      </c>
      <c r="E6863" s="35">
        <v>9.7647999999999993</v>
      </c>
      <c r="F6863">
        <v>528048</v>
      </c>
    </row>
    <row r="6864" spans="1:6">
      <c r="A6864" s="14">
        <v>45785</v>
      </c>
      <c r="B6864">
        <v>9.8437000000000001</v>
      </c>
      <c r="C6864">
        <v>10.3955</v>
      </c>
      <c r="D6864">
        <v>9.7845999999999993</v>
      </c>
      <c r="E6864" s="35">
        <v>10.326499999999999</v>
      </c>
      <c r="F6864">
        <v>711523</v>
      </c>
    </row>
    <row r="6865" spans="1:6">
      <c r="A6865" s="14">
        <v>45786</v>
      </c>
      <c r="B6865">
        <v>10.306800000000001</v>
      </c>
      <c r="C6865">
        <v>10.3659</v>
      </c>
      <c r="D6865">
        <v>10.208299999999999</v>
      </c>
      <c r="E6865" s="35">
        <v>10.306800000000001</v>
      </c>
      <c r="F6865">
        <v>644815</v>
      </c>
    </row>
    <row r="6866" spans="1:6">
      <c r="A6866" s="14">
        <v>45789</v>
      </c>
      <c r="B6866">
        <v>10.6714</v>
      </c>
      <c r="C6866">
        <v>10.9275</v>
      </c>
      <c r="D6866">
        <v>10.6516</v>
      </c>
      <c r="E6866" s="35">
        <v>10.6615</v>
      </c>
      <c r="F6866">
        <v>779708</v>
      </c>
    </row>
    <row r="6867" spans="1:6">
      <c r="A6867" s="14">
        <v>45790</v>
      </c>
      <c r="B6867">
        <v>10.76</v>
      </c>
      <c r="C6867">
        <v>10.76</v>
      </c>
      <c r="D6867">
        <v>10.5235</v>
      </c>
      <c r="E6867" s="35">
        <v>10.553100000000001</v>
      </c>
      <c r="F6867">
        <v>541154</v>
      </c>
    </row>
    <row r="6868" spans="1:6">
      <c r="A6868" s="14">
        <v>45791</v>
      </c>
      <c r="B6868">
        <v>10.4841</v>
      </c>
      <c r="C6868">
        <v>10.5038</v>
      </c>
      <c r="D6868">
        <v>10.326499999999999</v>
      </c>
      <c r="E6868" s="35">
        <v>10.3856</v>
      </c>
      <c r="F6868">
        <v>627373</v>
      </c>
    </row>
    <row r="6869" spans="1:6">
      <c r="A6869" s="14">
        <v>45792</v>
      </c>
      <c r="B6869">
        <v>10.3462</v>
      </c>
      <c r="C6869">
        <v>10.4152</v>
      </c>
      <c r="D6869">
        <v>10.2674</v>
      </c>
      <c r="E6869" s="35">
        <v>10.3462</v>
      </c>
      <c r="F6869">
        <v>695560</v>
      </c>
    </row>
    <row r="6870" spans="1:6">
      <c r="A6870" s="14">
        <v>45793</v>
      </c>
      <c r="B6870">
        <v>10.3758</v>
      </c>
      <c r="C6870">
        <v>10.434900000000001</v>
      </c>
      <c r="D6870">
        <v>10.326499999999999</v>
      </c>
      <c r="E6870" s="35">
        <v>10.3462</v>
      </c>
      <c r="F6870">
        <v>451488</v>
      </c>
    </row>
    <row r="6871" spans="1:6">
      <c r="A6871" s="14">
        <v>45796</v>
      </c>
      <c r="B6871">
        <v>10.2378</v>
      </c>
      <c r="C6871">
        <v>10.2378</v>
      </c>
      <c r="D6871">
        <v>10.1393</v>
      </c>
      <c r="E6871" s="35">
        <v>10.198399999999999</v>
      </c>
      <c r="F6871">
        <v>403403</v>
      </c>
    </row>
    <row r="6872" spans="1:6">
      <c r="A6872" s="14">
        <v>45797</v>
      </c>
      <c r="B6872">
        <v>10.159000000000001</v>
      </c>
      <c r="C6872">
        <v>10.2181</v>
      </c>
      <c r="D6872">
        <v>10.050599999999999</v>
      </c>
      <c r="E6872" s="35">
        <v>10.0999</v>
      </c>
      <c r="F6872">
        <v>392960</v>
      </c>
    </row>
    <row r="6873" spans="1:6">
      <c r="A6873" s="14">
        <v>45798</v>
      </c>
      <c r="B6873">
        <v>10.001300000000001</v>
      </c>
      <c r="C6873">
        <v>10.060499999999999</v>
      </c>
      <c r="D6873">
        <v>9.8437000000000001</v>
      </c>
      <c r="E6873" s="35">
        <v>9.8634000000000004</v>
      </c>
      <c r="F6873">
        <v>595647</v>
      </c>
    </row>
    <row r="6874" spans="1:6">
      <c r="A6874" s="14">
        <v>45799</v>
      </c>
      <c r="B6874">
        <v>9.8732000000000006</v>
      </c>
      <c r="C6874">
        <v>10.040699999999999</v>
      </c>
      <c r="D6874">
        <v>9.8239000000000001</v>
      </c>
      <c r="E6874" s="35">
        <v>10.001300000000001</v>
      </c>
      <c r="F6874">
        <v>591210</v>
      </c>
    </row>
    <row r="6875" spans="1:6">
      <c r="A6875" s="14">
        <v>45800</v>
      </c>
      <c r="B6875">
        <v>9.7844999999999995</v>
      </c>
      <c r="C6875">
        <v>9.9619</v>
      </c>
      <c r="D6875">
        <v>9.7844999999999995</v>
      </c>
      <c r="E6875" s="35">
        <v>9.9421999999999997</v>
      </c>
      <c r="F6875">
        <v>701176</v>
      </c>
    </row>
    <row r="6876" spans="1:6">
      <c r="A6876" s="14">
        <v>45804</v>
      </c>
      <c r="B6876">
        <v>10.0604</v>
      </c>
      <c r="C6876">
        <v>10.3758</v>
      </c>
      <c r="D6876">
        <v>9.8338000000000001</v>
      </c>
      <c r="E6876" s="35">
        <v>10.3462</v>
      </c>
      <c r="F6876">
        <v>884748</v>
      </c>
    </row>
    <row r="6877" spans="1:6">
      <c r="A6877" s="14">
        <v>45805</v>
      </c>
      <c r="B6877">
        <v>10.287100000000001</v>
      </c>
      <c r="C6877">
        <v>10.3462</v>
      </c>
      <c r="D6877">
        <v>10.1196</v>
      </c>
      <c r="E6877" s="35">
        <v>10.1393</v>
      </c>
      <c r="F6877">
        <v>635948</v>
      </c>
    </row>
    <row r="6878" spans="1:6">
      <c r="A6878" s="14">
        <v>45806</v>
      </c>
      <c r="B6878">
        <v>10.1983</v>
      </c>
      <c r="C6878">
        <v>10.2575</v>
      </c>
      <c r="D6878">
        <v>10.0801</v>
      </c>
      <c r="E6878" s="35">
        <v>10.2082</v>
      </c>
      <c r="F6878">
        <v>464493</v>
      </c>
    </row>
    <row r="6879" spans="1:6">
      <c r="A6879" s="14">
        <v>45807</v>
      </c>
      <c r="B6879">
        <v>10.1393</v>
      </c>
      <c r="C6879">
        <v>10.2378</v>
      </c>
      <c r="D6879">
        <v>10.09</v>
      </c>
      <c r="E6879" s="35">
        <v>10.159000000000001</v>
      </c>
      <c r="F6879">
        <v>744139</v>
      </c>
    </row>
    <row r="6880" spans="1:6">
      <c r="A6880" s="14">
        <v>45810</v>
      </c>
      <c r="B6880">
        <v>10.0999</v>
      </c>
      <c r="C6880">
        <v>10.149100000000001</v>
      </c>
      <c r="D6880">
        <v>9.9619</v>
      </c>
      <c r="E6880" s="35">
        <v>10.030900000000001</v>
      </c>
      <c r="F6880">
        <v>667084</v>
      </c>
    </row>
    <row r="6881" spans="1:6">
      <c r="A6881" s="14">
        <v>45811</v>
      </c>
      <c r="B6881">
        <v>10.0801</v>
      </c>
      <c r="C6881">
        <v>10.474299999999999</v>
      </c>
      <c r="D6881">
        <v>10.050599999999999</v>
      </c>
      <c r="E6881" s="35">
        <v>10.3659</v>
      </c>
      <c r="F6881">
        <v>876963</v>
      </c>
    </row>
    <row r="6882" spans="1:6">
      <c r="A6882" s="14">
        <v>45812</v>
      </c>
      <c r="B6882">
        <v>10.3363</v>
      </c>
      <c r="C6882">
        <v>10.4152</v>
      </c>
      <c r="D6882">
        <v>10.2082</v>
      </c>
      <c r="E6882" s="35">
        <v>10.2181</v>
      </c>
      <c r="F6882">
        <v>461933</v>
      </c>
    </row>
    <row r="6883" spans="1:6">
      <c r="A6883" s="14">
        <v>45813</v>
      </c>
      <c r="B6883">
        <v>10.178699999999999</v>
      </c>
      <c r="C6883">
        <v>10.2477</v>
      </c>
      <c r="D6883">
        <v>10.09</v>
      </c>
      <c r="E6883" s="35">
        <v>10.2181</v>
      </c>
      <c r="F6883">
        <v>621363</v>
      </c>
    </row>
    <row r="6884" spans="1:6">
      <c r="A6884" s="14">
        <v>45814</v>
      </c>
      <c r="B6884">
        <v>10.3659</v>
      </c>
      <c r="C6884">
        <v>10.4152</v>
      </c>
      <c r="D6884">
        <v>10.1294</v>
      </c>
      <c r="E6884" s="35">
        <v>10.198399999999999</v>
      </c>
      <c r="F6884">
        <v>520660</v>
      </c>
    </row>
    <row r="6885" spans="1:6">
      <c r="A6885" s="14">
        <v>45817</v>
      </c>
      <c r="B6885">
        <v>10.2773</v>
      </c>
      <c r="C6885">
        <v>10.454599999999999</v>
      </c>
      <c r="D6885">
        <v>10.188599999999999</v>
      </c>
      <c r="E6885" s="35">
        <v>10.4152</v>
      </c>
      <c r="F6885">
        <v>613285</v>
      </c>
    </row>
    <row r="6886" spans="1:6">
      <c r="A6886" s="14">
        <v>45818</v>
      </c>
      <c r="B6886">
        <v>10.5137</v>
      </c>
      <c r="C6886">
        <v>10.730499999999999</v>
      </c>
      <c r="D6886">
        <v>10.474299999999999</v>
      </c>
      <c r="E6886" s="35">
        <v>10.5433</v>
      </c>
      <c r="F6886">
        <v>647772</v>
      </c>
    </row>
    <row r="6887" spans="1:6">
      <c r="A6887" s="14">
        <v>45819</v>
      </c>
      <c r="B6887">
        <v>10.632</v>
      </c>
      <c r="C6887">
        <v>10.720700000000001</v>
      </c>
      <c r="D6887">
        <v>10.3561</v>
      </c>
      <c r="E6887" s="35">
        <v>10.3561</v>
      </c>
      <c r="F6887">
        <v>1299193</v>
      </c>
    </row>
    <row r="6888" spans="1:6">
      <c r="A6888" s="14">
        <v>45820</v>
      </c>
      <c r="B6888">
        <v>10.228</v>
      </c>
      <c r="C6888">
        <v>10.4152</v>
      </c>
      <c r="D6888">
        <v>10.198399999999999</v>
      </c>
      <c r="E6888" s="35">
        <v>10.3462</v>
      </c>
      <c r="F6888">
        <v>893123</v>
      </c>
    </row>
    <row r="6889" spans="1:6">
      <c r="A6889" s="14">
        <v>45821</v>
      </c>
      <c r="B6889">
        <v>10.228</v>
      </c>
      <c r="C6889">
        <v>10.2674</v>
      </c>
      <c r="D6889">
        <v>9.9718</v>
      </c>
      <c r="E6889" s="35">
        <v>10.011200000000001</v>
      </c>
      <c r="F6889">
        <v>555444</v>
      </c>
    </row>
    <row r="6890" spans="1:6">
      <c r="A6890" s="14">
        <v>45824</v>
      </c>
      <c r="B6890">
        <v>10.0703</v>
      </c>
      <c r="C6890">
        <v>10.2181</v>
      </c>
      <c r="D6890">
        <v>9.9816000000000003</v>
      </c>
      <c r="E6890" s="35">
        <v>10.2181</v>
      </c>
      <c r="F6890">
        <v>759312</v>
      </c>
    </row>
    <row r="6891" spans="1:6">
      <c r="A6891" s="14">
        <v>45825</v>
      </c>
      <c r="B6891">
        <v>10.0703</v>
      </c>
      <c r="C6891">
        <v>10.188599999999999</v>
      </c>
      <c r="D6891">
        <v>10.001300000000001</v>
      </c>
      <c r="E6891" s="35">
        <v>10.030900000000001</v>
      </c>
      <c r="F6891">
        <v>644421</v>
      </c>
    </row>
    <row r="6892" spans="1:6">
      <c r="A6892" s="14">
        <v>45826</v>
      </c>
      <c r="B6892">
        <v>9.9718</v>
      </c>
      <c r="C6892">
        <v>10.208299999999999</v>
      </c>
      <c r="D6892">
        <v>9.9718</v>
      </c>
      <c r="E6892" s="35">
        <v>10.0802</v>
      </c>
      <c r="F6892">
        <v>857162</v>
      </c>
    </row>
    <row r="6893" spans="1:6">
      <c r="A6893" s="14">
        <v>45828</v>
      </c>
      <c r="B6893">
        <v>10.159000000000001</v>
      </c>
      <c r="C6893">
        <v>10.228</v>
      </c>
      <c r="D6893">
        <v>10.001300000000001</v>
      </c>
      <c r="E6893" s="35">
        <v>10.0703</v>
      </c>
      <c r="F6893">
        <v>1652534</v>
      </c>
    </row>
    <row r="6894" spans="1:6">
      <c r="A6894" s="14">
        <v>45831</v>
      </c>
      <c r="B6894">
        <v>9.9619</v>
      </c>
      <c r="C6894">
        <v>10.3758</v>
      </c>
      <c r="D6894">
        <v>9.9619</v>
      </c>
      <c r="E6894" s="35">
        <v>10.3659</v>
      </c>
      <c r="F6894">
        <v>670729</v>
      </c>
    </row>
    <row r="6895" spans="1:6">
      <c r="A6895" s="14">
        <v>45832</v>
      </c>
      <c r="B6895">
        <v>10.454599999999999</v>
      </c>
      <c r="C6895">
        <v>10.6911</v>
      </c>
      <c r="D6895">
        <v>10.454599999999999</v>
      </c>
      <c r="E6895" s="35">
        <v>10.6714</v>
      </c>
      <c r="F6895">
        <v>1050487</v>
      </c>
    </row>
    <row r="6896" spans="1:6">
      <c r="A6896" s="14">
        <v>45833</v>
      </c>
      <c r="B6896">
        <v>10.6122</v>
      </c>
      <c r="C6896">
        <v>10.6812</v>
      </c>
      <c r="D6896">
        <v>10.3659</v>
      </c>
      <c r="E6896" s="35">
        <v>10.464399999999999</v>
      </c>
      <c r="F6896">
        <v>1168328</v>
      </c>
    </row>
    <row r="6897" spans="1:6">
      <c r="A6897" s="14">
        <v>45834</v>
      </c>
      <c r="B6897">
        <v>10.494</v>
      </c>
      <c r="C6897">
        <v>10.829000000000001</v>
      </c>
      <c r="D6897">
        <v>9.5579000000000001</v>
      </c>
      <c r="E6897" s="35">
        <v>10.730499999999999</v>
      </c>
      <c r="F6897">
        <v>3323795</v>
      </c>
    </row>
    <row r="6898" spans="1:6">
      <c r="A6898" s="14">
        <v>45835</v>
      </c>
      <c r="B6898">
        <v>10.6221</v>
      </c>
      <c r="C6898">
        <v>10.6812</v>
      </c>
      <c r="D6898">
        <v>10.030900000000001</v>
      </c>
      <c r="E6898" s="35">
        <v>10.326499999999999</v>
      </c>
      <c r="F6898">
        <v>2720461</v>
      </c>
    </row>
    <row r="6899" spans="1:6">
      <c r="A6899" s="14">
        <v>45838</v>
      </c>
      <c r="B6899">
        <v>10.3462</v>
      </c>
      <c r="C6899">
        <v>10.3954</v>
      </c>
      <c r="D6899">
        <v>10.149100000000001</v>
      </c>
      <c r="E6899" s="35">
        <v>10.277200000000001</v>
      </c>
      <c r="F6899">
        <v>1220159</v>
      </c>
    </row>
    <row r="6900" spans="1:6">
      <c r="A6900" s="14">
        <v>45839</v>
      </c>
      <c r="B6900">
        <v>10.198399999999999</v>
      </c>
      <c r="C6900">
        <v>11.016299999999999</v>
      </c>
      <c r="D6900">
        <v>10.178699999999999</v>
      </c>
      <c r="E6900" s="35">
        <v>10.858599999999999</v>
      </c>
      <c r="F6900">
        <v>1251892</v>
      </c>
    </row>
    <row r="6901" spans="1:6">
      <c r="A6901" s="14">
        <v>45840</v>
      </c>
      <c r="B6901">
        <v>10.858599999999999</v>
      </c>
      <c r="C6901">
        <v>11.2331</v>
      </c>
      <c r="D6901">
        <v>10.7995</v>
      </c>
      <c r="E6901" s="35">
        <v>11.0557</v>
      </c>
      <c r="F6901">
        <v>963087</v>
      </c>
    </row>
    <row r="6902" spans="1:6">
      <c r="A6902" s="14">
        <v>45841</v>
      </c>
      <c r="B6902">
        <v>11.164</v>
      </c>
      <c r="C6902">
        <v>11.1739</v>
      </c>
      <c r="D6902">
        <v>11.0359</v>
      </c>
      <c r="E6902" s="35">
        <v>11.0852</v>
      </c>
      <c r="F6902">
        <v>474348</v>
      </c>
    </row>
    <row r="6903" spans="1:6">
      <c r="A6903" s="14">
        <v>45845</v>
      </c>
      <c r="B6903">
        <v>10.985799999999999</v>
      </c>
      <c r="C6903">
        <v>11.0952</v>
      </c>
      <c r="D6903">
        <v>10.7273</v>
      </c>
      <c r="E6903" s="35">
        <v>10.787000000000001</v>
      </c>
      <c r="F6903">
        <v>891096</v>
      </c>
    </row>
    <row r="6904" spans="1:6">
      <c r="A6904" s="14">
        <v>45846</v>
      </c>
      <c r="B6904">
        <v>10.836600000000001</v>
      </c>
      <c r="C6904">
        <v>10.8864</v>
      </c>
      <c r="D6904">
        <v>10.568199999999999</v>
      </c>
      <c r="E6904" s="35">
        <v>10.588100000000001</v>
      </c>
      <c r="F6904">
        <v>1482931</v>
      </c>
    </row>
    <row r="6905" spans="1:6">
      <c r="A6905" s="14">
        <v>45847</v>
      </c>
      <c r="B6905">
        <v>10.6776</v>
      </c>
      <c r="C6905">
        <v>10.6975</v>
      </c>
      <c r="D6905">
        <v>10.5185</v>
      </c>
      <c r="E6905" s="35">
        <v>10.6378</v>
      </c>
      <c r="F6905">
        <v>956805</v>
      </c>
    </row>
    <row r="6906" spans="1:6">
      <c r="A6906" s="14">
        <v>45848</v>
      </c>
      <c r="B6906">
        <v>10.608000000000001</v>
      </c>
      <c r="C6906">
        <v>10.9261</v>
      </c>
      <c r="D6906">
        <v>10.608000000000001</v>
      </c>
      <c r="E6906" s="35">
        <v>10.8466</v>
      </c>
      <c r="F6906">
        <v>955813</v>
      </c>
    </row>
    <row r="6907" spans="1:6">
      <c r="A6907" s="14">
        <v>45849</v>
      </c>
      <c r="B6907">
        <v>10.6975</v>
      </c>
      <c r="C6907">
        <v>10.757199999999999</v>
      </c>
      <c r="D6907">
        <v>10.528499999999999</v>
      </c>
      <c r="E6907" s="35">
        <v>10.528499999999999</v>
      </c>
      <c r="F6907">
        <v>830250</v>
      </c>
    </row>
    <row r="6908" spans="1:6">
      <c r="A6908" s="14">
        <v>45852</v>
      </c>
      <c r="B6908">
        <v>10.4688</v>
      </c>
      <c r="C6908">
        <v>10.578200000000001</v>
      </c>
      <c r="D6908">
        <v>10.4092</v>
      </c>
      <c r="E6908" s="35">
        <v>10.508599999999999</v>
      </c>
      <c r="F6908">
        <v>744053</v>
      </c>
    </row>
    <row r="6909" spans="1:6">
      <c r="A6909" s="14">
        <v>45853</v>
      </c>
      <c r="B6909">
        <v>10.558299999999999</v>
      </c>
      <c r="C6909">
        <v>10.578200000000001</v>
      </c>
      <c r="D6909">
        <v>10.061199999999999</v>
      </c>
      <c r="E6909" s="35">
        <v>10.061199999999999</v>
      </c>
      <c r="F6909">
        <v>1086550</v>
      </c>
    </row>
    <row r="6910" spans="1:6">
      <c r="A6910" s="14">
        <v>45854</v>
      </c>
      <c r="B6910">
        <v>10.120799999999999</v>
      </c>
      <c r="C6910">
        <v>10.26</v>
      </c>
      <c r="D6910">
        <v>9.9816000000000003</v>
      </c>
      <c r="E6910" s="35">
        <v>10.120799999999999</v>
      </c>
      <c r="F6910">
        <v>1193817</v>
      </c>
    </row>
    <row r="6911" spans="1:6">
      <c r="A6911" s="14">
        <v>45855</v>
      </c>
      <c r="B6911">
        <v>10.140700000000001</v>
      </c>
      <c r="C6911">
        <v>10.379300000000001</v>
      </c>
      <c r="D6911">
        <v>10.140700000000001</v>
      </c>
      <c r="E6911" s="35">
        <v>10.2501</v>
      </c>
      <c r="F6911">
        <v>929866</v>
      </c>
    </row>
    <row r="6912" spans="1:6">
      <c r="A6912" s="14">
        <v>45856</v>
      </c>
      <c r="B6912">
        <v>10.299799999999999</v>
      </c>
      <c r="C6912">
        <v>10.339600000000001</v>
      </c>
      <c r="D6912">
        <v>10.061199999999999</v>
      </c>
      <c r="E6912" s="35">
        <v>10.101000000000001</v>
      </c>
      <c r="F6912">
        <v>1127713</v>
      </c>
    </row>
    <row r="6913" spans="1:6">
      <c r="A6913" s="14">
        <v>45859</v>
      </c>
      <c r="B6913">
        <v>10.2203</v>
      </c>
      <c r="C6913">
        <v>10.339600000000001</v>
      </c>
      <c r="D6913">
        <v>10.091100000000001</v>
      </c>
      <c r="E6913" s="35">
        <v>10.2203</v>
      </c>
      <c r="F6913">
        <v>1078898</v>
      </c>
    </row>
    <row r="6914" spans="1:6">
      <c r="A6914" s="14">
        <v>45860</v>
      </c>
      <c r="B6914">
        <v>10.28</v>
      </c>
      <c r="C6914">
        <v>10.558299999999999</v>
      </c>
      <c r="D6914">
        <v>10.27</v>
      </c>
      <c r="E6914" s="35">
        <v>10.4092</v>
      </c>
      <c r="F6914">
        <v>747335</v>
      </c>
    </row>
    <row r="6915" spans="1:6">
      <c r="A6915" s="14">
        <v>45861</v>
      </c>
      <c r="B6915">
        <v>10.5185</v>
      </c>
      <c r="C6915">
        <v>10.6477</v>
      </c>
      <c r="D6915">
        <v>10.4389</v>
      </c>
      <c r="E6915" s="35">
        <v>10.617900000000001</v>
      </c>
      <c r="F6915">
        <v>642940</v>
      </c>
    </row>
    <row r="6916" spans="1:6">
      <c r="A6916" s="14">
        <v>45862</v>
      </c>
      <c r="B6916">
        <v>10.538399999999999</v>
      </c>
      <c r="C6916">
        <v>10.598000000000001</v>
      </c>
      <c r="D6916">
        <v>10.389200000000001</v>
      </c>
      <c r="E6916" s="35">
        <v>10.4489</v>
      </c>
      <c r="F6916">
        <v>593529</v>
      </c>
    </row>
    <row r="6917" spans="1:6">
      <c r="A6917" s="14">
        <v>45863</v>
      </c>
      <c r="B6917">
        <v>10.4787</v>
      </c>
      <c r="C6917">
        <v>10.548299999999999</v>
      </c>
      <c r="D6917">
        <v>10.379300000000001</v>
      </c>
      <c r="E6917" s="35">
        <v>10.5185</v>
      </c>
      <c r="F6917">
        <v>495702</v>
      </c>
    </row>
    <row r="6918" spans="1:6">
      <c r="A6918" s="14">
        <v>45866</v>
      </c>
      <c r="B6918">
        <v>10.538500000000001</v>
      </c>
      <c r="C6918">
        <v>10.8864</v>
      </c>
      <c r="D6918">
        <v>10.518599999999999</v>
      </c>
      <c r="E6918" s="35">
        <v>10.787000000000001</v>
      </c>
      <c r="F6918">
        <v>777360</v>
      </c>
    </row>
    <row r="6919" spans="1:6">
      <c r="A6919" s="14">
        <v>45867</v>
      </c>
      <c r="B6919">
        <v>10.836600000000001</v>
      </c>
      <c r="C6919">
        <v>10.8764</v>
      </c>
      <c r="D6919">
        <v>10.439</v>
      </c>
      <c r="E6919" s="35">
        <v>10.4489</v>
      </c>
      <c r="F6919">
        <v>746038</v>
      </c>
    </row>
    <row r="6920" spans="1:6">
      <c r="A6920" s="14">
        <v>45868</v>
      </c>
      <c r="B6920">
        <v>10.4688</v>
      </c>
      <c r="C6920">
        <v>10.608000000000001</v>
      </c>
      <c r="D6920">
        <v>10.2601</v>
      </c>
      <c r="E6920" s="35">
        <v>10.27</v>
      </c>
      <c r="F6920">
        <v>769604</v>
      </c>
    </row>
    <row r="6921" spans="1:6">
      <c r="A6921" s="14">
        <v>45869</v>
      </c>
      <c r="B6921">
        <v>10.130800000000001</v>
      </c>
      <c r="C6921">
        <v>10.289899999999999</v>
      </c>
      <c r="D6921">
        <v>10.120900000000001</v>
      </c>
      <c r="E6921" s="35">
        <v>10.27</v>
      </c>
      <c r="F6921">
        <v>601585</v>
      </c>
    </row>
    <row r="6922" spans="1:6">
      <c r="A6922" s="14">
        <v>45870</v>
      </c>
      <c r="B6922">
        <v>10.150600000000001</v>
      </c>
      <c r="C6922">
        <v>10.2898</v>
      </c>
      <c r="D6922">
        <v>10.0512</v>
      </c>
      <c r="E6922" s="35">
        <v>10.120799999999999</v>
      </c>
      <c r="F6922">
        <v>832928</v>
      </c>
    </row>
    <row r="6923" spans="1:6">
      <c r="A6923" s="14">
        <v>45873</v>
      </c>
      <c r="B6923">
        <v>14.614599999999999</v>
      </c>
      <c r="C6923">
        <v>17.0305</v>
      </c>
      <c r="D6923">
        <v>14.5351</v>
      </c>
      <c r="E6923" s="35">
        <v>16.483699999999999</v>
      </c>
      <c r="F6923">
        <v>20690722</v>
      </c>
    </row>
    <row r="6924" spans="1:6">
      <c r="A6924" s="14">
        <v>45874</v>
      </c>
      <c r="B6924">
        <v>16.265000000000001</v>
      </c>
      <c r="C6924">
        <v>16.453900000000001</v>
      </c>
      <c r="D6924">
        <v>15.747999999999999</v>
      </c>
      <c r="E6924" s="35">
        <v>15.8673</v>
      </c>
      <c r="F6924">
        <v>7704091</v>
      </c>
    </row>
    <row r="6925" spans="1:6">
      <c r="A6925" s="14">
        <v>45875</v>
      </c>
      <c r="B6925">
        <v>15.827500000000001</v>
      </c>
      <c r="C6925">
        <v>16.1357</v>
      </c>
      <c r="D6925">
        <v>15.757899999999999</v>
      </c>
      <c r="E6925" s="35">
        <v>15.8971</v>
      </c>
      <c r="F6925">
        <v>5015291</v>
      </c>
    </row>
    <row r="6926" spans="1:6">
      <c r="A6926" s="14">
        <v>45876</v>
      </c>
      <c r="B6926">
        <v>15.9567</v>
      </c>
      <c r="C6926">
        <v>16.1357</v>
      </c>
      <c r="D6926">
        <v>15.8871</v>
      </c>
      <c r="E6926" s="35">
        <v>15.907</v>
      </c>
      <c r="F6926">
        <v>4282562</v>
      </c>
    </row>
    <row r="6927" spans="1:6">
      <c r="A6927" s="14">
        <v>45877</v>
      </c>
      <c r="B6927">
        <v>15.8971</v>
      </c>
      <c r="C6927">
        <v>15.996499999999999</v>
      </c>
      <c r="D6927">
        <v>15.728</v>
      </c>
      <c r="E6927" s="35">
        <v>15.787699999999999</v>
      </c>
      <c r="F6927">
        <v>4347483</v>
      </c>
    </row>
    <row r="6928" spans="1:6">
      <c r="A6928" s="14">
        <v>45880</v>
      </c>
      <c r="B6928">
        <v>15.8375</v>
      </c>
      <c r="C6928">
        <v>15.996499999999999</v>
      </c>
      <c r="D6928">
        <v>15.7082</v>
      </c>
      <c r="E6928" s="35">
        <v>15.8673</v>
      </c>
      <c r="F6928">
        <v>2285349</v>
      </c>
    </row>
    <row r="6929" spans="1:6">
      <c r="A6929" s="14">
        <v>45881</v>
      </c>
      <c r="B6929">
        <v>15.907</v>
      </c>
      <c r="C6929">
        <v>16.245000000000001</v>
      </c>
      <c r="D6929">
        <v>15.8573</v>
      </c>
      <c r="E6929" s="35">
        <v>16.0959</v>
      </c>
      <c r="F6929">
        <v>3175833</v>
      </c>
    </row>
    <row r="6930" spans="1:6">
      <c r="A6930" s="14">
        <v>45882</v>
      </c>
      <c r="B6930">
        <v>16.165500000000002</v>
      </c>
      <c r="C6930">
        <v>16.533300000000001</v>
      </c>
      <c r="D6930">
        <v>16.085899999999999</v>
      </c>
      <c r="E6930" s="35">
        <v>16.264900000000001</v>
      </c>
      <c r="F6930">
        <v>2991409</v>
      </c>
    </row>
    <row r="6931" spans="1:6">
      <c r="A6931" s="14">
        <v>45883</v>
      </c>
      <c r="B6931">
        <v>16.0562</v>
      </c>
      <c r="C6931">
        <v>16.165600000000001</v>
      </c>
      <c r="D6931">
        <v>16.026399999999999</v>
      </c>
      <c r="E6931" s="35">
        <v>16.105899999999998</v>
      </c>
      <c r="F6931">
        <v>1750672</v>
      </c>
    </row>
    <row r="6932" spans="1:6">
      <c r="A6932" s="14">
        <v>45884</v>
      </c>
      <c r="B6932">
        <v>16.145700000000001</v>
      </c>
      <c r="C6932">
        <v>16.145700000000001</v>
      </c>
      <c r="D6932">
        <v>15.976699999999999</v>
      </c>
      <c r="E6932" s="35">
        <v>16.0562</v>
      </c>
      <c r="F6932">
        <v>1273460</v>
      </c>
    </row>
    <row r="6933" spans="1:6">
      <c r="A6933" s="14">
        <v>45887</v>
      </c>
      <c r="B6933">
        <v>16.016400000000001</v>
      </c>
      <c r="C6933">
        <v>16.1555</v>
      </c>
      <c r="D6933">
        <v>15.9368</v>
      </c>
      <c r="E6933" s="35">
        <v>15.9567</v>
      </c>
      <c r="F6933">
        <v>1515240</v>
      </c>
    </row>
    <row r="6934" spans="1:6">
      <c r="A6934" s="14">
        <v>45888</v>
      </c>
      <c r="B6934">
        <v>16.006399999999999</v>
      </c>
      <c r="C6934">
        <v>16.165500000000002</v>
      </c>
      <c r="D6934">
        <v>15.9567</v>
      </c>
      <c r="E6934" s="35">
        <v>16.145600000000002</v>
      </c>
      <c r="F6934">
        <v>1730383</v>
      </c>
    </row>
    <row r="6935" spans="1:6">
      <c r="A6935" s="14">
        <v>45889</v>
      </c>
      <c r="B6935">
        <v>16.066099999999999</v>
      </c>
      <c r="C6935">
        <v>16.225200000000001</v>
      </c>
      <c r="D6935">
        <v>16.0562</v>
      </c>
      <c r="E6935" s="35">
        <v>16.085999999999999</v>
      </c>
      <c r="F6935">
        <v>2356728</v>
      </c>
    </row>
    <row r="6936" spans="1:6">
      <c r="A6936" s="14">
        <v>45890</v>
      </c>
      <c r="B6936">
        <v>16.036200000000001</v>
      </c>
      <c r="C6936">
        <v>16.145600000000002</v>
      </c>
      <c r="D6936">
        <v>15.996499999999999</v>
      </c>
      <c r="E6936" s="35">
        <v>16.006399999999999</v>
      </c>
      <c r="F6936">
        <v>2711047</v>
      </c>
    </row>
    <row r="6937" spans="1:6">
      <c r="A6937" s="14">
        <v>45891</v>
      </c>
      <c r="B6937">
        <v>16.1357</v>
      </c>
      <c r="C6937">
        <v>16.463799999999999</v>
      </c>
      <c r="D6937">
        <v>16.056100000000001</v>
      </c>
      <c r="E6937" s="35">
        <v>16.4041</v>
      </c>
      <c r="F6937">
        <v>2223501</v>
      </c>
    </row>
    <row r="6938" spans="1:6">
      <c r="A6938" s="14">
        <v>45894</v>
      </c>
      <c r="B6938">
        <v>16.334599999999998</v>
      </c>
      <c r="C6938">
        <v>16.434000000000001</v>
      </c>
      <c r="D6938">
        <v>16.294799999999999</v>
      </c>
      <c r="E6938" s="35">
        <v>16.294799999999999</v>
      </c>
      <c r="F6938">
        <v>2367767</v>
      </c>
    </row>
    <row r="6939" spans="1:6">
      <c r="A6939" s="14">
        <v>45895</v>
      </c>
      <c r="B6939">
        <v>16.225100000000001</v>
      </c>
      <c r="C6939">
        <v>16.602900000000002</v>
      </c>
      <c r="D6939">
        <v>16.225100000000001</v>
      </c>
      <c r="E6939" s="35">
        <v>16.523399999999999</v>
      </c>
      <c r="F6939">
        <v>1635439</v>
      </c>
    </row>
    <row r="6940" spans="1:6">
      <c r="A6940" s="14">
        <v>45896</v>
      </c>
      <c r="B6940">
        <v>16.503499999999999</v>
      </c>
      <c r="C6940">
        <v>16.583100000000002</v>
      </c>
      <c r="D6940">
        <v>16.443899999999999</v>
      </c>
      <c r="E6940" s="35">
        <v>16.563199999999998</v>
      </c>
      <c r="F6940">
        <v>1819168</v>
      </c>
    </row>
    <row r="6941" spans="1:6">
      <c r="A6941" s="14">
        <v>45897</v>
      </c>
      <c r="B6941">
        <v>16.593</v>
      </c>
      <c r="C6941">
        <v>16.6327</v>
      </c>
      <c r="D6941">
        <v>16.4438</v>
      </c>
      <c r="E6941" s="35">
        <v>16.622800000000002</v>
      </c>
      <c r="F6941">
        <v>1118361</v>
      </c>
    </row>
    <row r="6942" spans="1:6">
      <c r="A6942" s="14">
        <v>45898</v>
      </c>
      <c r="B6942">
        <v>16.602900000000002</v>
      </c>
      <c r="C6942">
        <v>16.762</v>
      </c>
      <c r="D6942">
        <v>16.5532</v>
      </c>
      <c r="E6942" s="35">
        <v>16.642700000000001</v>
      </c>
      <c r="F6942">
        <v>1331814</v>
      </c>
    </row>
    <row r="6943" spans="1:6">
      <c r="A6943" s="14">
        <v>45902</v>
      </c>
      <c r="B6943">
        <v>16.434000000000001</v>
      </c>
      <c r="C6943">
        <v>16.672599999999999</v>
      </c>
      <c r="D6943">
        <v>16.195399999999999</v>
      </c>
      <c r="E6943" s="35">
        <v>16.672599999999999</v>
      </c>
      <c r="F6943">
        <v>1756240</v>
      </c>
    </row>
    <row r="6944" spans="1:6">
      <c r="A6944" s="14">
        <v>45903</v>
      </c>
      <c r="B6944">
        <v>16.583100000000002</v>
      </c>
      <c r="C6944">
        <v>16.752099999999999</v>
      </c>
      <c r="D6944">
        <v>16.5731</v>
      </c>
      <c r="E6944" s="35">
        <v>16.732199999999999</v>
      </c>
      <c r="F6944">
        <v>1629376</v>
      </c>
    </row>
    <row r="6945" spans="1:6">
      <c r="A6945" s="14">
        <v>45904</v>
      </c>
      <c r="B6945">
        <v>16.771899999999999</v>
      </c>
      <c r="C6945">
        <v>16.980699999999999</v>
      </c>
      <c r="D6945">
        <v>16.752099999999999</v>
      </c>
      <c r="E6945" s="35">
        <v>16.950900000000001</v>
      </c>
      <c r="F6945">
        <v>1771245</v>
      </c>
    </row>
    <row r="6946" spans="1:6">
      <c r="A6946" s="14">
        <v>45905</v>
      </c>
      <c r="B6946">
        <v>17.000599999999999</v>
      </c>
      <c r="C6946">
        <v>17.139800000000001</v>
      </c>
      <c r="D6946">
        <v>16.831600000000002</v>
      </c>
      <c r="E6946" s="35">
        <v>17.040400000000002</v>
      </c>
      <c r="F6946">
        <v>1875339</v>
      </c>
    </row>
    <row r="6947" spans="1:6">
      <c r="A6947" s="14">
        <v>45908</v>
      </c>
      <c r="B6947">
        <v>17.100000000000001</v>
      </c>
      <c r="C6947">
        <v>17.149699999999999</v>
      </c>
      <c r="D6947">
        <v>16.901199999999999</v>
      </c>
      <c r="E6947" s="35">
        <v>17.119900000000001</v>
      </c>
      <c r="F6947">
        <v>873791</v>
      </c>
    </row>
    <row r="6948" spans="1:6">
      <c r="A6948" s="14">
        <v>45909</v>
      </c>
      <c r="B6948">
        <v>17.0304</v>
      </c>
      <c r="C6948">
        <v>17.149699999999999</v>
      </c>
      <c r="D6948">
        <v>16.7819</v>
      </c>
      <c r="E6948" s="35">
        <v>16.7819</v>
      </c>
      <c r="F6948">
        <v>1448433</v>
      </c>
    </row>
    <row r="6949" spans="1:6">
      <c r="A6949" s="14">
        <v>45910</v>
      </c>
      <c r="B6949">
        <v>16.722200000000001</v>
      </c>
      <c r="C6949">
        <v>16.791799999999999</v>
      </c>
      <c r="D6949">
        <v>16.582999999999998</v>
      </c>
      <c r="E6949" s="35">
        <v>16.622800000000002</v>
      </c>
      <c r="F6949">
        <v>1959641</v>
      </c>
    </row>
    <row r="6950" spans="1:6">
      <c r="A6950" s="14">
        <v>45911</v>
      </c>
      <c r="B6950">
        <v>16.732199999999999</v>
      </c>
      <c r="C6950">
        <v>16.921099999999999</v>
      </c>
      <c r="D6950">
        <v>16.702400000000001</v>
      </c>
      <c r="E6950" s="35">
        <v>16.901199999999999</v>
      </c>
      <c r="F6950">
        <v>770894</v>
      </c>
    </row>
    <row r="6951" spans="1:6">
      <c r="A6951" s="14">
        <v>45912</v>
      </c>
      <c r="B6951">
        <v>16.771999999999998</v>
      </c>
      <c r="C6951">
        <v>16.871400000000001</v>
      </c>
      <c r="D6951">
        <v>16.702400000000001</v>
      </c>
      <c r="E6951" s="35">
        <v>16.712299999999999</v>
      </c>
      <c r="F6951">
        <v>1767666</v>
      </c>
    </row>
    <row r="6952" spans="1:6">
      <c r="A6952" s="14">
        <v>45915</v>
      </c>
      <c r="B6952">
        <v>16.7819</v>
      </c>
      <c r="C6952">
        <v>16.891300000000001</v>
      </c>
      <c r="D6952">
        <v>16.712299999999999</v>
      </c>
      <c r="E6952" s="35">
        <v>16.771999999999998</v>
      </c>
      <c r="F6952">
        <v>1641906</v>
      </c>
    </row>
    <row r="6953" spans="1:6">
      <c r="A6953" s="14">
        <v>45916</v>
      </c>
      <c r="B6953">
        <v>16.712299999999999</v>
      </c>
      <c r="C6953">
        <v>16.811699999999998</v>
      </c>
      <c r="D6953">
        <v>16.6328</v>
      </c>
      <c r="E6953" s="35">
        <v>16.7819</v>
      </c>
      <c r="F6953">
        <v>1455392</v>
      </c>
    </row>
    <row r="6954" spans="1:6">
      <c r="A6954" s="14">
        <v>45917</v>
      </c>
      <c r="B6954">
        <v>16.851500000000001</v>
      </c>
      <c r="C6954">
        <v>16.921099999999999</v>
      </c>
      <c r="D6954">
        <v>16.5334</v>
      </c>
      <c r="E6954" s="35">
        <v>16.6328</v>
      </c>
      <c r="F6954">
        <v>1804057</v>
      </c>
    </row>
    <row r="6955" spans="1:6">
      <c r="A6955" s="14">
        <v>45918</v>
      </c>
      <c r="B6955">
        <v>16.722200000000001</v>
      </c>
      <c r="C6955">
        <v>16.901199999999999</v>
      </c>
      <c r="D6955">
        <v>16.6526</v>
      </c>
      <c r="E6955" s="35">
        <v>16.8813</v>
      </c>
      <c r="F6955">
        <v>1961929</v>
      </c>
    </row>
    <row r="6956" spans="1:6">
      <c r="A6956" s="14">
        <v>45919</v>
      </c>
      <c r="B6956">
        <v>16.891300000000001</v>
      </c>
      <c r="C6956">
        <v>16.921099999999999</v>
      </c>
      <c r="D6956">
        <v>16.752099999999999</v>
      </c>
      <c r="E6956" s="35">
        <v>16.7819</v>
      </c>
      <c r="F6956">
        <v>3170069</v>
      </c>
    </row>
    <row r="6957" spans="1:6">
      <c r="A6957" s="14">
        <v>45922</v>
      </c>
      <c r="B6957">
        <v>16.7819</v>
      </c>
      <c r="C6957">
        <v>16.891300000000001</v>
      </c>
      <c r="D6957">
        <v>16.722300000000001</v>
      </c>
      <c r="E6957" s="35">
        <v>16.8018</v>
      </c>
      <c r="F6957">
        <v>1853765</v>
      </c>
    </row>
    <row r="6958" spans="1:6">
      <c r="A6958" s="14">
        <v>45923</v>
      </c>
      <c r="B6958">
        <v>16.7819</v>
      </c>
      <c r="C6958">
        <v>17.0305</v>
      </c>
      <c r="D6958">
        <v>16.7422</v>
      </c>
      <c r="E6958" s="35">
        <v>16.771999999999998</v>
      </c>
      <c r="F6958">
        <v>2347881</v>
      </c>
    </row>
    <row r="6959" spans="1:6">
      <c r="A6959" s="14">
        <v>45924</v>
      </c>
      <c r="B6959">
        <v>16.7819</v>
      </c>
      <c r="C6959">
        <v>16.8018</v>
      </c>
      <c r="D6959">
        <v>16.434000000000001</v>
      </c>
      <c r="E6959" s="35">
        <v>16.583100000000002</v>
      </c>
      <c r="F6959">
        <v>2181254</v>
      </c>
    </row>
    <row r="6960" spans="1:6">
      <c r="A6960" s="14">
        <v>45925</v>
      </c>
      <c r="B6960">
        <v>16.752099999999999</v>
      </c>
      <c r="C6960">
        <v>16.7621</v>
      </c>
      <c r="D6960">
        <v>16.493600000000001</v>
      </c>
      <c r="E6960" s="35">
        <v>16.603000000000002</v>
      </c>
      <c r="F6960">
        <v>2325017</v>
      </c>
    </row>
    <row r="6961" spans="1:6">
      <c r="A6961" s="14">
        <v>45926</v>
      </c>
      <c r="B6961">
        <v>16.652699999999999</v>
      </c>
      <c r="C6961">
        <v>17.020499999999998</v>
      </c>
      <c r="D6961">
        <v>16.652699999999999</v>
      </c>
      <c r="E6961" s="35">
        <v>16.9907</v>
      </c>
      <c r="F6961">
        <v>2446999</v>
      </c>
    </row>
    <row r="6962" spans="1:6">
      <c r="A6962" s="14">
        <v>45929</v>
      </c>
      <c r="B6962">
        <v>17.0304</v>
      </c>
      <c r="C6962">
        <v>17.11</v>
      </c>
      <c r="D6962">
        <v>16.901199999999999</v>
      </c>
      <c r="E6962" s="35">
        <v>17.0901</v>
      </c>
      <c r="F6962">
        <v>3244236</v>
      </c>
    </row>
    <row r="6963" spans="1:6">
      <c r="A6963" s="14">
        <v>45930</v>
      </c>
      <c r="B6963">
        <v>17.100100000000001</v>
      </c>
      <c r="C6963">
        <v>17.159800000000001</v>
      </c>
      <c r="D6963">
        <v>17.020600000000002</v>
      </c>
      <c r="E6963" s="35">
        <v>17.100100000000001</v>
      </c>
      <c r="F6963">
        <v>2023479</v>
      </c>
    </row>
    <row r="6964" spans="1:6">
      <c r="A6964" s="14">
        <v>45931</v>
      </c>
      <c r="B6964">
        <v>17.0106</v>
      </c>
      <c r="C6964">
        <v>17.080200000000001</v>
      </c>
      <c r="D6964">
        <v>16.762</v>
      </c>
      <c r="E6964" s="35">
        <v>17.060300000000002</v>
      </c>
      <c r="F6964">
        <v>2233647</v>
      </c>
    </row>
    <row r="6965" spans="1:6">
      <c r="A6965" s="14">
        <v>45932</v>
      </c>
      <c r="B6965">
        <v>16.960799999999999</v>
      </c>
      <c r="C6965">
        <v>17.159700000000001</v>
      </c>
      <c r="D6965">
        <v>16.960799999999999</v>
      </c>
      <c r="E6965" s="35">
        <v>17.119900000000001</v>
      </c>
      <c r="F6965">
        <v>1651842</v>
      </c>
    </row>
    <row r="6966" spans="1:6">
      <c r="A6966" s="14">
        <v>45933</v>
      </c>
      <c r="B6966">
        <v>17.100100000000001</v>
      </c>
      <c r="C6966">
        <v>17.2989</v>
      </c>
      <c r="D6966">
        <v>17.100100000000001</v>
      </c>
      <c r="E6966" s="35">
        <v>17.11</v>
      </c>
      <c r="F6966">
        <v>899244</v>
      </c>
    </row>
    <row r="6967" spans="1:6">
      <c r="A6967" s="14">
        <v>45936</v>
      </c>
      <c r="B6967">
        <v>16.98</v>
      </c>
      <c r="C6967">
        <v>17.079999999999998</v>
      </c>
      <c r="D6967">
        <v>16.95</v>
      </c>
      <c r="E6967" s="35">
        <v>16.98</v>
      </c>
      <c r="F6967">
        <v>1595300</v>
      </c>
    </row>
    <row r="6968" spans="1:6">
      <c r="A6968" s="14">
        <v>45937</v>
      </c>
      <c r="B6968">
        <v>16.940000000000001</v>
      </c>
      <c r="C6968">
        <v>17.02</v>
      </c>
      <c r="D6968">
        <v>16.809999999999999</v>
      </c>
      <c r="E6968" s="35">
        <v>16.86</v>
      </c>
      <c r="F6968">
        <v>1414600</v>
      </c>
    </row>
    <row r="6969" spans="1:6">
      <c r="A6969" s="14">
        <v>45938</v>
      </c>
      <c r="B6969">
        <v>16.93</v>
      </c>
      <c r="C6969">
        <v>16.940000000000001</v>
      </c>
      <c r="D6969">
        <v>16.79</v>
      </c>
      <c r="E6969" s="35">
        <v>16.79</v>
      </c>
      <c r="F6969">
        <v>781800</v>
      </c>
    </row>
    <row r="6970" spans="1:6">
      <c r="A6970" s="14">
        <v>45939</v>
      </c>
      <c r="B6970">
        <v>16.75</v>
      </c>
      <c r="C6970">
        <v>16.8</v>
      </c>
      <c r="D6970">
        <v>16.52</v>
      </c>
      <c r="E6970" s="35">
        <v>16.53</v>
      </c>
      <c r="F6970">
        <v>753500</v>
      </c>
    </row>
    <row r="6971" spans="1:6">
      <c r="A6971" s="14">
        <v>45940</v>
      </c>
      <c r="B6971">
        <v>16.559999999999999</v>
      </c>
      <c r="C6971">
        <v>16.61</v>
      </c>
      <c r="D6971">
        <v>16.260000000000002</v>
      </c>
      <c r="E6971" s="35">
        <v>16.29</v>
      </c>
      <c r="F6971">
        <v>863000</v>
      </c>
    </row>
    <row r="6972" spans="1:6">
      <c r="A6972" s="14">
        <v>45943</v>
      </c>
      <c r="B6972">
        <v>16.43</v>
      </c>
      <c r="C6972">
        <v>16.579999999999998</v>
      </c>
      <c r="D6972">
        <v>16.39</v>
      </c>
      <c r="E6972" s="35">
        <v>16.489999999999998</v>
      </c>
      <c r="F6972">
        <v>911018</v>
      </c>
    </row>
    <row r="6973" spans="1:6">
      <c r="A6973" s="14">
        <v>45944</v>
      </c>
      <c r="B6973">
        <v>16.32</v>
      </c>
      <c r="C6973">
        <v>16.695</v>
      </c>
      <c r="D6973">
        <v>16.32</v>
      </c>
      <c r="E6973" s="35">
        <v>16.579999999999998</v>
      </c>
      <c r="F6973">
        <v>1182674</v>
      </c>
    </row>
    <row r="6974" spans="1:6">
      <c r="A6974" s="14">
        <v>45945</v>
      </c>
      <c r="B6974">
        <v>16.61</v>
      </c>
      <c r="C6974">
        <v>16.8</v>
      </c>
      <c r="D6974">
        <v>16.52</v>
      </c>
      <c r="E6974" s="35">
        <v>16.53</v>
      </c>
      <c r="F6974">
        <v>843900</v>
      </c>
    </row>
    <row r="6975" spans="1:6">
      <c r="A6975" s="14">
        <v>45946</v>
      </c>
      <c r="B6975">
        <v>16.600000000000001</v>
      </c>
      <c r="C6975">
        <v>16.61</v>
      </c>
      <c r="D6975">
        <v>16.41</v>
      </c>
      <c r="E6975" s="35">
        <v>16.559999999999999</v>
      </c>
      <c r="F6975">
        <v>917200</v>
      </c>
    </row>
    <row r="6976" spans="1:6">
      <c r="A6976" s="14">
        <v>45947</v>
      </c>
      <c r="B6976">
        <v>16.55</v>
      </c>
      <c r="C6976">
        <v>16.68</v>
      </c>
      <c r="D6976">
        <v>16.47</v>
      </c>
      <c r="E6976" s="35">
        <v>16.55</v>
      </c>
      <c r="F6976">
        <v>688600</v>
      </c>
    </row>
    <row r="6977" spans="1:6">
      <c r="A6977" s="14">
        <v>45950</v>
      </c>
      <c r="B6977">
        <v>16.55</v>
      </c>
      <c r="C6977">
        <v>16.765000000000001</v>
      </c>
      <c r="D6977">
        <v>16.55</v>
      </c>
      <c r="E6977" s="35">
        <v>16.670000000000002</v>
      </c>
      <c r="F6977">
        <v>1066521</v>
      </c>
    </row>
    <row r="6978" spans="1:6">
      <c r="A6978" s="14">
        <v>45951</v>
      </c>
      <c r="B6978">
        <v>16.66</v>
      </c>
      <c r="C6978">
        <v>16.809999999999999</v>
      </c>
      <c r="D6978">
        <v>16.59</v>
      </c>
      <c r="E6978" s="35">
        <v>16.600000000000001</v>
      </c>
      <c r="F6978">
        <v>539801</v>
      </c>
    </row>
    <row r="6979" spans="1:6">
      <c r="A6979" s="14">
        <v>45952</v>
      </c>
      <c r="B6979">
        <v>16.62</v>
      </c>
      <c r="C6979">
        <v>16.77</v>
      </c>
      <c r="D6979">
        <v>16.559999999999999</v>
      </c>
      <c r="E6979" s="35">
        <v>16.63</v>
      </c>
      <c r="F6979">
        <v>839200</v>
      </c>
    </row>
    <row r="6980" spans="1:6">
      <c r="A6980" s="14">
        <v>45953</v>
      </c>
      <c r="B6980">
        <v>16.649999999999999</v>
      </c>
      <c r="C6980">
        <v>16.79</v>
      </c>
      <c r="D6980">
        <v>16.61</v>
      </c>
      <c r="E6980" s="35">
        <v>16.739999999999998</v>
      </c>
      <c r="F6980">
        <v>893800</v>
      </c>
    </row>
    <row r="6981" spans="1:6">
      <c r="A6981" s="14">
        <v>45954</v>
      </c>
      <c r="B6981">
        <v>16.899999999999999</v>
      </c>
      <c r="C6981">
        <v>16.899999999999999</v>
      </c>
      <c r="D6981">
        <v>16.7</v>
      </c>
      <c r="E6981" s="35">
        <v>16.78</v>
      </c>
      <c r="F6981">
        <v>832200</v>
      </c>
    </row>
    <row r="6982" spans="1:6">
      <c r="A6982" s="14">
        <v>45957</v>
      </c>
      <c r="B6982">
        <v>16.87</v>
      </c>
      <c r="C6982">
        <v>16.87</v>
      </c>
      <c r="D6982">
        <v>16.600000000000001</v>
      </c>
      <c r="E6982" s="35">
        <v>16.63</v>
      </c>
      <c r="F6982">
        <v>2375900</v>
      </c>
    </row>
    <row r="6983" spans="1:6">
      <c r="A6983" s="14">
        <v>45958</v>
      </c>
      <c r="B6983">
        <v>16.739999999999998</v>
      </c>
      <c r="C6983">
        <v>16.8</v>
      </c>
      <c r="D6983">
        <v>16.41</v>
      </c>
      <c r="E6983" s="35">
        <v>16.68</v>
      </c>
      <c r="F6983">
        <v>1652800</v>
      </c>
    </row>
    <row r="6984" spans="1:6">
      <c r="A6984" s="14">
        <v>45959</v>
      </c>
      <c r="B6984">
        <v>16.600000000000001</v>
      </c>
      <c r="C6984">
        <v>16.62</v>
      </c>
      <c r="D6984">
        <v>15.89</v>
      </c>
      <c r="E6984" s="35">
        <v>15.96</v>
      </c>
      <c r="F6984">
        <v>1796400</v>
      </c>
    </row>
    <row r="6985" spans="1:6">
      <c r="A6985" s="14">
        <v>45960</v>
      </c>
      <c r="B6985">
        <v>15.92</v>
      </c>
      <c r="C6985">
        <v>16.11</v>
      </c>
      <c r="D6985">
        <v>15.88</v>
      </c>
      <c r="E6985" s="35">
        <v>15.96</v>
      </c>
      <c r="F6985">
        <v>1456900</v>
      </c>
    </row>
    <row r="6986" spans="1:6">
      <c r="A6986" s="14">
        <v>45961</v>
      </c>
      <c r="B6986">
        <v>15.97</v>
      </c>
      <c r="C6986">
        <v>16.02</v>
      </c>
      <c r="D6986">
        <v>15.84</v>
      </c>
      <c r="E6986" s="35">
        <v>15.96</v>
      </c>
      <c r="F6986">
        <v>1245100</v>
      </c>
    </row>
    <row r="6987" spans="1:6">
      <c r="A6987" s="14">
        <v>45964</v>
      </c>
      <c r="B6987">
        <v>15.98</v>
      </c>
      <c r="C6987">
        <v>16.05</v>
      </c>
      <c r="D6987">
        <v>15.78</v>
      </c>
      <c r="E6987" s="35">
        <v>15.84</v>
      </c>
      <c r="F6987">
        <v>3854700</v>
      </c>
    </row>
    <row r="6988" spans="1:6">
      <c r="A6988" s="14">
        <v>45965</v>
      </c>
      <c r="B6988">
        <v>15.76</v>
      </c>
      <c r="C6988">
        <v>15.94</v>
      </c>
      <c r="D6988">
        <v>15.75</v>
      </c>
      <c r="E6988" s="35">
        <v>15.87</v>
      </c>
      <c r="F6988">
        <v>1852700</v>
      </c>
    </row>
    <row r="6989" spans="1:6">
      <c r="A6989" s="14">
        <v>45966</v>
      </c>
      <c r="B6989">
        <v>15.95</v>
      </c>
      <c r="C6989">
        <v>15.97</v>
      </c>
      <c r="D6989">
        <v>15.69</v>
      </c>
      <c r="E6989" s="35">
        <v>15.93</v>
      </c>
      <c r="F6989">
        <v>882100</v>
      </c>
    </row>
    <row r="6990" spans="1:6">
      <c r="A6990" s="14">
        <v>45967</v>
      </c>
      <c r="B6990">
        <v>15.93</v>
      </c>
      <c r="C6990">
        <v>15.96</v>
      </c>
      <c r="D6990">
        <v>15.73</v>
      </c>
      <c r="E6990" s="35">
        <v>15.76</v>
      </c>
      <c r="F6990">
        <v>1312700</v>
      </c>
    </row>
    <row r="6991" spans="1:6">
      <c r="A6991" s="14">
        <v>45968</v>
      </c>
      <c r="B6991">
        <v>15.75</v>
      </c>
      <c r="C6991">
        <v>15.91</v>
      </c>
      <c r="D6991">
        <v>15.63</v>
      </c>
      <c r="E6991" s="35">
        <v>15.76</v>
      </c>
      <c r="F6991">
        <v>1112900</v>
      </c>
    </row>
    <row r="6992" spans="1:6">
      <c r="A6992" s="14">
        <v>45971</v>
      </c>
      <c r="B6992">
        <v>15.78</v>
      </c>
      <c r="C6992">
        <v>15.85</v>
      </c>
      <c r="D6992">
        <v>15.68</v>
      </c>
      <c r="E6992" s="35">
        <v>15.74</v>
      </c>
      <c r="F6992">
        <v>1441800</v>
      </c>
    </row>
    <row r="6993" spans="1:6">
      <c r="A6993" s="14">
        <v>45972</v>
      </c>
      <c r="B6993">
        <v>15.77</v>
      </c>
      <c r="C6993">
        <v>15.81</v>
      </c>
      <c r="D6993">
        <v>15.68</v>
      </c>
      <c r="E6993" s="35">
        <v>15.75</v>
      </c>
      <c r="F6993">
        <v>1045900</v>
      </c>
    </row>
    <row r="6994" spans="1:6">
      <c r="A6994" s="14">
        <v>45973</v>
      </c>
      <c r="B6994">
        <v>15.75</v>
      </c>
      <c r="C6994">
        <v>15.87</v>
      </c>
      <c r="D6994">
        <v>15.66</v>
      </c>
      <c r="E6994" s="35">
        <v>15.75</v>
      </c>
      <c r="F6994">
        <v>1144600</v>
      </c>
    </row>
    <row r="6995" spans="1:6">
      <c r="A6995" s="14">
        <v>45974</v>
      </c>
      <c r="B6995">
        <v>15.7</v>
      </c>
      <c r="C6995">
        <v>15.82</v>
      </c>
      <c r="D6995">
        <v>15.6</v>
      </c>
      <c r="E6995" s="35">
        <v>15.62</v>
      </c>
      <c r="F6995">
        <v>1637700</v>
      </c>
    </row>
    <row r="6996" spans="1:6">
      <c r="A6996" s="14">
        <v>45975</v>
      </c>
      <c r="B6996">
        <v>15.58</v>
      </c>
      <c r="C6996">
        <v>15.71</v>
      </c>
      <c r="D6996">
        <v>15.52</v>
      </c>
      <c r="E6996" s="35">
        <v>15.7</v>
      </c>
      <c r="F6996">
        <v>697200</v>
      </c>
    </row>
    <row r="6997" spans="1:6">
      <c r="A6997" s="14">
        <v>45978</v>
      </c>
      <c r="B6997">
        <v>15.63</v>
      </c>
      <c r="C6997">
        <v>15.77</v>
      </c>
      <c r="D6997">
        <v>15.475</v>
      </c>
      <c r="E6997" s="35">
        <v>15.51</v>
      </c>
      <c r="F6997">
        <v>1442778</v>
      </c>
    </row>
    <row r="6998" spans="1:6">
      <c r="A6998" s="14">
        <v>45979</v>
      </c>
      <c r="B6998">
        <v>15.45</v>
      </c>
      <c r="C6998">
        <v>15.7325</v>
      </c>
      <c r="D6998">
        <v>15.45</v>
      </c>
      <c r="E6998" s="35">
        <v>15.66</v>
      </c>
      <c r="F6998">
        <v>1235601</v>
      </c>
    </row>
    <row r="6999" spans="1:6">
      <c r="A6999" s="14">
        <v>45980</v>
      </c>
      <c r="B6999">
        <v>15.64</v>
      </c>
      <c r="C6999">
        <v>15.78</v>
      </c>
      <c r="D6999">
        <v>15.58</v>
      </c>
      <c r="E6999" s="35">
        <v>15.73</v>
      </c>
      <c r="F6999">
        <v>810100</v>
      </c>
    </row>
    <row r="7000" spans="1:6">
      <c r="A7000" s="14">
        <v>45981</v>
      </c>
      <c r="B7000">
        <v>15.91</v>
      </c>
      <c r="C7000">
        <v>15.91</v>
      </c>
      <c r="D7000">
        <v>15.67</v>
      </c>
      <c r="E7000" s="35">
        <v>15.75</v>
      </c>
      <c r="F7000">
        <v>1351400</v>
      </c>
    </row>
    <row r="7001" spans="1:6">
      <c r="A7001" s="14">
        <v>45982</v>
      </c>
      <c r="B7001">
        <v>15.86</v>
      </c>
      <c r="C7001">
        <v>16.170000000000002</v>
      </c>
      <c r="D7001">
        <v>15.81</v>
      </c>
      <c r="E7001" s="35">
        <v>16.12</v>
      </c>
      <c r="F7001">
        <v>3150400</v>
      </c>
    </row>
    <row r="7002" spans="1:6">
      <c r="A7002" s="14">
        <v>45985</v>
      </c>
      <c r="B7002">
        <v>16.149999999999999</v>
      </c>
      <c r="C7002">
        <v>16.149999999999999</v>
      </c>
      <c r="D7002">
        <v>15.89</v>
      </c>
      <c r="E7002" s="35">
        <v>15.97</v>
      </c>
      <c r="F7002">
        <v>3079509</v>
      </c>
    </row>
    <row r="7003" spans="1:6">
      <c r="A7003" s="14">
        <v>45986</v>
      </c>
      <c r="B7003">
        <v>15.91</v>
      </c>
      <c r="C7003">
        <v>16.28</v>
      </c>
      <c r="D7003">
        <v>15.91</v>
      </c>
      <c r="E7003" s="35">
        <v>16.239999999999998</v>
      </c>
      <c r="F7003">
        <v>1161382</v>
      </c>
    </row>
    <row r="7004" spans="1:6">
      <c r="A7004" s="14">
        <v>45987</v>
      </c>
      <c r="B7004">
        <v>16.170000000000002</v>
      </c>
      <c r="C7004">
        <v>16.3</v>
      </c>
      <c r="D7004">
        <v>16.09</v>
      </c>
      <c r="E7004" s="35">
        <v>16.2</v>
      </c>
      <c r="F7004">
        <v>687400</v>
      </c>
    </row>
    <row r="7005" spans="1:6">
      <c r="A7005" s="14">
        <v>45989</v>
      </c>
      <c r="B7005">
        <v>16.2</v>
      </c>
      <c r="C7005">
        <v>16.309999999999999</v>
      </c>
      <c r="D7005">
        <v>16.149999999999999</v>
      </c>
      <c r="E7005" s="35">
        <v>16.29</v>
      </c>
      <c r="F7005">
        <v>653000</v>
      </c>
    </row>
    <row r="7006" spans="1:6">
      <c r="A7006" s="14">
        <v>45992</v>
      </c>
      <c r="B7006">
        <v>16.170000000000002</v>
      </c>
      <c r="C7006">
        <v>16.45</v>
      </c>
      <c r="D7006">
        <v>16.170000000000002</v>
      </c>
      <c r="E7006" s="35">
        <v>16.38</v>
      </c>
      <c r="F7006">
        <v>2914000</v>
      </c>
    </row>
    <row r="7007" spans="1:6">
      <c r="A7007" s="14">
        <v>45993</v>
      </c>
      <c r="B7007">
        <v>16.45</v>
      </c>
      <c r="C7007">
        <v>16.45</v>
      </c>
      <c r="D7007">
        <v>16.3</v>
      </c>
      <c r="E7007" s="35">
        <v>16.37</v>
      </c>
      <c r="F7007">
        <v>1292900</v>
      </c>
    </row>
    <row r="7008" spans="1:6">
      <c r="A7008" s="14">
        <v>45994</v>
      </c>
      <c r="B7008">
        <v>16.399999999999999</v>
      </c>
      <c r="C7008">
        <v>16.52</v>
      </c>
      <c r="D7008">
        <v>16.34</v>
      </c>
      <c r="E7008" s="35">
        <v>16.350000000000001</v>
      </c>
      <c r="F7008">
        <v>1232400</v>
      </c>
    </row>
    <row r="7009" spans="1:6">
      <c r="A7009" s="14">
        <v>45995</v>
      </c>
      <c r="B7009">
        <v>16.34</v>
      </c>
      <c r="C7009">
        <v>16.420000000000002</v>
      </c>
      <c r="D7009">
        <v>16.100000000000001</v>
      </c>
      <c r="E7009" s="35">
        <v>16.23</v>
      </c>
      <c r="F7009">
        <v>1023004</v>
      </c>
    </row>
    <row r="7010" spans="1:6">
      <c r="A7010" s="14">
        <v>45996</v>
      </c>
      <c r="B7010">
        <v>16.2</v>
      </c>
      <c r="C7010">
        <v>16.254999999999999</v>
      </c>
      <c r="D7010">
        <v>16.09</v>
      </c>
      <c r="E7010" s="35">
        <v>16.14</v>
      </c>
      <c r="F7010">
        <v>533452</v>
      </c>
    </row>
    <row r="7011" spans="1:6">
      <c r="A7011" s="14">
        <v>45999</v>
      </c>
      <c r="B7011">
        <v>16.07</v>
      </c>
      <c r="C7011">
        <v>16.38</v>
      </c>
      <c r="D7011">
        <v>16.059999999999999</v>
      </c>
      <c r="E7011" s="35">
        <v>16.12</v>
      </c>
      <c r="F7011">
        <v>1514164</v>
      </c>
    </row>
    <row r="7012" spans="1:6">
      <c r="A7012" s="14">
        <v>46000</v>
      </c>
      <c r="B7012">
        <v>16.125</v>
      </c>
      <c r="C7012">
        <v>16.25</v>
      </c>
      <c r="D7012">
        <v>15.99</v>
      </c>
      <c r="E7012" s="35">
        <v>16.14</v>
      </c>
      <c r="F7012">
        <v>4045628</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28E9-9F95-4495-831E-8B5420984425}">
  <sheetPr>
    <tabColor theme="8" tint="0.79998168889431442"/>
  </sheetPr>
  <dimension ref="A1:B3365"/>
  <sheetViews>
    <sheetView workbookViewId="0">
      <selection activeCell="G25" sqref="G25"/>
    </sheetView>
  </sheetViews>
  <sheetFormatPr defaultRowHeight="15"/>
  <cols>
    <col min="1" max="1" width="12.42578125" customWidth="1"/>
  </cols>
  <sheetData>
    <row r="1" spans="1:2">
      <c r="A1" t="s">
        <v>681</v>
      </c>
    </row>
    <row r="2" spans="1:2">
      <c r="A2" t="s">
        <v>339</v>
      </c>
      <c r="B2" t="s">
        <v>338</v>
      </c>
    </row>
    <row r="3" spans="1:2">
      <c r="A3" t="s">
        <v>337</v>
      </c>
      <c r="B3" t="s">
        <v>336</v>
      </c>
    </row>
    <row r="4" spans="1:2">
      <c r="A4" s="14">
        <v>46031</v>
      </c>
      <c r="B4" t="s">
        <v>680</v>
      </c>
    </row>
    <row r="5" spans="1:2">
      <c r="A5" t="s">
        <v>679</v>
      </c>
    </row>
    <row r="6" spans="1:2">
      <c r="A6" t="s">
        <v>333</v>
      </c>
    </row>
    <row r="7" spans="1:2">
      <c r="A7" t="s">
        <v>332</v>
      </c>
      <c r="B7" t="s">
        <v>331</v>
      </c>
    </row>
    <row r="8" spans="1:2">
      <c r="A8" s="14">
        <v>46031</v>
      </c>
      <c r="B8">
        <v>4.17</v>
      </c>
    </row>
    <row r="9" spans="1:2">
      <c r="A9" s="14">
        <v>46038</v>
      </c>
      <c r="B9">
        <v>4.1900000000000004</v>
      </c>
    </row>
    <row r="10" spans="1:2">
      <c r="A10" s="14">
        <v>46045</v>
      </c>
      <c r="B10">
        <v>4.2699999999999996</v>
      </c>
    </row>
    <row r="11" spans="1:2">
      <c r="A11" s="14">
        <v>46052</v>
      </c>
      <c r="B11">
        <v>4.24</v>
      </c>
    </row>
    <row r="12" spans="1:2">
      <c r="A12" s="14">
        <v>46059</v>
      </c>
      <c r="B12">
        <v>4.26</v>
      </c>
    </row>
    <row r="13" spans="1:2">
      <c r="A13" s="14">
        <v>46066</v>
      </c>
      <c r="B13">
        <v>4.1399999999999997</v>
      </c>
    </row>
    <row r="14" spans="1:2">
      <c r="A14" s="14">
        <v>46073</v>
      </c>
      <c r="B14">
        <v>4.08</v>
      </c>
    </row>
    <row r="15" spans="1:2">
      <c r="A15" s="14">
        <v>46080</v>
      </c>
      <c r="B15">
        <v>4.0199999999999996</v>
      </c>
    </row>
    <row r="16" spans="1:2">
      <c r="A16" s="14">
        <v>46087</v>
      </c>
      <c r="B16">
        <v>4.0999999999999996</v>
      </c>
    </row>
    <row r="17" spans="1:2">
      <c r="A17" s="14">
        <v>46094</v>
      </c>
      <c r="B17">
        <v>4.21</v>
      </c>
    </row>
    <row r="18" spans="1:2">
      <c r="A18" s="14">
        <v>46101</v>
      </c>
      <c r="B18">
        <v>4.2699999999999996</v>
      </c>
    </row>
    <row r="19" spans="1:2">
      <c r="A19" s="14">
        <v>46108</v>
      </c>
      <c r="B19">
        <v>4.38</v>
      </c>
    </row>
    <row r="20" spans="1:2">
      <c r="A20" s="14">
        <v>46115</v>
      </c>
      <c r="B20">
        <v>4.33</v>
      </c>
    </row>
    <row r="21" spans="1:2">
      <c r="A21" s="14">
        <v>46122</v>
      </c>
      <c r="B21">
        <v>4.3099999999999996</v>
      </c>
    </row>
    <row r="22" spans="1:2">
      <c r="A22" s="14">
        <v>46129</v>
      </c>
      <c r="B22">
        <v>4.29</v>
      </c>
    </row>
    <row r="23" spans="1:2">
      <c r="A23" s="14">
        <v>46136</v>
      </c>
      <c r="B23">
        <v>4.3</v>
      </c>
    </row>
    <row r="24" spans="1:2">
      <c r="A24" s="280">
        <v>46143</v>
      </c>
      <c r="B24" s="117">
        <v>4.38</v>
      </c>
    </row>
    <row r="25" spans="1:2">
      <c r="A25" s="14">
        <v>46150</v>
      </c>
      <c r="B25">
        <v>4.41</v>
      </c>
    </row>
    <row r="26" spans="1:2">
      <c r="A26" s="14"/>
    </row>
    <row r="27" spans="1:2">
      <c r="A27" s="14"/>
    </row>
    <row r="28" spans="1:2">
      <c r="A28" s="14"/>
    </row>
    <row r="29" spans="1:2">
      <c r="A29" s="14"/>
    </row>
    <row r="30" spans="1:2">
      <c r="A30" s="14"/>
    </row>
    <row r="31" spans="1:2">
      <c r="A31" s="14"/>
    </row>
    <row r="32" spans="1:2">
      <c r="A32" s="14"/>
    </row>
    <row r="33" spans="1:1">
      <c r="A33" s="14"/>
    </row>
    <row r="34" spans="1:1">
      <c r="A34" s="14"/>
    </row>
    <row r="35" spans="1:1">
      <c r="A35" s="14"/>
    </row>
    <row r="36" spans="1:1">
      <c r="A36" s="14"/>
    </row>
    <row r="37" spans="1:1">
      <c r="A37" s="14"/>
    </row>
    <row r="38" spans="1:1">
      <c r="A38" s="14"/>
    </row>
    <row r="39" spans="1:1">
      <c r="A39" s="14"/>
    </row>
    <row r="40" spans="1:1">
      <c r="A40" s="14"/>
    </row>
    <row r="41" spans="1:1">
      <c r="A41" s="14"/>
    </row>
    <row r="42" spans="1:1">
      <c r="A42" s="14"/>
    </row>
    <row r="43" spans="1:1">
      <c r="A43" s="14"/>
    </row>
    <row r="44" spans="1:1">
      <c r="A44" s="14"/>
    </row>
    <row r="45" spans="1:1">
      <c r="A45" s="14"/>
    </row>
    <row r="46" spans="1:1">
      <c r="A46" s="14"/>
    </row>
    <row r="47" spans="1:1">
      <c r="A47" s="14"/>
    </row>
    <row r="48" spans="1:1">
      <c r="A48" s="14"/>
    </row>
    <row r="49" spans="1:1">
      <c r="A49" s="14"/>
    </row>
    <row r="50" spans="1:1">
      <c r="A50" s="14"/>
    </row>
    <row r="51" spans="1:1">
      <c r="A51" s="14"/>
    </row>
    <row r="52" spans="1:1">
      <c r="A52" s="14"/>
    </row>
    <row r="53" spans="1:1">
      <c r="A53" s="14"/>
    </row>
    <row r="54" spans="1:1">
      <c r="A54" s="14"/>
    </row>
    <row r="55" spans="1:1">
      <c r="A55" s="14"/>
    </row>
    <row r="56" spans="1:1">
      <c r="A56" s="14"/>
    </row>
    <row r="57" spans="1:1">
      <c r="A57" s="14"/>
    </row>
    <row r="58" spans="1:1">
      <c r="A58" s="14"/>
    </row>
    <row r="59" spans="1:1">
      <c r="A59" s="14"/>
    </row>
    <row r="60" spans="1:1">
      <c r="A60" s="14"/>
    </row>
    <row r="61" spans="1:1">
      <c r="A61" s="14"/>
    </row>
    <row r="62" spans="1:1">
      <c r="A62" s="14"/>
    </row>
    <row r="63" spans="1:1">
      <c r="A63" s="14"/>
    </row>
    <row r="64" spans="1:1">
      <c r="A64" s="14"/>
    </row>
    <row r="65" spans="1:1">
      <c r="A65" s="14"/>
    </row>
    <row r="66" spans="1:1">
      <c r="A66" s="14"/>
    </row>
    <row r="67" spans="1:1">
      <c r="A67" s="14"/>
    </row>
    <row r="68" spans="1:1">
      <c r="A68" s="14"/>
    </row>
    <row r="69" spans="1:1">
      <c r="A69" s="14"/>
    </row>
    <row r="70" spans="1:1">
      <c r="A70" s="14"/>
    </row>
    <row r="71" spans="1:1">
      <c r="A71" s="14"/>
    </row>
    <row r="72" spans="1:1">
      <c r="A72" s="14"/>
    </row>
    <row r="73" spans="1:1">
      <c r="A73" s="14"/>
    </row>
    <row r="74" spans="1:1">
      <c r="A74" s="14"/>
    </row>
    <row r="75" spans="1:1">
      <c r="A75" s="14"/>
    </row>
    <row r="76" spans="1:1">
      <c r="A76" s="14"/>
    </row>
    <row r="77" spans="1:1">
      <c r="A77" s="14"/>
    </row>
    <row r="78" spans="1:1">
      <c r="A78" s="14"/>
    </row>
    <row r="79" spans="1:1">
      <c r="A79" s="14"/>
    </row>
    <row r="80" spans="1:1">
      <c r="A80" s="14"/>
    </row>
    <row r="81" spans="1:1">
      <c r="A81" s="14"/>
    </row>
    <row r="82" spans="1:1">
      <c r="A82" s="14"/>
    </row>
    <row r="83" spans="1:1">
      <c r="A83" s="14"/>
    </row>
    <row r="84" spans="1:1">
      <c r="A84" s="14"/>
    </row>
    <row r="85" spans="1:1">
      <c r="A85" s="14"/>
    </row>
    <row r="86" spans="1:1">
      <c r="A86" s="14"/>
    </row>
    <row r="87" spans="1:1">
      <c r="A87" s="14"/>
    </row>
    <row r="88" spans="1:1">
      <c r="A88" s="14"/>
    </row>
    <row r="89" spans="1:1">
      <c r="A89" s="14"/>
    </row>
    <row r="90" spans="1:1">
      <c r="A90" s="14"/>
    </row>
    <row r="91" spans="1:1">
      <c r="A91" s="14"/>
    </row>
    <row r="92" spans="1:1">
      <c r="A92" s="14"/>
    </row>
    <row r="93" spans="1:1">
      <c r="A93" s="14"/>
    </row>
    <row r="94" spans="1:1">
      <c r="A94" s="14"/>
    </row>
    <row r="95" spans="1:1">
      <c r="A95" s="14"/>
    </row>
    <row r="96" spans="1:1">
      <c r="A96" s="14"/>
    </row>
    <row r="97" spans="1:1">
      <c r="A97" s="14"/>
    </row>
    <row r="98" spans="1:1">
      <c r="A98" s="14"/>
    </row>
    <row r="99" spans="1:1">
      <c r="A99" s="14"/>
    </row>
    <row r="100" spans="1:1">
      <c r="A100" s="14"/>
    </row>
    <row r="101" spans="1:1">
      <c r="A101" s="14"/>
    </row>
    <row r="102" spans="1:1">
      <c r="A102" s="14"/>
    </row>
    <row r="103" spans="1:1">
      <c r="A103" s="14"/>
    </row>
    <row r="104" spans="1:1">
      <c r="A104" s="14"/>
    </row>
    <row r="105" spans="1:1">
      <c r="A105" s="14"/>
    </row>
    <row r="106" spans="1:1">
      <c r="A106" s="14"/>
    </row>
    <row r="107" spans="1:1">
      <c r="A107" s="14"/>
    </row>
    <row r="108" spans="1:1">
      <c r="A108" s="14"/>
    </row>
    <row r="109" spans="1:1">
      <c r="A109" s="14"/>
    </row>
    <row r="110" spans="1:1">
      <c r="A110" s="14"/>
    </row>
    <row r="111" spans="1:1">
      <c r="A111" s="14"/>
    </row>
    <row r="112" spans="1:1">
      <c r="A112" s="14"/>
    </row>
    <row r="113" spans="1:1">
      <c r="A113" s="14"/>
    </row>
    <row r="114" spans="1:1">
      <c r="A114" s="14"/>
    </row>
    <row r="115" spans="1:1">
      <c r="A115" s="14"/>
    </row>
    <row r="116" spans="1:1">
      <c r="A116" s="14"/>
    </row>
    <row r="117" spans="1:1">
      <c r="A117" s="14"/>
    </row>
    <row r="118" spans="1:1">
      <c r="A118" s="14"/>
    </row>
    <row r="119" spans="1:1">
      <c r="A119" s="14"/>
    </row>
    <row r="120" spans="1:1">
      <c r="A120" s="14"/>
    </row>
    <row r="121" spans="1:1">
      <c r="A121" s="14"/>
    </row>
    <row r="122" spans="1:1">
      <c r="A122" s="14"/>
    </row>
    <row r="123" spans="1:1">
      <c r="A123" s="14"/>
    </row>
    <row r="124" spans="1:1">
      <c r="A124" s="14"/>
    </row>
    <row r="125" spans="1:1">
      <c r="A125" s="14"/>
    </row>
    <row r="126" spans="1:1">
      <c r="A126" s="14"/>
    </row>
    <row r="127" spans="1:1">
      <c r="A127" s="14"/>
    </row>
    <row r="128" spans="1:1">
      <c r="A128" s="14"/>
    </row>
    <row r="129" spans="1:1">
      <c r="A129" s="14"/>
    </row>
    <row r="130" spans="1:1">
      <c r="A130" s="14"/>
    </row>
    <row r="131" spans="1:1">
      <c r="A131" s="14"/>
    </row>
    <row r="132" spans="1:1">
      <c r="A132" s="14"/>
    </row>
    <row r="133" spans="1:1">
      <c r="A133" s="14"/>
    </row>
    <row r="134" spans="1:1">
      <c r="A134" s="14"/>
    </row>
    <row r="135" spans="1:1">
      <c r="A135" s="14"/>
    </row>
    <row r="136" spans="1:1">
      <c r="A136" s="14"/>
    </row>
    <row r="137" spans="1:1">
      <c r="A137" s="14"/>
    </row>
    <row r="138" spans="1:1">
      <c r="A138" s="14"/>
    </row>
    <row r="139" spans="1:1">
      <c r="A139" s="14"/>
    </row>
    <row r="140" spans="1:1">
      <c r="A140" s="14"/>
    </row>
    <row r="141" spans="1:1">
      <c r="A141" s="14"/>
    </row>
    <row r="142" spans="1:1">
      <c r="A142" s="14"/>
    </row>
    <row r="143" spans="1:1">
      <c r="A143" s="14"/>
    </row>
    <row r="144" spans="1:1">
      <c r="A144" s="14"/>
    </row>
    <row r="145" spans="1:1">
      <c r="A145" s="14"/>
    </row>
    <row r="146" spans="1:1">
      <c r="A146" s="14"/>
    </row>
    <row r="147" spans="1:1">
      <c r="A147" s="14"/>
    </row>
    <row r="148" spans="1:1">
      <c r="A148" s="14"/>
    </row>
    <row r="149" spans="1:1">
      <c r="A149" s="14"/>
    </row>
    <row r="150" spans="1:1">
      <c r="A150" s="14"/>
    </row>
    <row r="151" spans="1:1">
      <c r="A151" s="14"/>
    </row>
    <row r="152" spans="1:1">
      <c r="A152" s="14"/>
    </row>
    <row r="153" spans="1:1">
      <c r="A153" s="14"/>
    </row>
    <row r="154" spans="1:1">
      <c r="A154" s="14"/>
    </row>
    <row r="155" spans="1:1">
      <c r="A155" s="14"/>
    </row>
    <row r="156" spans="1:1">
      <c r="A156" s="14"/>
    </row>
    <row r="157" spans="1:1">
      <c r="A157" s="14"/>
    </row>
    <row r="158" spans="1:1">
      <c r="A158" s="14"/>
    </row>
    <row r="159" spans="1:1">
      <c r="A159" s="14"/>
    </row>
    <row r="160" spans="1:1">
      <c r="A160" s="14"/>
    </row>
    <row r="161" spans="1:1">
      <c r="A161" s="14"/>
    </row>
    <row r="162" spans="1:1">
      <c r="A162" s="14"/>
    </row>
    <row r="163" spans="1:1">
      <c r="A163" s="14"/>
    </row>
    <row r="164" spans="1:1">
      <c r="A164" s="14"/>
    </row>
    <row r="165" spans="1:1">
      <c r="A165" s="14"/>
    </row>
    <row r="166" spans="1:1">
      <c r="A166" s="14"/>
    </row>
    <row r="167" spans="1:1">
      <c r="A167" s="14"/>
    </row>
    <row r="168" spans="1:1">
      <c r="A168" s="14"/>
    </row>
    <row r="169" spans="1:1">
      <c r="A169" s="14"/>
    </row>
    <row r="170" spans="1:1">
      <c r="A170" s="14"/>
    </row>
    <row r="171" spans="1:1">
      <c r="A171" s="14"/>
    </row>
    <row r="172" spans="1:1">
      <c r="A172" s="14"/>
    </row>
    <row r="173" spans="1:1">
      <c r="A173" s="14"/>
    </row>
    <row r="174" spans="1:1">
      <c r="A174" s="14"/>
    </row>
    <row r="175" spans="1:1">
      <c r="A175" s="14"/>
    </row>
    <row r="176" spans="1:1">
      <c r="A176" s="14"/>
    </row>
    <row r="177" spans="1:1">
      <c r="A177" s="14"/>
    </row>
    <row r="178" spans="1:1">
      <c r="A178" s="14"/>
    </row>
    <row r="179" spans="1:1">
      <c r="A179" s="14"/>
    </row>
    <row r="180" spans="1:1">
      <c r="A180" s="14"/>
    </row>
    <row r="181" spans="1:1">
      <c r="A181" s="14"/>
    </row>
    <row r="182" spans="1:1">
      <c r="A182" s="14"/>
    </row>
    <row r="183" spans="1:1">
      <c r="A183" s="14"/>
    </row>
    <row r="184" spans="1:1">
      <c r="A184" s="14"/>
    </row>
    <row r="185" spans="1:1">
      <c r="A185" s="14"/>
    </row>
    <row r="186" spans="1:1">
      <c r="A186" s="14"/>
    </row>
    <row r="187" spans="1:1">
      <c r="A187" s="14"/>
    </row>
    <row r="188" spans="1:1">
      <c r="A188" s="14"/>
    </row>
    <row r="189" spans="1:1">
      <c r="A189" s="14"/>
    </row>
    <row r="190" spans="1:1">
      <c r="A190" s="14"/>
    </row>
    <row r="191" spans="1:1">
      <c r="A191" s="14"/>
    </row>
    <row r="192" spans="1:1">
      <c r="A192" s="14"/>
    </row>
    <row r="193" spans="1:1">
      <c r="A193" s="14"/>
    </row>
    <row r="194" spans="1:1">
      <c r="A194" s="14"/>
    </row>
    <row r="195" spans="1:1">
      <c r="A195" s="14"/>
    </row>
    <row r="196" spans="1:1">
      <c r="A196" s="14"/>
    </row>
    <row r="197" spans="1:1">
      <c r="A197" s="14"/>
    </row>
    <row r="198" spans="1:1">
      <c r="A198" s="14"/>
    </row>
    <row r="199" spans="1:1">
      <c r="A199" s="14"/>
    </row>
    <row r="200" spans="1:1">
      <c r="A200" s="14"/>
    </row>
    <row r="201" spans="1:1">
      <c r="A201" s="14"/>
    </row>
    <row r="202" spans="1:1">
      <c r="A202" s="14"/>
    </row>
    <row r="203" spans="1:1">
      <c r="A203" s="14"/>
    </row>
    <row r="204" spans="1:1">
      <c r="A204" s="14"/>
    </row>
    <row r="205" spans="1:1">
      <c r="A205" s="14"/>
    </row>
    <row r="206" spans="1:1">
      <c r="A206" s="14"/>
    </row>
    <row r="207" spans="1:1">
      <c r="A207" s="14"/>
    </row>
    <row r="208" spans="1:1">
      <c r="A208" s="14"/>
    </row>
    <row r="209" spans="1:1">
      <c r="A209" s="14"/>
    </row>
    <row r="210" spans="1:1">
      <c r="A210" s="14"/>
    </row>
    <row r="211" spans="1:1">
      <c r="A211" s="14"/>
    </row>
    <row r="212" spans="1:1">
      <c r="A212" s="14"/>
    </row>
    <row r="213" spans="1:1">
      <c r="A213" s="14"/>
    </row>
    <row r="214" spans="1:1">
      <c r="A214" s="14"/>
    </row>
    <row r="215" spans="1:1">
      <c r="A215" s="14"/>
    </row>
    <row r="216" spans="1:1">
      <c r="A216" s="14"/>
    </row>
    <row r="217" spans="1:1">
      <c r="A217" s="14"/>
    </row>
    <row r="218" spans="1:1">
      <c r="A218" s="14"/>
    </row>
    <row r="219" spans="1:1">
      <c r="A219" s="14"/>
    </row>
    <row r="220" spans="1:1">
      <c r="A220" s="14"/>
    </row>
    <row r="221" spans="1:1">
      <c r="A221" s="14"/>
    </row>
    <row r="222" spans="1:1">
      <c r="A222" s="14"/>
    </row>
    <row r="223" spans="1:1">
      <c r="A223" s="14"/>
    </row>
    <row r="224" spans="1:1">
      <c r="A224" s="14"/>
    </row>
    <row r="225" spans="1:1">
      <c r="A225" s="14"/>
    </row>
    <row r="226" spans="1:1">
      <c r="A226" s="14"/>
    </row>
    <row r="227" spans="1:1">
      <c r="A227" s="14"/>
    </row>
    <row r="228" spans="1:1">
      <c r="A228" s="14"/>
    </row>
    <row r="229" spans="1:1">
      <c r="A229" s="14"/>
    </row>
    <row r="230" spans="1:1">
      <c r="A230" s="14"/>
    </row>
    <row r="231" spans="1:1">
      <c r="A231" s="14"/>
    </row>
    <row r="232" spans="1:1">
      <c r="A232" s="14"/>
    </row>
    <row r="233" spans="1:1">
      <c r="A233" s="14"/>
    </row>
    <row r="234" spans="1:1">
      <c r="A234" s="14"/>
    </row>
    <row r="235" spans="1:1">
      <c r="A235" s="14"/>
    </row>
    <row r="236" spans="1:1">
      <c r="A236" s="14"/>
    </row>
    <row r="237" spans="1:1">
      <c r="A237" s="14"/>
    </row>
    <row r="238" spans="1:1">
      <c r="A238" s="14"/>
    </row>
    <row r="239" spans="1:1">
      <c r="A239" s="14"/>
    </row>
    <row r="240" spans="1:1">
      <c r="A240" s="14"/>
    </row>
    <row r="241" spans="1:1">
      <c r="A241" s="14"/>
    </row>
    <row r="242" spans="1:1">
      <c r="A242" s="14"/>
    </row>
    <row r="243" spans="1:1">
      <c r="A243" s="14"/>
    </row>
    <row r="244" spans="1:1">
      <c r="A244" s="14"/>
    </row>
    <row r="245" spans="1:1">
      <c r="A245" s="14"/>
    </row>
    <row r="246" spans="1:1">
      <c r="A246" s="14"/>
    </row>
    <row r="247" spans="1:1">
      <c r="A247" s="14"/>
    </row>
    <row r="248" spans="1:1">
      <c r="A248" s="14"/>
    </row>
    <row r="249" spans="1:1">
      <c r="A249" s="14"/>
    </row>
    <row r="250" spans="1:1">
      <c r="A250" s="14"/>
    </row>
    <row r="251" spans="1:1">
      <c r="A251" s="14"/>
    </row>
    <row r="252" spans="1:1">
      <c r="A252" s="14"/>
    </row>
    <row r="253" spans="1:1">
      <c r="A253" s="14"/>
    </row>
    <row r="254" spans="1:1">
      <c r="A254" s="14"/>
    </row>
    <row r="255" spans="1:1">
      <c r="A255" s="14"/>
    </row>
    <row r="256" spans="1:1">
      <c r="A256" s="14"/>
    </row>
    <row r="257" spans="1:1">
      <c r="A257" s="14"/>
    </row>
    <row r="258" spans="1:1">
      <c r="A258" s="14"/>
    </row>
    <row r="259" spans="1:1">
      <c r="A259" s="14"/>
    </row>
    <row r="260" spans="1:1">
      <c r="A260" s="14"/>
    </row>
    <row r="261" spans="1:1">
      <c r="A261" s="14"/>
    </row>
    <row r="262" spans="1:1">
      <c r="A262" s="14"/>
    </row>
    <row r="263" spans="1:1">
      <c r="A263" s="14"/>
    </row>
    <row r="264" spans="1:1">
      <c r="A264" s="14"/>
    </row>
    <row r="265" spans="1:1">
      <c r="A265" s="14"/>
    </row>
    <row r="266" spans="1:1">
      <c r="A266" s="14"/>
    </row>
    <row r="267" spans="1:1">
      <c r="A267" s="14"/>
    </row>
    <row r="268" spans="1:1">
      <c r="A268" s="14"/>
    </row>
    <row r="269" spans="1:1">
      <c r="A269" s="14"/>
    </row>
    <row r="270" spans="1:1">
      <c r="A270" s="14"/>
    </row>
    <row r="271" spans="1:1">
      <c r="A271" s="14"/>
    </row>
    <row r="272" spans="1:1">
      <c r="A272" s="14"/>
    </row>
    <row r="273" spans="1:1">
      <c r="A273" s="14"/>
    </row>
    <row r="274" spans="1:1">
      <c r="A274" s="14"/>
    </row>
    <row r="275" spans="1:1">
      <c r="A275" s="14"/>
    </row>
    <row r="276" spans="1:1">
      <c r="A276" s="14"/>
    </row>
    <row r="277" spans="1:1">
      <c r="A277" s="14"/>
    </row>
    <row r="278" spans="1:1">
      <c r="A278" s="14"/>
    </row>
    <row r="279" spans="1:1">
      <c r="A279" s="14"/>
    </row>
    <row r="280" spans="1:1">
      <c r="A280" s="14"/>
    </row>
    <row r="281" spans="1:1">
      <c r="A281" s="14"/>
    </row>
    <row r="282" spans="1:1">
      <c r="A282" s="14"/>
    </row>
    <row r="283" spans="1:1">
      <c r="A283" s="14"/>
    </row>
    <row r="284" spans="1:1">
      <c r="A284" s="14"/>
    </row>
    <row r="285" spans="1:1">
      <c r="A285" s="14"/>
    </row>
    <row r="286" spans="1:1">
      <c r="A286" s="14"/>
    </row>
    <row r="287" spans="1:1">
      <c r="A287" s="14"/>
    </row>
    <row r="288" spans="1:1">
      <c r="A288" s="14"/>
    </row>
    <row r="289" spans="1:1">
      <c r="A289" s="14"/>
    </row>
    <row r="290" spans="1:1">
      <c r="A290" s="14"/>
    </row>
    <row r="291" spans="1:1">
      <c r="A291" s="14"/>
    </row>
    <row r="292" spans="1:1">
      <c r="A292" s="14"/>
    </row>
    <row r="293" spans="1:1">
      <c r="A293" s="14"/>
    </row>
    <row r="294" spans="1:1">
      <c r="A294" s="14"/>
    </row>
    <row r="295" spans="1:1">
      <c r="A295" s="14"/>
    </row>
    <row r="296" spans="1:1">
      <c r="A296" s="14"/>
    </row>
    <row r="297" spans="1:1">
      <c r="A297" s="14"/>
    </row>
    <row r="298" spans="1:1">
      <c r="A298" s="14"/>
    </row>
    <row r="299" spans="1:1">
      <c r="A299" s="14"/>
    </row>
    <row r="300" spans="1:1">
      <c r="A300" s="14"/>
    </row>
    <row r="301" spans="1:1">
      <c r="A301" s="14"/>
    </row>
    <row r="302" spans="1:1">
      <c r="A302" s="14"/>
    </row>
    <row r="303" spans="1:1">
      <c r="A303" s="14"/>
    </row>
    <row r="304" spans="1:1">
      <c r="A304" s="14"/>
    </row>
    <row r="305" spans="1:1">
      <c r="A305" s="14"/>
    </row>
    <row r="306" spans="1:1">
      <c r="A306" s="14"/>
    </row>
    <row r="307" spans="1:1">
      <c r="A307" s="14"/>
    </row>
    <row r="308" spans="1:1">
      <c r="A308" s="14"/>
    </row>
    <row r="309" spans="1:1">
      <c r="A309" s="14"/>
    </row>
    <row r="310" spans="1:1">
      <c r="A310" s="14"/>
    </row>
    <row r="311" spans="1:1">
      <c r="A311" s="14"/>
    </row>
    <row r="312" spans="1:1">
      <c r="A312" s="14"/>
    </row>
    <row r="313" spans="1:1">
      <c r="A313" s="14"/>
    </row>
    <row r="314" spans="1:1">
      <c r="A314" s="14"/>
    </row>
    <row r="315" spans="1:1">
      <c r="A315" s="14"/>
    </row>
    <row r="316" spans="1:1">
      <c r="A316" s="14"/>
    </row>
    <row r="317" spans="1:1">
      <c r="A317" s="14"/>
    </row>
    <row r="318" spans="1:1">
      <c r="A318" s="14"/>
    </row>
    <row r="319" spans="1:1">
      <c r="A319" s="14"/>
    </row>
    <row r="320" spans="1:1">
      <c r="A320" s="14"/>
    </row>
    <row r="321" spans="1:1">
      <c r="A321" s="14"/>
    </row>
    <row r="322" spans="1:1">
      <c r="A322" s="14"/>
    </row>
    <row r="323" spans="1:1">
      <c r="A323" s="14"/>
    </row>
    <row r="324" spans="1:1">
      <c r="A324" s="14"/>
    </row>
    <row r="325" spans="1:1">
      <c r="A325" s="14"/>
    </row>
    <row r="326" spans="1:1">
      <c r="A326" s="14"/>
    </row>
    <row r="327" spans="1:1">
      <c r="A327" s="14"/>
    </row>
    <row r="328" spans="1:1">
      <c r="A328" s="14"/>
    </row>
    <row r="329" spans="1:1">
      <c r="A329" s="14"/>
    </row>
    <row r="330" spans="1:1">
      <c r="A330" s="14"/>
    </row>
    <row r="331" spans="1:1">
      <c r="A331" s="14"/>
    </row>
    <row r="332" spans="1:1">
      <c r="A332" s="14"/>
    </row>
    <row r="333" spans="1:1">
      <c r="A333" s="14"/>
    </row>
    <row r="334" spans="1:1">
      <c r="A334" s="14"/>
    </row>
    <row r="335" spans="1:1">
      <c r="A335" s="14"/>
    </row>
    <row r="336" spans="1:1">
      <c r="A336" s="14"/>
    </row>
    <row r="337" spans="1:1">
      <c r="A337" s="14"/>
    </row>
    <row r="338" spans="1:1">
      <c r="A338" s="14"/>
    </row>
    <row r="339" spans="1:1">
      <c r="A339" s="14"/>
    </row>
    <row r="340" spans="1:1">
      <c r="A340" s="14"/>
    </row>
    <row r="341" spans="1:1">
      <c r="A341" s="14"/>
    </row>
    <row r="342" spans="1:1">
      <c r="A342" s="14"/>
    </row>
    <row r="343" spans="1:1">
      <c r="A343" s="14"/>
    </row>
    <row r="344" spans="1:1">
      <c r="A344" s="14"/>
    </row>
    <row r="345" spans="1:1">
      <c r="A345" s="14"/>
    </row>
    <row r="346" spans="1:1">
      <c r="A346" s="14"/>
    </row>
    <row r="347" spans="1:1">
      <c r="A347" s="14"/>
    </row>
    <row r="348" spans="1:1">
      <c r="A348" s="14"/>
    </row>
    <row r="349" spans="1:1">
      <c r="A349" s="14"/>
    </row>
    <row r="350" spans="1:1">
      <c r="A350" s="14"/>
    </row>
    <row r="351" spans="1:1">
      <c r="A351" s="14"/>
    </row>
    <row r="352" spans="1:1">
      <c r="A352" s="14"/>
    </row>
    <row r="353" spans="1:1">
      <c r="A353" s="14"/>
    </row>
    <row r="354" spans="1:1">
      <c r="A354" s="14"/>
    </row>
    <row r="355" spans="1:1">
      <c r="A355" s="14"/>
    </row>
    <row r="356" spans="1:1">
      <c r="A356" s="14"/>
    </row>
    <row r="357" spans="1:1">
      <c r="A357" s="14"/>
    </row>
    <row r="358" spans="1:1">
      <c r="A358" s="14"/>
    </row>
    <row r="359" spans="1:1">
      <c r="A359" s="14"/>
    </row>
    <row r="360" spans="1:1">
      <c r="A360" s="14"/>
    </row>
    <row r="361" spans="1:1">
      <c r="A361" s="14"/>
    </row>
    <row r="362" spans="1:1">
      <c r="A362" s="14"/>
    </row>
    <row r="363" spans="1:1">
      <c r="A363" s="14"/>
    </row>
    <row r="364" spans="1:1">
      <c r="A364" s="14"/>
    </row>
    <row r="365" spans="1:1">
      <c r="A365" s="14"/>
    </row>
    <row r="366" spans="1:1">
      <c r="A366" s="14"/>
    </row>
    <row r="367" spans="1:1">
      <c r="A367" s="14"/>
    </row>
    <row r="368" spans="1:1">
      <c r="A368" s="14"/>
    </row>
    <row r="369" spans="1:1">
      <c r="A369" s="14"/>
    </row>
    <row r="370" spans="1:1">
      <c r="A370" s="14"/>
    </row>
    <row r="371" spans="1:1">
      <c r="A371" s="14"/>
    </row>
    <row r="372" spans="1:1">
      <c r="A372" s="14"/>
    </row>
    <row r="373" spans="1:1">
      <c r="A373" s="14"/>
    </row>
    <row r="374" spans="1:1">
      <c r="A374" s="14"/>
    </row>
    <row r="375" spans="1:1">
      <c r="A375" s="14"/>
    </row>
    <row r="376" spans="1:1">
      <c r="A376" s="14"/>
    </row>
    <row r="377" spans="1:1">
      <c r="A377" s="14"/>
    </row>
    <row r="378" spans="1:1">
      <c r="A378" s="14"/>
    </row>
    <row r="379" spans="1:1">
      <c r="A379" s="14"/>
    </row>
    <row r="380" spans="1:1">
      <c r="A380" s="14"/>
    </row>
    <row r="381" spans="1:1">
      <c r="A381" s="14"/>
    </row>
    <row r="382" spans="1:1">
      <c r="A382" s="14"/>
    </row>
    <row r="383" spans="1:1">
      <c r="A383" s="14"/>
    </row>
    <row r="384" spans="1:1">
      <c r="A384" s="14"/>
    </row>
    <row r="385" spans="1:1">
      <c r="A385" s="14"/>
    </row>
    <row r="386" spans="1:1">
      <c r="A386" s="14"/>
    </row>
    <row r="387" spans="1:1">
      <c r="A387" s="14"/>
    </row>
    <row r="388" spans="1:1">
      <c r="A388" s="14"/>
    </row>
    <row r="389" spans="1:1">
      <c r="A389" s="14"/>
    </row>
    <row r="390" spans="1:1">
      <c r="A390" s="14"/>
    </row>
    <row r="391" spans="1:1">
      <c r="A391" s="14"/>
    </row>
    <row r="392" spans="1:1">
      <c r="A392" s="14"/>
    </row>
    <row r="393" spans="1:1">
      <c r="A393" s="14"/>
    </row>
    <row r="394" spans="1:1">
      <c r="A394" s="14"/>
    </row>
    <row r="395" spans="1:1">
      <c r="A395" s="14"/>
    </row>
    <row r="396" spans="1:1">
      <c r="A396" s="14"/>
    </row>
    <row r="397" spans="1:1">
      <c r="A397" s="14"/>
    </row>
    <row r="398" spans="1:1">
      <c r="A398" s="14"/>
    </row>
    <row r="399" spans="1:1">
      <c r="A399" s="14"/>
    </row>
    <row r="400" spans="1:1">
      <c r="A400" s="14"/>
    </row>
    <row r="401" spans="1:1">
      <c r="A401" s="14"/>
    </row>
    <row r="402" spans="1:1">
      <c r="A402" s="14"/>
    </row>
    <row r="403" spans="1:1">
      <c r="A403" s="14"/>
    </row>
    <row r="404" spans="1:1">
      <c r="A404" s="14"/>
    </row>
    <row r="405" spans="1:1">
      <c r="A405" s="14"/>
    </row>
    <row r="406" spans="1:1">
      <c r="A406" s="14"/>
    </row>
    <row r="407" spans="1:1">
      <c r="A407" s="14"/>
    </row>
    <row r="408" spans="1:1">
      <c r="A408" s="14"/>
    </row>
    <row r="409" spans="1:1">
      <c r="A409" s="14"/>
    </row>
    <row r="410" spans="1:1">
      <c r="A410" s="14"/>
    </row>
    <row r="411" spans="1:1">
      <c r="A411" s="14"/>
    </row>
    <row r="412" spans="1:1">
      <c r="A412" s="14"/>
    </row>
    <row r="413" spans="1:1">
      <c r="A413" s="14"/>
    </row>
    <row r="414" spans="1:1">
      <c r="A414" s="14"/>
    </row>
    <row r="415" spans="1:1">
      <c r="A415" s="14"/>
    </row>
    <row r="416" spans="1:1">
      <c r="A416" s="14"/>
    </row>
    <row r="417" spans="1:1">
      <c r="A417" s="14"/>
    </row>
    <row r="418" spans="1:1">
      <c r="A418" s="14"/>
    </row>
    <row r="419" spans="1:1">
      <c r="A419" s="14"/>
    </row>
    <row r="420" spans="1:1">
      <c r="A420" s="14"/>
    </row>
    <row r="421" spans="1:1">
      <c r="A421" s="14"/>
    </row>
    <row r="422" spans="1:1">
      <c r="A422" s="14"/>
    </row>
    <row r="423" spans="1:1">
      <c r="A423" s="14"/>
    </row>
    <row r="424" spans="1:1">
      <c r="A424" s="14"/>
    </row>
    <row r="425" spans="1:1">
      <c r="A425" s="14"/>
    </row>
    <row r="426" spans="1:1">
      <c r="A426" s="14"/>
    </row>
    <row r="427" spans="1:1">
      <c r="A427" s="14"/>
    </row>
    <row r="428" spans="1:1">
      <c r="A428" s="14"/>
    </row>
    <row r="429" spans="1:1">
      <c r="A429" s="14"/>
    </row>
    <row r="430" spans="1:1">
      <c r="A430" s="14"/>
    </row>
    <row r="431" spans="1:1">
      <c r="A431" s="14"/>
    </row>
    <row r="432" spans="1:1">
      <c r="A432" s="14"/>
    </row>
    <row r="433" spans="1:1">
      <c r="A433" s="14"/>
    </row>
    <row r="434" spans="1:1">
      <c r="A434" s="14"/>
    </row>
    <row r="435" spans="1:1">
      <c r="A435" s="14"/>
    </row>
    <row r="436" spans="1:1">
      <c r="A436" s="14"/>
    </row>
    <row r="437" spans="1:1">
      <c r="A437" s="14"/>
    </row>
    <row r="438" spans="1:1">
      <c r="A438" s="14"/>
    </row>
    <row r="439" spans="1:1">
      <c r="A439" s="14"/>
    </row>
    <row r="440" spans="1:1">
      <c r="A440" s="14"/>
    </row>
    <row r="441" spans="1:1">
      <c r="A441" s="14"/>
    </row>
    <row r="442" spans="1:1">
      <c r="A442" s="14"/>
    </row>
    <row r="443" spans="1:1">
      <c r="A443" s="14"/>
    </row>
    <row r="444" spans="1:1">
      <c r="A444" s="14"/>
    </row>
    <row r="445" spans="1:1">
      <c r="A445" s="14"/>
    </row>
    <row r="446" spans="1:1">
      <c r="A446" s="14"/>
    </row>
    <row r="447" spans="1:1">
      <c r="A447" s="14"/>
    </row>
    <row r="448" spans="1:1">
      <c r="A448" s="14"/>
    </row>
    <row r="449" spans="1:1">
      <c r="A449" s="14"/>
    </row>
    <row r="450" spans="1:1">
      <c r="A450" s="14"/>
    </row>
    <row r="451" spans="1:1">
      <c r="A451" s="14"/>
    </row>
    <row r="452" spans="1:1">
      <c r="A452" s="14"/>
    </row>
    <row r="453" spans="1:1">
      <c r="A453" s="14"/>
    </row>
    <row r="454" spans="1:1">
      <c r="A454" s="14"/>
    </row>
    <row r="455" spans="1:1">
      <c r="A455" s="14"/>
    </row>
    <row r="456" spans="1:1">
      <c r="A456" s="14"/>
    </row>
    <row r="457" spans="1:1">
      <c r="A457" s="14"/>
    </row>
    <row r="458" spans="1:1">
      <c r="A458" s="14"/>
    </row>
    <row r="459" spans="1:1">
      <c r="A459" s="14"/>
    </row>
    <row r="460" spans="1:1">
      <c r="A460" s="14"/>
    </row>
    <row r="461" spans="1:1">
      <c r="A461" s="14"/>
    </row>
    <row r="462" spans="1:1">
      <c r="A462" s="14"/>
    </row>
    <row r="463" spans="1:1">
      <c r="A463" s="14"/>
    </row>
    <row r="464" spans="1:1">
      <c r="A464" s="14"/>
    </row>
    <row r="465" spans="1:1">
      <c r="A465" s="14"/>
    </row>
    <row r="466" spans="1:1">
      <c r="A466" s="14"/>
    </row>
    <row r="467" spans="1:1">
      <c r="A467" s="14"/>
    </row>
    <row r="468" spans="1:1">
      <c r="A468" s="14"/>
    </row>
    <row r="469" spans="1:1">
      <c r="A469" s="14"/>
    </row>
    <row r="470" spans="1:1">
      <c r="A470" s="14"/>
    </row>
    <row r="471" spans="1:1">
      <c r="A471" s="14"/>
    </row>
    <row r="472" spans="1:1">
      <c r="A472" s="14"/>
    </row>
    <row r="473" spans="1:1">
      <c r="A473" s="14"/>
    </row>
    <row r="474" spans="1:1">
      <c r="A474" s="14"/>
    </row>
    <row r="475" spans="1:1">
      <c r="A475" s="14"/>
    </row>
    <row r="476" spans="1:1">
      <c r="A476" s="14"/>
    </row>
    <row r="477" spans="1:1">
      <c r="A477" s="14"/>
    </row>
    <row r="478" spans="1:1">
      <c r="A478" s="14"/>
    </row>
    <row r="479" spans="1:1">
      <c r="A479" s="14"/>
    </row>
    <row r="480" spans="1:1">
      <c r="A480" s="14"/>
    </row>
    <row r="481" spans="1:1">
      <c r="A481" s="14"/>
    </row>
    <row r="482" spans="1:1">
      <c r="A482" s="14"/>
    </row>
    <row r="483" spans="1:1">
      <c r="A483" s="14"/>
    </row>
    <row r="484" spans="1:1">
      <c r="A484" s="14"/>
    </row>
    <row r="485" spans="1:1">
      <c r="A485" s="14"/>
    </row>
    <row r="486" spans="1:1">
      <c r="A486" s="14"/>
    </row>
    <row r="487" spans="1:1">
      <c r="A487" s="14"/>
    </row>
    <row r="488" spans="1:1">
      <c r="A488" s="14"/>
    </row>
    <row r="489" spans="1:1">
      <c r="A489" s="14"/>
    </row>
    <row r="490" spans="1:1">
      <c r="A490" s="14"/>
    </row>
    <row r="491" spans="1:1">
      <c r="A491" s="14"/>
    </row>
    <row r="492" spans="1:1">
      <c r="A492" s="14"/>
    </row>
    <row r="493" spans="1:1">
      <c r="A493" s="14"/>
    </row>
    <row r="494" spans="1:1">
      <c r="A494" s="14"/>
    </row>
    <row r="495" spans="1:1">
      <c r="A495" s="14"/>
    </row>
    <row r="496" spans="1:1">
      <c r="A496" s="14"/>
    </row>
    <row r="497" spans="1:1">
      <c r="A497" s="14"/>
    </row>
    <row r="498" spans="1:1">
      <c r="A498" s="14"/>
    </row>
    <row r="499" spans="1:1">
      <c r="A499" s="14"/>
    </row>
    <row r="500" spans="1:1">
      <c r="A500" s="14"/>
    </row>
    <row r="501" spans="1:1">
      <c r="A501" s="14"/>
    </row>
    <row r="502" spans="1:1">
      <c r="A502" s="14"/>
    </row>
    <row r="503" spans="1:1">
      <c r="A503" s="14"/>
    </row>
    <row r="504" spans="1:1">
      <c r="A504" s="14"/>
    </row>
    <row r="505" spans="1:1">
      <c r="A505" s="14"/>
    </row>
    <row r="506" spans="1:1">
      <c r="A506" s="14"/>
    </row>
    <row r="507" spans="1:1">
      <c r="A507" s="14"/>
    </row>
    <row r="508" spans="1:1">
      <c r="A508" s="14"/>
    </row>
    <row r="509" spans="1:1">
      <c r="A509" s="14"/>
    </row>
    <row r="510" spans="1:1">
      <c r="A510" s="14"/>
    </row>
    <row r="511" spans="1:1">
      <c r="A511" s="14"/>
    </row>
    <row r="512" spans="1:1">
      <c r="A512" s="14"/>
    </row>
    <row r="513" spans="1:1">
      <c r="A513" s="14"/>
    </row>
    <row r="514" spans="1:1">
      <c r="A514" s="14"/>
    </row>
    <row r="515" spans="1:1">
      <c r="A515" s="14"/>
    </row>
    <row r="516" spans="1:1">
      <c r="A516" s="14"/>
    </row>
    <row r="517" spans="1:1">
      <c r="A517" s="14"/>
    </row>
    <row r="518" spans="1:1">
      <c r="A518" s="14"/>
    </row>
    <row r="519" spans="1:1">
      <c r="A519" s="14"/>
    </row>
    <row r="520" spans="1:1">
      <c r="A520" s="14"/>
    </row>
    <row r="521" spans="1:1">
      <c r="A521" s="14"/>
    </row>
    <row r="522" spans="1:1">
      <c r="A522" s="14"/>
    </row>
    <row r="523" spans="1:1">
      <c r="A523" s="14"/>
    </row>
    <row r="524" spans="1:1">
      <c r="A524" s="14"/>
    </row>
    <row r="525" spans="1:1">
      <c r="A525" s="14"/>
    </row>
    <row r="526" spans="1:1">
      <c r="A526" s="14"/>
    </row>
    <row r="527" spans="1:1">
      <c r="A527" s="14"/>
    </row>
    <row r="528" spans="1:1">
      <c r="A528" s="14"/>
    </row>
    <row r="529" spans="1:1">
      <c r="A529" s="14"/>
    </row>
    <row r="530" spans="1:1">
      <c r="A530" s="14"/>
    </row>
    <row r="531" spans="1:1">
      <c r="A531" s="14"/>
    </row>
    <row r="532" spans="1:1">
      <c r="A532" s="14"/>
    </row>
    <row r="533" spans="1:1">
      <c r="A533" s="14"/>
    </row>
    <row r="534" spans="1:1">
      <c r="A534" s="14"/>
    </row>
    <row r="535" spans="1:1">
      <c r="A535" s="14"/>
    </row>
    <row r="536" spans="1:1">
      <c r="A536" s="14"/>
    </row>
    <row r="537" spans="1:1">
      <c r="A537" s="14"/>
    </row>
    <row r="538" spans="1:1">
      <c r="A538" s="14"/>
    </row>
    <row r="539" spans="1:1">
      <c r="A539" s="14"/>
    </row>
    <row r="540" spans="1:1">
      <c r="A540" s="14"/>
    </row>
    <row r="541" spans="1:1">
      <c r="A541" s="14"/>
    </row>
    <row r="542" spans="1:1">
      <c r="A542" s="14"/>
    </row>
    <row r="543" spans="1:1">
      <c r="A543" s="14"/>
    </row>
    <row r="544" spans="1:1">
      <c r="A544" s="14"/>
    </row>
    <row r="545" spans="1:1">
      <c r="A545" s="14"/>
    </row>
    <row r="546" spans="1:1">
      <c r="A546" s="14"/>
    </row>
    <row r="547" spans="1:1">
      <c r="A547" s="14"/>
    </row>
    <row r="548" spans="1:1">
      <c r="A548" s="14"/>
    </row>
    <row r="549" spans="1:1">
      <c r="A549" s="14"/>
    </row>
    <row r="550" spans="1:1">
      <c r="A550" s="14"/>
    </row>
    <row r="551" spans="1:1">
      <c r="A551" s="14"/>
    </row>
    <row r="552" spans="1:1">
      <c r="A552" s="14"/>
    </row>
    <row r="553" spans="1:1">
      <c r="A553" s="14"/>
    </row>
    <row r="554" spans="1:1">
      <c r="A554" s="14"/>
    </row>
    <row r="555" spans="1:1">
      <c r="A555" s="14"/>
    </row>
    <row r="556" spans="1:1">
      <c r="A556" s="14"/>
    </row>
    <row r="557" spans="1:1">
      <c r="A557" s="14"/>
    </row>
    <row r="558" spans="1:1">
      <c r="A558" s="14"/>
    </row>
    <row r="559" spans="1:1">
      <c r="A559" s="14"/>
    </row>
    <row r="560" spans="1:1">
      <c r="A560" s="14"/>
    </row>
    <row r="561" spans="1:1">
      <c r="A561" s="14"/>
    </row>
    <row r="562" spans="1:1">
      <c r="A562" s="14"/>
    </row>
    <row r="563" spans="1:1">
      <c r="A563" s="14"/>
    </row>
    <row r="564" spans="1:1">
      <c r="A564" s="14"/>
    </row>
    <row r="565" spans="1:1">
      <c r="A565" s="14"/>
    </row>
    <row r="566" spans="1:1">
      <c r="A566" s="14"/>
    </row>
    <row r="567" spans="1:1">
      <c r="A567" s="14"/>
    </row>
    <row r="568" spans="1:1">
      <c r="A568" s="14"/>
    </row>
    <row r="569" spans="1:1">
      <c r="A569" s="14"/>
    </row>
    <row r="570" spans="1:1">
      <c r="A570" s="14"/>
    </row>
    <row r="571" spans="1:1">
      <c r="A571" s="14"/>
    </row>
    <row r="572" spans="1:1">
      <c r="A572" s="14"/>
    </row>
    <row r="573" spans="1:1">
      <c r="A573" s="14"/>
    </row>
    <row r="574" spans="1:1">
      <c r="A574" s="14"/>
    </row>
    <row r="575" spans="1:1">
      <c r="A575" s="14"/>
    </row>
    <row r="576" spans="1:1">
      <c r="A576" s="14"/>
    </row>
    <row r="577" spans="1:1">
      <c r="A577" s="14"/>
    </row>
    <row r="578" spans="1:1">
      <c r="A578" s="14"/>
    </row>
    <row r="579" spans="1:1">
      <c r="A579" s="14"/>
    </row>
    <row r="580" spans="1:1">
      <c r="A580" s="14"/>
    </row>
    <row r="581" spans="1:1">
      <c r="A581" s="14"/>
    </row>
    <row r="582" spans="1:1">
      <c r="A582" s="14"/>
    </row>
    <row r="583" spans="1:1">
      <c r="A583" s="14"/>
    </row>
    <row r="584" spans="1:1">
      <c r="A584" s="14"/>
    </row>
    <row r="585" spans="1:1">
      <c r="A585" s="14"/>
    </row>
    <row r="586" spans="1:1">
      <c r="A586" s="14"/>
    </row>
    <row r="587" spans="1:1">
      <c r="A587" s="14"/>
    </row>
    <row r="588" spans="1:1">
      <c r="A588" s="14"/>
    </row>
    <row r="589" spans="1:1">
      <c r="A589" s="14"/>
    </row>
    <row r="590" spans="1:1">
      <c r="A590" s="14"/>
    </row>
    <row r="591" spans="1:1">
      <c r="A591" s="14"/>
    </row>
    <row r="592" spans="1:1">
      <c r="A592" s="14"/>
    </row>
    <row r="593" spans="1:1">
      <c r="A593" s="14"/>
    </row>
    <row r="594" spans="1:1">
      <c r="A594" s="14"/>
    </row>
    <row r="595" spans="1:1">
      <c r="A595" s="14"/>
    </row>
    <row r="596" spans="1:1">
      <c r="A596" s="14"/>
    </row>
    <row r="597" spans="1:1">
      <c r="A597" s="14"/>
    </row>
    <row r="598" spans="1:1">
      <c r="A598" s="14"/>
    </row>
    <row r="599" spans="1:1">
      <c r="A599" s="14"/>
    </row>
    <row r="600" spans="1:1">
      <c r="A600" s="14"/>
    </row>
    <row r="601" spans="1:1">
      <c r="A601" s="14"/>
    </row>
    <row r="602" spans="1:1">
      <c r="A602" s="14"/>
    </row>
    <row r="603" spans="1:1">
      <c r="A603" s="14"/>
    </row>
    <row r="604" spans="1:1">
      <c r="A604" s="14"/>
    </row>
    <row r="605" spans="1:1">
      <c r="A605" s="14"/>
    </row>
    <row r="606" spans="1:1">
      <c r="A606" s="14"/>
    </row>
    <row r="607" spans="1:1">
      <c r="A607" s="14"/>
    </row>
    <row r="608" spans="1:1">
      <c r="A608" s="14"/>
    </row>
    <row r="609" spans="1:1">
      <c r="A609" s="14"/>
    </row>
    <row r="610" spans="1:1">
      <c r="A610" s="14"/>
    </row>
    <row r="611" spans="1:1">
      <c r="A611" s="14"/>
    </row>
    <row r="612" spans="1:1">
      <c r="A612" s="14"/>
    </row>
    <row r="613" spans="1:1">
      <c r="A613" s="14"/>
    </row>
    <row r="614" spans="1:1">
      <c r="A614" s="14"/>
    </row>
    <row r="615" spans="1:1">
      <c r="A615" s="14"/>
    </row>
    <row r="616" spans="1:1">
      <c r="A616" s="14"/>
    </row>
    <row r="617" spans="1:1">
      <c r="A617" s="14"/>
    </row>
    <row r="618" spans="1:1">
      <c r="A618" s="14"/>
    </row>
    <row r="619" spans="1:1">
      <c r="A619" s="14"/>
    </row>
    <row r="620" spans="1:1">
      <c r="A620" s="14"/>
    </row>
    <row r="621" spans="1:1">
      <c r="A621" s="14"/>
    </row>
    <row r="622" spans="1:1">
      <c r="A622" s="14"/>
    </row>
    <row r="623" spans="1:1">
      <c r="A623" s="14"/>
    </row>
    <row r="624" spans="1:1">
      <c r="A624" s="14"/>
    </row>
    <row r="625" spans="1:1">
      <c r="A625" s="14"/>
    </row>
    <row r="626" spans="1:1">
      <c r="A626" s="14"/>
    </row>
    <row r="627" spans="1:1">
      <c r="A627" s="14"/>
    </row>
    <row r="628" spans="1:1">
      <c r="A628" s="14"/>
    </row>
    <row r="629" spans="1:1">
      <c r="A629" s="14"/>
    </row>
    <row r="630" spans="1:1">
      <c r="A630" s="14"/>
    </row>
    <row r="631" spans="1:1">
      <c r="A631" s="14"/>
    </row>
    <row r="632" spans="1:1">
      <c r="A632" s="14"/>
    </row>
    <row r="633" spans="1:1">
      <c r="A633" s="14"/>
    </row>
    <row r="634" spans="1:1">
      <c r="A634" s="14"/>
    </row>
    <row r="635" spans="1:1">
      <c r="A635" s="14"/>
    </row>
    <row r="636" spans="1:1">
      <c r="A636" s="14"/>
    </row>
    <row r="637" spans="1:1">
      <c r="A637" s="14"/>
    </row>
    <row r="638" spans="1:1">
      <c r="A638" s="14"/>
    </row>
    <row r="639" spans="1:1">
      <c r="A639" s="14"/>
    </row>
    <row r="640" spans="1:1">
      <c r="A640" s="14"/>
    </row>
    <row r="641" spans="1:1">
      <c r="A641" s="14"/>
    </row>
    <row r="642" spans="1:1">
      <c r="A642" s="14"/>
    </row>
    <row r="643" spans="1:1">
      <c r="A643" s="14"/>
    </row>
    <row r="644" spans="1:1">
      <c r="A644" s="14"/>
    </row>
    <row r="645" spans="1:1">
      <c r="A645" s="14"/>
    </row>
    <row r="646" spans="1:1">
      <c r="A646" s="14"/>
    </row>
    <row r="647" spans="1:1">
      <c r="A647" s="14"/>
    </row>
    <row r="648" spans="1:1">
      <c r="A648" s="14"/>
    </row>
    <row r="649" spans="1:1">
      <c r="A649" s="14"/>
    </row>
    <row r="650" spans="1:1">
      <c r="A650" s="14"/>
    </row>
    <row r="651" spans="1:1">
      <c r="A651" s="14"/>
    </row>
    <row r="652" spans="1:1">
      <c r="A652" s="14"/>
    </row>
    <row r="653" spans="1:1">
      <c r="A653" s="14"/>
    </row>
    <row r="654" spans="1:1">
      <c r="A654" s="14"/>
    </row>
    <row r="655" spans="1:1">
      <c r="A655" s="14"/>
    </row>
    <row r="656" spans="1:1">
      <c r="A656" s="14"/>
    </row>
    <row r="657" spans="1:1">
      <c r="A657" s="14"/>
    </row>
    <row r="658" spans="1:1">
      <c r="A658" s="14"/>
    </row>
    <row r="659" spans="1:1">
      <c r="A659" s="14"/>
    </row>
    <row r="660" spans="1:1">
      <c r="A660" s="14"/>
    </row>
    <row r="661" spans="1:1">
      <c r="A661" s="14"/>
    </row>
    <row r="662" spans="1:1">
      <c r="A662" s="14"/>
    </row>
    <row r="663" spans="1:1">
      <c r="A663" s="14"/>
    </row>
    <row r="664" spans="1:1">
      <c r="A664" s="14"/>
    </row>
    <row r="665" spans="1:1">
      <c r="A665" s="14"/>
    </row>
    <row r="666" spans="1:1">
      <c r="A666" s="14"/>
    </row>
    <row r="667" spans="1:1">
      <c r="A667" s="14"/>
    </row>
    <row r="668" spans="1:1">
      <c r="A668" s="14"/>
    </row>
    <row r="669" spans="1:1">
      <c r="A669" s="14"/>
    </row>
    <row r="670" spans="1:1">
      <c r="A670" s="14"/>
    </row>
    <row r="671" spans="1:1">
      <c r="A671" s="14"/>
    </row>
    <row r="672" spans="1:1">
      <c r="A672" s="14"/>
    </row>
    <row r="673" spans="1:1">
      <c r="A673" s="14"/>
    </row>
    <row r="674" spans="1:1">
      <c r="A674" s="14"/>
    </row>
    <row r="675" spans="1:1">
      <c r="A675" s="14"/>
    </row>
    <row r="676" spans="1:1">
      <c r="A676" s="14"/>
    </row>
    <row r="677" spans="1:1">
      <c r="A677" s="14"/>
    </row>
    <row r="678" spans="1:1">
      <c r="A678" s="14"/>
    </row>
    <row r="679" spans="1:1">
      <c r="A679" s="14"/>
    </row>
    <row r="680" spans="1:1">
      <c r="A680" s="14"/>
    </row>
    <row r="681" spans="1:1">
      <c r="A681" s="14"/>
    </row>
    <row r="682" spans="1:1">
      <c r="A682" s="14"/>
    </row>
    <row r="683" spans="1:1">
      <c r="A683" s="14"/>
    </row>
    <row r="684" spans="1:1">
      <c r="A684" s="14"/>
    </row>
    <row r="685" spans="1:1">
      <c r="A685" s="14"/>
    </row>
    <row r="686" spans="1:1">
      <c r="A686" s="14"/>
    </row>
    <row r="687" spans="1:1">
      <c r="A687" s="14"/>
    </row>
    <row r="688" spans="1:1">
      <c r="A688" s="14"/>
    </row>
    <row r="689" spans="1:1">
      <c r="A689" s="14"/>
    </row>
    <row r="690" spans="1:1">
      <c r="A690" s="14"/>
    </row>
    <row r="691" spans="1:1">
      <c r="A691" s="14"/>
    </row>
    <row r="692" spans="1:1">
      <c r="A692" s="14"/>
    </row>
    <row r="693" spans="1:1">
      <c r="A693" s="14"/>
    </row>
    <row r="694" spans="1:1">
      <c r="A694" s="14"/>
    </row>
    <row r="695" spans="1:1">
      <c r="A695" s="14"/>
    </row>
    <row r="696" spans="1:1">
      <c r="A696" s="14"/>
    </row>
    <row r="697" spans="1:1">
      <c r="A697" s="14"/>
    </row>
    <row r="698" spans="1:1">
      <c r="A698" s="14"/>
    </row>
    <row r="699" spans="1:1">
      <c r="A699" s="14"/>
    </row>
    <row r="700" spans="1:1">
      <c r="A700" s="14"/>
    </row>
    <row r="701" spans="1:1">
      <c r="A701" s="14"/>
    </row>
    <row r="702" spans="1:1">
      <c r="A702" s="14"/>
    </row>
    <row r="703" spans="1:1">
      <c r="A703" s="14"/>
    </row>
    <row r="704" spans="1:1">
      <c r="A704" s="14"/>
    </row>
    <row r="705" spans="1:1">
      <c r="A705" s="14"/>
    </row>
    <row r="706" spans="1:1">
      <c r="A706" s="14"/>
    </row>
    <row r="707" spans="1:1">
      <c r="A707" s="14"/>
    </row>
    <row r="708" spans="1:1">
      <c r="A708" s="14"/>
    </row>
    <row r="709" spans="1:1">
      <c r="A709" s="14"/>
    </row>
    <row r="710" spans="1:1">
      <c r="A710" s="14"/>
    </row>
    <row r="711" spans="1:1">
      <c r="A711" s="14"/>
    </row>
    <row r="712" spans="1:1">
      <c r="A712" s="14"/>
    </row>
    <row r="713" spans="1:1">
      <c r="A713" s="14"/>
    </row>
    <row r="714" spans="1:1">
      <c r="A714" s="14"/>
    </row>
    <row r="715" spans="1:1">
      <c r="A715" s="14"/>
    </row>
    <row r="716" spans="1:1">
      <c r="A716" s="14"/>
    </row>
    <row r="717" spans="1:1">
      <c r="A717" s="14"/>
    </row>
    <row r="718" spans="1:1">
      <c r="A718" s="14"/>
    </row>
    <row r="719" spans="1:1">
      <c r="A719" s="14"/>
    </row>
    <row r="720" spans="1:1">
      <c r="A720" s="14"/>
    </row>
    <row r="721" spans="1:1">
      <c r="A721" s="14"/>
    </row>
    <row r="722" spans="1:1">
      <c r="A722" s="14"/>
    </row>
    <row r="723" spans="1:1">
      <c r="A723" s="14"/>
    </row>
    <row r="724" spans="1:1">
      <c r="A724" s="14"/>
    </row>
    <row r="725" spans="1:1">
      <c r="A725" s="14"/>
    </row>
    <row r="726" spans="1:1">
      <c r="A726" s="14"/>
    </row>
    <row r="727" spans="1:1">
      <c r="A727" s="14"/>
    </row>
    <row r="728" spans="1:1">
      <c r="A728" s="14"/>
    </row>
    <row r="729" spans="1:1">
      <c r="A729" s="14"/>
    </row>
    <row r="730" spans="1:1">
      <c r="A730" s="14"/>
    </row>
    <row r="731" spans="1:1">
      <c r="A731" s="14"/>
    </row>
    <row r="732" spans="1:1">
      <c r="A732" s="14"/>
    </row>
    <row r="733" spans="1:1">
      <c r="A733" s="14"/>
    </row>
    <row r="734" spans="1:1">
      <c r="A734" s="14"/>
    </row>
    <row r="735" spans="1:1">
      <c r="A735" s="14"/>
    </row>
    <row r="736" spans="1:1">
      <c r="A736" s="14"/>
    </row>
    <row r="737" spans="1:1">
      <c r="A737" s="14"/>
    </row>
    <row r="738" spans="1:1">
      <c r="A738" s="14"/>
    </row>
    <row r="739" spans="1:1">
      <c r="A739" s="14"/>
    </row>
    <row r="740" spans="1:1">
      <c r="A740" s="14"/>
    </row>
    <row r="741" spans="1:1">
      <c r="A741" s="14"/>
    </row>
    <row r="742" spans="1:1">
      <c r="A742" s="14"/>
    </row>
    <row r="743" spans="1:1">
      <c r="A743" s="14"/>
    </row>
    <row r="744" spans="1:1">
      <c r="A744" s="14"/>
    </row>
    <row r="745" spans="1:1">
      <c r="A745" s="14"/>
    </row>
    <row r="746" spans="1:1">
      <c r="A746" s="14"/>
    </row>
    <row r="747" spans="1:1">
      <c r="A747" s="14"/>
    </row>
    <row r="748" spans="1:1">
      <c r="A748" s="14"/>
    </row>
    <row r="749" spans="1:1">
      <c r="A749" s="14"/>
    </row>
    <row r="750" spans="1:1">
      <c r="A750" s="14"/>
    </row>
    <row r="751" spans="1:1">
      <c r="A751" s="14"/>
    </row>
    <row r="752" spans="1:1">
      <c r="A752" s="14"/>
    </row>
    <row r="753" spans="1:1">
      <c r="A753" s="14"/>
    </row>
    <row r="754" spans="1:1">
      <c r="A754" s="14"/>
    </row>
    <row r="755" spans="1:1">
      <c r="A755" s="14"/>
    </row>
    <row r="756" spans="1:1">
      <c r="A756" s="14"/>
    </row>
    <row r="757" spans="1:1">
      <c r="A757" s="14"/>
    </row>
    <row r="758" spans="1:1">
      <c r="A758" s="14"/>
    </row>
    <row r="759" spans="1:1">
      <c r="A759" s="14"/>
    </row>
    <row r="760" spans="1:1">
      <c r="A760" s="14"/>
    </row>
    <row r="761" spans="1:1">
      <c r="A761" s="14"/>
    </row>
    <row r="762" spans="1:1">
      <c r="A762" s="14"/>
    </row>
    <row r="763" spans="1:1">
      <c r="A763" s="14"/>
    </row>
    <row r="764" spans="1:1">
      <c r="A764" s="14"/>
    </row>
    <row r="765" spans="1:1">
      <c r="A765" s="14"/>
    </row>
    <row r="766" spans="1:1">
      <c r="A766" s="14"/>
    </row>
    <row r="767" spans="1:1">
      <c r="A767" s="14"/>
    </row>
    <row r="768" spans="1:1">
      <c r="A768" s="14"/>
    </row>
    <row r="769" spans="1:1">
      <c r="A769" s="14"/>
    </row>
    <row r="770" spans="1:1">
      <c r="A770" s="14"/>
    </row>
    <row r="771" spans="1:1">
      <c r="A771" s="14"/>
    </row>
    <row r="772" spans="1:1">
      <c r="A772" s="14"/>
    </row>
    <row r="773" spans="1:1">
      <c r="A773" s="14"/>
    </row>
    <row r="774" spans="1:1">
      <c r="A774" s="14"/>
    </row>
    <row r="775" spans="1:1">
      <c r="A775" s="14"/>
    </row>
    <row r="776" spans="1:1">
      <c r="A776" s="14"/>
    </row>
    <row r="777" spans="1:1">
      <c r="A777" s="14"/>
    </row>
    <row r="778" spans="1:1">
      <c r="A778" s="14"/>
    </row>
    <row r="779" spans="1:1">
      <c r="A779" s="14"/>
    </row>
    <row r="780" spans="1:1">
      <c r="A780" s="14"/>
    </row>
    <row r="781" spans="1:1">
      <c r="A781" s="14"/>
    </row>
    <row r="782" spans="1:1">
      <c r="A782" s="14"/>
    </row>
    <row r="783" spans="1:1">
      <c r="A783" s="14"/>
    </row>
    <row r="784" spans="1:1">
      <c r="A784" s="14"/>
    </row>
    <row r="785" spans="1:1">
      <c r="A785" s="14"/>
    </row>
    <row r="786" spans="1:1">
      <c r="A786" s="14"/>
    </row>
    <row r="787" spans="1:1">
      <c r="A787" s="14"/>
    </row>
    <row r="788" spans="1:1">
      <c r="A788" s="14"/>
    </row>
    <row r="789" spans="1:1">
      <c r="A789" s="14"/>
    </row>
    <row r="790" spans="1:1">
      <c r="A790" s="14"/>
    </row>
    <row r="791" spans="1:1">
      <c r="A791" s="14"/>
    </row>
    <row r="792" spans="1:1">
      <c r="A792" s="14"/>
    </row>
    <row r="793" spans="1:1">
      <c r="A793" s="14"/>
    </row>
    <row r="794" spans="1:1">
      <c r="A794" s="14"/>
    </row>
    <row r="795" spans="1:1">
      <c r="A795" s="14"/>
    </row>
    <row r="796" spans="1:1">
      <c r="A796" s="14"/>
    </row>
    <row r="797" spans="1:1">
      <c r="A797" s="14"/>
    </row>
    <row r="798" spans="1:1">
      <c r="A798" s="14"/>
    </row>
    <row r="799" spans="1:1">
      <c r="A799" s="14"/>
    </row>
    <row r="800" spans="1:1">
      <c r="A800" s="14"/>
    </row>
    <row r="801" spans="1:1">
      <c r="A801" s="14"/>
    </row>
    <row r="802" spans="1:1">
      <c r="A802" s="14"/>
    </row>
    <row r="803" spans="1:1">
      <c r="A803" s="14"/>
    </row>
    <row r="804" spans="1:1">
      <c r="A804" s="14"/>
    </row>
    <row r="805" spans="1:1">
      <c r="A805" s="14"/>
    </row>
    <row r="806" spans="1:1">
      <c r="A806" s="14"/>
    </row>
    <row r="807" spans="1:1">
      <c r="A807" s="14"/>
    </row>
    <row r="808" spans="1:1">
      <c r="A808" s="14"/>
    </row>
    <row r="809" spans="1:1">
      <c r="A809" s="14"/>
    </row>
    <row r="810" spans="1:1">
      <c r="A810" s="14"/>
    </row>
    <row r="811" spans="1:1">
      <c r="A811" s="14"/>
    </row>
    <row r="812" spans="1:1">
      <c r="A812" s="14"/>
    </row>
    <row r="813" spans="1:1">
      <c r="A813" s="14"/>
    </row>
    <row r="814" spans="1:1">
      <c r="A814" s="14"/>
    </row>
    <row r="815" spans="1:1">
      <c r="A815" s="14"/>
    </row>
    <row r="816" spans="1:1">
      <c r="A816" s="14"/>
    </row>
    <row r="817" spans="1:1">
      <c r="A817" s="14"/>
    </row>
    <row r="818" spans="1:1">
      <c r="A818" s="14"/>
    </row>
    <row r="819" spans="1:1">
      <c r="A819" s="14"/>
    </row>
    <row r="820" spans="1:1">
      <c r="A820" s="14"/>
    </row>
    <row r="821" spans="1:1">
      <c r="A821" s="14"/>
    </row>
    <row r="822" spans="1:1">
      <c r="A822" s="14"/>
    </row>
    <row r="823" spans="1:1">
      <c r="A823" s="14"/>
    </row>
    <row r="824" spans="1:1">
      <c r="A824" s="14"/>
    </row>
    <row r="825" spans="1:1">
      <c r="A825" s="14"/>
    </row>
    <row r="826" spans="1:1">
      <c r="A826" s="14"/>
    </row>
    <row r="827" spans="1:1">
      <c r="A827" s="14"/>
    </row>
    <row r="828" spans="1:1">
      <c r="A828" s="14"/>
    </row>
    <row r="829" spans="1:1">
      <c r="A829" s="14"/>
    </row>
    <row r="830" spans="1:1">
      <c r="A830" s="14"/>
    </row>
    <row r="831" spans="1:1">
      <c r="A831" s="14"/>
    </row>
    <row r="832" spans="1:1">
      <c r="A832" s="14"/>
    </row>
    <row r="833" spans="1:1">
      <c r="A833" s="14"/>
    </row>
    <row r="834" spans="1:1">
      <c r="A834" s="14"/>
    </row>
    <row r="835" spans="1:1">
      <c r="A835" s="14"/>
    </row>
    <row r="836" spans="1:1">
      <c r="A836" s="14"/>
    </row>
    <row r="837" spans="1:1">
      <c r="A837" s="14"/>
    </row>
    <row r="838" spans="1:1">
      <c r="A838" s="14"/>
    </row>
    <row r="839" spans="1:1">
      <c r="A839" s="14"/>
    </row>
    <row r="840" spans="1:1">
      <c r="A840" s="14"/>
    </row>
    <row r="841" spans="1:1">
      <c r="A841" s="14"/>
    </row>
    <row r="842" spans="1:1">
      <c r="A842" s="14"/>
    </row>
    <row r="843" spans="1:1">
      <c r="A843" s="14"/>
    </row>
    <row r="844" spans="1:1">
      <c r="A844" s="14"/>
    </row>
    <row r="845" spans="1:1">
      <c r="A845" s="14"/>
    </row>
    <row r="846" spans="1:1">
      <c r="A846" s="14"/>
    </row>
    <row r="847" spans="1:1">
      <c r="A847" s="14"/>
    </row>
    <row r="848" spans="1:1">
      <c r="A848" s="14"/>
    </row>
    <row r="849" spans="1:1">
      <c r="A849" s="14"/>
    </row>
    <row r="850" spans="1:1">
      <c r="A850" s="14"/>
    </row>
    <row r="851" spans="1:1">
      <c r="A851" s="14"/>
    </row>
    <row r="852" spans="1:1">
      <c r="A852" s="14"/>
    </row>
    <row r="853" spans="1:1">
      <c r="A853" s="14"/>
    </row>
    <row r="854" spans="1:1">
      <c r="A854" s="14"/>
    </row>
    <row r="855" spans="1:1">
      <c r="A855" s="14"/>
    </row>
    <row r="856" spans="1:1">
      <c r="A856" s="14"/>
    </row>
    <row r="857" spans="1:1">
      <c r="A857" s="14"/>
    </row>
    <row r="858" spans="1:1">
      <c r="A858" s="14"/>
    </row>
    <row r="859" spans="1:1">
      <c r="A859" s="14"/>
    </row>
    <row r="860" spans="1:1">
      <c r="A860" s="14"/>
    </row>
    <row r="861" spans="1:1">
      <c r="A861" s="14"/>
    </row>
    <row r="862" spans="1:1">
      <c r="A862" s="14"/>
    </row>
    <row r="863" spans="1:1">
      <c r="A863" s="14"/>
    </row>
    <row r="864" spans="1:1">
      <c r="A864" s="14"/>
    </row>
    <row r="865" spans="1:1">
      <c r="A865" s="14"/>
    </row>
    <row r="866" spans="1:1">
      <c r="A866" s="14"/>
    </row>
    <row r="867" spans="1:1">
      <c r="A867" s="14"/>
    </row>
    <row r="868" spans="1:1">
      <c r="A868" s="14"/>
    </row>
    <row r="869" spans="1:1">
      <c r="A869" s="14"/>
    </row>
    <row r="870" spans="1:1">
      <c r="A870" s="14"/>
    </row>
    <row r="871" spans="1:1">
      <c r="A871" s="14"/>
    </row>
    <row r="872" spans="1:1">
      <c r="A872" s="14"/>
    </row>
    <row r="873" spans="1:1">
      <c r="A873" s="14"/>
    </row>
    <row r="874" spans="1:1">
      <c r="A874" s="14"/>
    </row>
    <row r="875" spans="1:1">
      <c r="A875" s="14"/>
    </row>
    <row r="876" spans="1:1">
      <c r="A876" s="14"/>
    </row>
    <row r="877" spans="1:1">
      <c r="A877" s="14"/>
    </row>
    <row r="878" spans="1:1">
      <c r="A878" s="14"/>
    </row>
    <row r="879" spans="1:1">
      <c r="A879" s="14"/>
    </row>
    <row r="880" spans="1:1">
      <c r="A880" s="14"/>
    </row>
    <row r="881" spans="1:1">
      <c r="A881" s="14"/>
    </row>
    <row r="882" spans="1:1">
      <c r="A882" s="14"/>
    </row>
    <row r="883" spans="1:1">
      <c r="A883" s="14"/>
    </row>
    <row r="884" spans="1:1">
      <c r="A884" s="14"/>
    </row>
    <row r="885" spans="1:1">
      <c r="A885" s="14"/>
    </row>
    <row r="886" spans="1:1">
      <c r="A886" s="14"/>
    </row>
    <row r="887" spans="1:1">
      <c r="A887" s="14"/>
    </row>
    <row r="888" spans="1:1">
      <c r="A888" s="14"/>
    </row>
    <row r="889" spans="1:1">
      <c r="A889" s="14"/>
    </row>
    <row r="890" spans="1:1">
      <c r="A890" s="14"/>
    </row>
    <row r="891" spans="1:1">
      <c r="A891" s="14"/>
    </row>
    <row r="892" spans="1:1">
      <c r="A892" s="14"/>
    </row>
    <row r="893" spans="1:1">
      <c r="A893" s="14"/>
    </row>
    <row r="894" spans="1:1">
      <c r="A894" s="14"/>
    </row>
    <row r="895" spans="1:1">
      <c r="A895" s="14"/>
    </row>
    <row r="896" spans="1:1">
      <c r="A896" s="14"/>
    </row>
    <row r="897" spans="1:1">
      <c r="A897" s="14"/>
    </row>
    <row r="898" spans="1:1">
      <c r="A898" s="14"/>
    </row>
    <row r="899" spans="1:1">
      <c r="A899" s="14"/>
    </row>
    <row r="900" spans="1:1">
      <c r="A900" s="14"/>
    </row>
    <row r="901" spans="1:1">
      <c r="A901" s="14"/>
    </row>
    <row r="902" spans="1:1">
      <c r="A902" s="14"/>
    </row>
    <row r="903" spans="1:1">
      <c r="A903" s="14"/>
    </row>
    <row r="904" spans="1:1">
      <c r="A904" s="14"/>
    </row>
    <row r="905" spans="1:1">
      <c r="A905" s="14"/>
    </row>
    <row r="906" spans="1:1">
      <c r="A906" s="14"/>
    </row>
    <row r="907" spans="1:1">
      <c r="A907" s="14"/>
    </row>
    <row r="908" spans="1:1">
      <c r="A908" s="14"/>
    </row>
    <row r="909" spans="1:1">
      <c r="A909" s="14"/>
    </row>
    <row r="910" spans="1:1">
      <c r="A910" s="14"/>
    </row>
    <row r="911" spans="1:1">
      <c r="A911" s="14"/>
    </row>
    <row r="912" spans="1:1">
      <c r="A912" s="14"/>
    </row>
    <row r="913" spans="1:1">
      <c r="A913" s="14"/>
    </row>
    <row r="914" spans="1:1">
      <c r="A914" s="14"/>
    </row>
    <row r="915" spans="1:1">
      <c r="A915" s="14"/>
    </row>
    <row r="916" spans="1:1">
      <c r="A916" s="14"/>
    </row>
    <row r="917" spans="1:1">
      <c r="A917" s="14"/>
    </row>
    <row r="918" spans="1:1">
      <c r="A918" s="14"/>
    </row>
    <row r="919" spans="1:1">
      <c r="A919" s="14"/>
    </row>
    <row r="920" spans="1:1">
      <c r="A920" s="14"/>
    </row>
    <row r="921" spans="1:1">
      <c r="A921" s="14"/>
    </row>
    <row r="922" spans="1:1">
      <c r="A922" s="14"/>
    </row>
    <row r="923" spans="1:1">
      <c r="A923" s="14"/>
    </row>
    <row r="924" spans="1:1">
      <c r="A924" s="14"/>
    </row>
    <row r="925" spans="1:1">
      <c r="A925" s="14"/>
    </row>
    <row r="926" spans="1:1">
      <c r="A926" s="14"/>
    </row>
    <row r="927" spans="1:1">
      <c r="A927" s="14"/>
    </row>
    <row r="928" spans="1:1">
      <c r="A928" s="14"/>
    </row>
    <row r="929" spans="1:1">
      <c r="A929" s="14"/>
    </row>
    <row r="930" spans="1:1">
      <c r="A930" s="14"/>
    </row>
    <row r="931" spans="1:1">
      <c r="A931" s="14"/>
    </row>
    <row r="932" spans="1:1">
      <c r="A932" s="14"/>
    </row>
    <row r="933" spans="1:1">
      <c r="A933" s="14"/>
    </row>
    <row r="934" spans="1:1">
      <c r="A934" s="14"/>
    </row>
    <row r="935" spans="1:1">
      <c r="A935" s="14"/>
    </row>
    <row r="936" spans="1:1">
      <c r="A936" s="14"/>
    </row>
    <row r="937" spans="1:1">
      <c r="A937" s="14"/>
    </row>
    <row r="938" spans="1:1">
      <c r="A938" s="14"/>
    </row>
    <row r="939" spans="1:1">
      <c r="A939" s="14"/>
    </row>
    <row r="940" spans="1:1">
      <c r="A940" s="14"/>
    </row>
    <row r="941" spans="1:1">
      <c r="A941" s="14"/>
    </row>
    <row r="942" spans="1:1">
      <c r="A942" s="14"/>
    </row>
    <row r="943" spans="1:1">
      <c r="A943" s="14"/>
    </row>
    <row r="944" spans="1:1">
      <c r="A944" s="14"/>
    </row>
    <row r="945" spans="1:1">
      <c r="A945" s="14"/>
    </row>
    <row r="946" spans="1:1">
      <c r="A946" s="14"/>
    </row>
    <row r="947" spans="1:1">
      <c r="A947" s="14"/>
    </row>
    <row r="948" spans="1:1">
      <c r="A948" s="14"/>
    </row>
    <row r="949" spans="1:1">
      <c r="A949" s="14"/>
    </row>
    <row r="950" spans="1:1">
      <c r="A950" s="14"/>
    </row>
    <row r="951" spans="1:1">
      <c r="A951" s="14"/>
    </row>
    <row r="952" spans="1:1">
      <c r="A952" s="14"/>
    </row>
    <row r="953" spans="1:1">
      <c r="A953" s="14"/>
    </row>
    <row r="954" spans="1:1">
      <c r="A954" s="14"/>
    </row>
    <row r="955" spans="1:1">
      <c r="A955" s="14"/>
    </row>
    <row r="956" spans="1:1">
      <c r="A956" s="14"/>
    </row>
    <row r="957" spans="1:1">
      <c r="A957" s="14"/>
    </row>
    <row r="958" spans="1:1">
      <c r="A958" s="14"/>
    </row>
    <row r="959" spans="1:1">
      <c r="A959" s="14"/>
    </row>
    <row r="960" spans="1:1">
      <c r="A960" s="14"/>
    </row>
    <row r="961" spans="1:1">
      <c r="A961" s="14"/>
    </row>
    <row r="962" spans="1:1">
      <c r="A962" s="14"/>
    </row>
    <row r="963" spans="1:1">
      <c r="A963" s="14"/>
    </row>
    <row r="964" spans="1:1">
      <c r="A964" s="14"/>
    </row>
    <row r="965" spans="1:1">
      <c r="A965" s="14"/>
    </row>
    <row r="966" spans="1:1">
      <c r="A966" s="14"/>
    </row>
    <row r="967" spans="1:1">
      <c r="A967" s="14"/>
    </row>
    <row r="968" spans="1:1">
      <c r="A968" s="14"/>
    </row>
    <row r="969" spans="1:1">
      <c r="A969" s="14"/>
    </row>
    <row r="970" spans="1:1">
      <c r="A970" s="14"/>
    </row>
    <row r="971" spans="1:1">
      <c r="A971" s="14"/>
    </row>
    <row r="972" spans="1:1">
      <c r="A972" s="14"/>
    </row>
    <row r="973" spans="1:1">
      <c r="A973" s="14"/>
    </row>
    <row r="974" spans="1:1">
      <c r="A974" s="14"/>
    </row>
    <row r="975" spans="1:1">
      <c r="A975" s="14"/>
    </row>
    <row r="976" spans="1:1">
      <c r="A976" s="14"/>
    </row>
    <row r="977" spans="1:1">
      <c r="A977" s="14"/>
    </row>
    <row r="978" spans="1:1">
      <c r="A978" s="14"/>
    </row>
    <row r="979" spans="1:1">
      <c r="A979" s="14"/>
    </row>
    <row r="980" spans="1:1">
      <c r="A980" s="14"/>
    </row>
    <row r="981" spans="1:1">
      <c r="A981" s="14"/>
    </row>
    <row r="982" spans="1:1">
      <c r="A982" s="14"/>
    </row>
    <row r="983" spans="1:1">
      <c r="A983" s="14"/>
    </row>
    <row r="984" spans="1:1">
      <c r="A984" s="14"/>
    </row>
    <row r="985" spans="1:1">
      <c r="A985" s="14"/>
    </row>
    <row r="986" spans="1:1">
      <c r="A986" s="14"/>
    </row>
    <row r="987" spans="1:1">
      <c r="A987" s="14"/>
    </row>
    <row r="988" spans="1:1">
      <c r="A988" s="14"/>
    </row>
    <row r="989" spans="1:1">
      <c r="A989" s="14"/>
    </row>
    <row r="990" spans="1:1">
      <c r="A990" s="14"/>
    </row>
    <row r="991" spans="1:1">
      <c r="A991" s="14"/>
    </row>
    <row r="992" spans="1:1">
      <c r="A992" s="14"/>
    </row>
    <row r="993" spans="1:1">
      <c r="A993" s="14"/>
    </row>
    <row r="994" spans="1:1">
      <c r="A994" s="14"/>
    </row>
    <row r="995" spans="1:1">
      <c r="A995" s="14"/>
    </row>
    <row r="996" spans="1:1">
      <c r="A996" s="14"/>
    </row>
    <row r="997" spans="1:1">
      <c r="A997" s="14"/>
    </row>
    <row r="998" spans="1:1">
      <c r="A998" s="14"/>
    </row>
    <row r="999" spans="1:1">
      <c r="A999" s="14"/>
    </row>
    <row r="1000" spans="1:1">
      <c r="A1000" s="14"/>
    </row>
    <row r="1001" spans="1:1">
      <c r="A1001" s="14"/>
    </row>
    <row r="1002" spans="1:1">
      <c r="A1002" s="14"/>
    </row>
    <row r="1003" spans="1:1">
      <c r="A1003" s="14"/>
    </row>
    <row r="1004" spans="1:1">
      <c r="A1004" s="14"/>
    </row>
    <row r="1005" spans="1:1">
      <c r="A1005" s="14"/>
    </row>
    <row r="1006" spans="1:1">
      <c r="A1006" s="14"/>
    </row>
    <row r="1007" spans="1:1">
      <c r="A1007" s="14"/>
    </row>
    <row r="1008" spans="1:1">
      <c r="A1008" s="14"/>
    </row>
    <row r="1009" spans="1:1">
      <c r="A1009" s="14"/>
    </row>
    <row r="1010" spans="1:1">
      <c r="A1010" s="14"/>
    </row>
    <row r="1011" spans="1:1">
      <c r="A1011" s="14"/>
    </row>
    <row r="1012" spans="1:1">
      <c r="A1012" s="14"/>
    </row>
    <row r="1013" spans="1:1">
      <c r="A1013" s="14"/>
    </row>
    <row r="1014" spans="1:1">
      <c r="A1014" s="14"/>
    </row>
    <row r="1015" spans="1:1">
      <c r="A1015" s="14"/>
    </row>
    <row r="1016" spans="1:1">
      <c r="A1016" s="14"/>
    </row>
    <row r="1017" spans="1:1">
      <c r="A1017" s="14"/>
    </row>
    <row r="1018" spans="1:1">
      <c r="A1018" s="14"/>
    </row>
    <row r="1019" spans="1:1">
      <c r="A1019" s="14"/>
    </row>
    <row r="1020" spans="1:1">
      <c r="A1020" s="14"/>
    </row>
    <row r="1021" spans="1:1">
      <c r="A1021" s="14"/>
    </row>
    <row r="1022" spans="1:1">
      <c r="A1022" s="14"/>
    </row>
    <row r="1023" spans="1:1">
      <c r="A1023" s="14"/>
    </row>
    <row r="1024" spans="1:1">
      <c r="A1024" s="14"/>
    </row>
    <row r="1025" spans="1:1">
      <c r="A1025" s="14"/>
    </row>
    <row r="1026" spans="1:1">
      <c r="A1026" s="14"/>
    </row>
    <row r="1027" spans="1:1">
      <c r="A1027" s="14"/>
    </row>
    <row r="1028" spans="1:1">
      <c r="A1028" s="14"/>
    </row>
    <row r="1029" spans="1:1">
      <c r="A1029" s="14"/>
    </row>
    <row r="1030" spans="1:1">
      <c r="A1030" s="14"/>
    </row>
    <row r="1031" spans="1:1">
      <c r="A1031" s="14"/>
    </row>
    <row r="1032" spans="1:1">
      <c r="A1032" s="14"/>
    </row>
    <row r="1033" spans="1:1">
      <c r="A1033" s="14"/>
    </row>
    <row r="1034" spans="1:1">
      <c r="A1034" s="14"/>
    </row>
    <row r="1035" spans="1:1">
      <c r="A1035" s="14"/>
    </row>
    <row r="1036" spans="1:1">
      <c r="A1036" s="14"/>
    </row>
    <row r="1037" spans="1:1">
      <c r="A1037" s="14"/>
    </row>
    <row r="1038" spans="1:1">
      <c r="A1038" s="14"/>
    </row>
    <row r="1039" spans="1:1">
      <c r="A1039" s="14"/>
    </row>
    <row r="1040" spans="1:1">
      <c r="A1040" s="14"/>
    </row>
    <row r="1041" spans="1:1">
      <c r="A1041" s="14"/>
    </row>
    <row r="1042" spans="1:1">
      <c r="A1042" s="14"/>
    </row>
    <row r="1043" spans="1:1">
      <c r="A1043" s="14"/>
    </row>
    <row r="1044" spans="1:1">
      <c r="A1044" s="14"/>
    </row>
    <row r="1045" spans="1:1">
      <c r="A1045" s="14"/>
    </row>
    <row r="1046" spans="1:1">
      <c r="A1046" s="14"/>
    </row>
    <row r="1047" spans="1:1">
      <c r="A1047" s="14"/>
    </row>
    <row r="1048" spans="1:1">
      <c r="A1048" s="14"/>
    </row>
    <row r="1049" spans="1:1">
      <c r="A1049" s="14"/>
    </row>
    <row r="1050" spans="1:1">
      <c r="A1050" s="14"/>
    </row>
    <row r="1051" spans="1:1">
      <c r="A1051" s="14"/>
    </row>
    <row r="1052" spans="1:1">
      <c r="A1052" s="14"/>
    </row>
    <row r="1053" spans="1:1">
      <c r="A1053" s="14"/>
    </row>
    <row r="1054" spans="1:1">
      <c r="A1054" s="14"/>
    </row>
    <row r="1055" spans="1:1">
      <c r="A1055" s="14"/>
    </row>
    <row r="1056" spans="1:1">
      <c r="A1056" s="14"/>
    </row>
    <row r="1057" spans="1:1">
      <c r="A1057" s="14"/>
    </row>
    <row r="1058" spans="1:1">
      <c r="A1058" s="14"/>
    </row>
    <row r="1059" spans="1:1">
      <c r="A1059" s="14"/>
    </row>
    <row r="1060" spans="1:1">
      <c r="A1060" s="14"/>
    </row>
    <row r="1061" spans="1:1">
      <c r="A1061" s="14"/>
    </row>
    <row r="1062" spans="1:1">
      <c r="A1062" s="14"/>
    </row>
    <row r="1063" spans="1:1">
      <c r="A1063" s="14"/>
    </row>
    <row r="1064" spans="1:1">
      <c r="A1064" s="14"/>
    </row>
    <row r="1065" spans="1:1">
      <c r="A1065" s="14"/>
    </row>
    <row r="1066" spans="1:1">
      <c r="A1066" s="14"/>
    </row>
    <row r="1067" spans="1:1">
      <c r="A1067" s="14"/>
    </row>
    <row r="1068" spans="1:1">
      <c r="A1068" s="14"/>
    </row>
    <row r="1069" spans="1:1">
      <c r="A1069" s="14"/>
    </row>
    <row r="1070" spans="1:1">
      <c r="A1070" s="14"/>
    </row>
    <row r="1071" spans="1:1">
      <c r="A1071" s="14"/>
    </row>
    <row r="1072" spans="1:1">
      <c r="A1072" s="14"/>
    </row>
    <row r="1073" spans="1:1">
      <c r="A1073" s="14"/>
    </row>
    <row r="1074" spans="1:1">
      <c r="A1074" s="14"/>
    </row>
    <row r="1075" spans="1:1">
      <c r="A1075" s="14"/>
    </row>
    <row r="1076" spans="1:1">
      <c r="A1076" s="14"/>
    </row>
    <row r="1077" spans="1:1">
      <c r="A1077" s="14"/>
    </row>
    <row r="1078" spans="1:1">
      <c r="A1078" s="14"/>
    </row>
    <row r="1079" spans="1:1">
      <c r="A1079" s="14"/>
    </row>
    <row r="1080" spans="1:1">
      <c r="A1080" s="14"/>
    </row>
    <row r="1081" spans="1:1">
      <c r="A1081" s="14"/>
    </row>
    <row r="1082" spans="1:1">
      <c r="A1082" s="14"/>
    </row>
    <row r="1083" spans="1:1">
      <c r="A1083" s="14"/>
    </row>
    <row r="1084" spans="1:1">
      <c r="A1084" s="14"/>
    </row>
    <row r="1085" spans="1:1">
      <c r="A1085" s="14"/>
    </row>
    <row r="1086" spans="1:1">
      <c r="A1086" s="14"/>
    </row>
    <row r="1087" spans="1:1">
      <c r="A1087" s="14"/>
    </row>
    <row r="1088" spans="1:1">
      <c r="A1088" s="14"/>
    </row>
    <row r="1089" spans="1:1">
      <c r="A1089" s="14"/>
    </row>
    <row r="1090" spans="1:1">
      <c r="A1090" s="14"/>
    </row>
    <row r="1091" spans="1:1">
      <c r="A1091" s="14"/>
    </row>
    <row r="1092" spans="1:1">
      <c r="A1092" s="14"/>
    </row>
    <row r="1093" spans="1:1">
      <c r="A1093" s="14"/>
    </row>
    <row r="1094" spans="1:1">
      <c r="A1094" s="14"/>
    </row>
    <row r="1095" spans="1:1">
      <c r="A1095" s="14"/>
    </row>
    <row r="1096" spans="1:1">
      <c r="A1096" s="14"/>
    </row>
    <row r="1097" spans="1:1">
      <c r="A1097" s="14"/>
    </row>
    <row r="1098" spans="1:1">
      <c r="A1098" s="14"/>
    </row>
    <row r="1099" spans="1:1">
      <c r="A1099" s="14"/>
    </row>
    <row r="1100" spans="1:1">
      <c r="A1100" s="14"/>
    </row>
    <row r="1101" spans="1:1">
      <c r="A1101" s="14"/>
    </row>
    <row r="1102" spans="1:1">
      <c r="A1102" s="14"/>
    </row>
    <row r="1103" spans="1:1">
      <c r="A1103" s="14"/>
    </row>
    <row r="1104" spans="1:1">
      <c r="A1104" s="14"/>
    </row>
    <row r="1105" spans="1:1">
      <c r="A1105" s="14"/>
    </row>
    <row r="1106" spans="1:1">
      <c r="A1106" s="14"/>
    </row>
    <row r="1107" spans="1:1">
      <c r="A1107" s="14"/>
    </row>
    <row r="1108" spans="1:1">
      <c r="A1108" s="14"/>
    </row>
    <row r="1109" spans="1:1">
      <c r="A1109" s="14"/>
    </row>
    <row r="1110" spans="1:1">
      <c r="A1110" s="14"/>
    </row>
    <row r="1111" spans="1:1">
      <c r="A1111" s="14"/>
    </row>
    <row r="1112" spans="1:1">
      <c r="A1112" s="14"/>
    </row>
    <row r="1113" spans="1:1">
      <c r="A1113" s="14"/>
    </row>
    <row r="1114" spans="1:1">
      <c r="A1114" s="14"/>
    </row>
    <row r="1115" spans="1:1">
      <c r="A1115" s="14"/>
    </row>
    <row r="1116" spans="1:1">
      <c r="A1116" s="14"/>
    </row>
    <row r="1117" spans="1:1">
      <c r="A1117" s="14"/>
    </row>
    <row r="1118" spans="1:1">
      <c r="A1118" s="14"/>
    </row>
    <row r="1119" spans="1:1">
      <c r="A1119" s="14"/>
    </row>
    <row r="1120" spans="1:1">
      <c r="A1120" s="14"/>
    </row>
    <row r="1121" spans="1:1">
      <c r="A1121" s="14"/>
    </row>
    <row r="1122" spans="1:1">
      <c r="A1122" s="14"/>
    </row>
    <row r="1123" spans="1:1">
      <c r="A1123" s="14"/>
    </row>
    <row r="1124" spans="1:1">
      <c r="A1124" s="14"/>
    </row>
    <row r="1125" spans="1:1">
      <c r="A1125" s="14"/>
    </row>
    <row r="1126" spans="1:1">
      <c r="A1126" s="14"/>
    </row>
    <row r="1127" spans="1:1">
      <c r="A1127" s="14"/>
    </row>
    <row r="1128" spans="1:1">
      <c r="A1128" s="14"/>
    </row>
    <row r="1129" spans="1:1">
      <c r="A1129" s="14"/>
    </row>
    <row r="1130" spans="1:1">
      <c r="A1130" s="14"/>
    </row>
    <row r="1131" spans="1:1">
      <c r="A1131" s="14"/>
    </row>
    <row r="1132" spans="1:1">
      <c r="A1132" s="14"/>
    </row>
    <row r="1133" spans="1:1">
      <c r="A1133" s="14"/>
    </row>
    <row r="1134" spans="1:1">
      <c r="A1134" s="14"/>
    </row>
    <row r="1135" spans="1:1">
      <c r="A1135" s="14"/>
    </row>
    <row r="1136" spans="1:1">
      <c r="A1136" s="14"/>
    </row>
    <row r="1137" spans="1:1">
      <c r="A1137" s="14"/>
    </row>
    <row r="1138" spans="1:1">
      <c r="A1138" s="14"/>
    </row>
    <row r="1139" spans="1:1">
      <c r="A1139" s="14"/>
    </row>
    <row r="1140" spans="1:1">
      <c r="A1140" s="14"/>
    </row>
    <row r="1141" spans="1:1">
      <c r="A1141" s="14"/>
    </row>
    <row r="1142" spans="1:1">
      <c r="A1142" s="14"/>
    </row>
    <row r="1143" spans="1:1">
      <c r="A1143" s="14"/>
    </row>
    <row r="1144" spans="1:1">
      <c r="A1144" s="14"/>
    </row>
    <row r="1145" spans="1:1">
      <c r="A1145" s="14"/>
    </row>
    <row r="1146" spans="1:1">
      <c r="A1146" s="14"/>
    </row>
    <row r="1147" spans="1:1">
      <c r="A1147" s="14"/>
    </row>
    <row r="1148" spans="1:1">
      <c r="A1148" s="14"/>
    </row>
    <row r="1149" spans="1:1">
      <c r="A1149" s="14"/>
    </row>
    <row r="1150" spans="1:1">
      <c r="A1150" s="14"/>
    </row>
    <row r="1151" spans="1:1">
      <c r="A1151" s="14"/>
    </row>
    <row r="1152" spans="1:1">
      <c r="A1152" s="14"/>
    </row>
    <row r="1153" spans="1:1">
      <c r="A1153" s="14"/>
    </row>
    <row r="1154" spans="1:1">
      <c r="A1154" s="14"/>
    </row>
    <row r="1155" spans="1:1">
      <c r="A1155" s="14"/>
    </row>
    <row r="1156" spans="1:1">
      <c r="A1156" s="14"/>
    </row>
    <row r="1157" spans="1:1">
      <c r="A1157" s="14"/>
    </row>
    <row r="1158" spans="1:1">
      <c r="A1158" s="14"/>
    </row>
    <row r="1159" spans="1:1">
      <c r="A1159" s="14"/>
    </row>
    <row r="1160" spans="1:1">
      <c r="A1160" s="14"/>
    </row>
    <row r="1161" spans="1:1">
      <c r="A1161" s="14"/>
    </row>
    <row r="1162" spans="1:1">
      <c r="A1162" s="14"/>
    </row>
    <row r="1163" spans="1:1">
      <c r="A1163" s="14"/>
    </row>
    <row r="1164" spans="1:1">
      <c r="A1164" s="14"/>
    </row>
    <row r="1165" spans="1:1">
      <c r="A1165" s="14"/>
    </row>
    <row r="1166" spans="1:1">
      <c r="A1166" s="14"/>
    </row>
    <row r="1167" spans="1:1">
      <c r="A1167" s="14"/>
    </row>
    <row r="1168" spans="1:1">
      <c r="A1168" s="14"/>
    </row>
    <row r="1169" spans="1:1">
      <c r="A1169" s="14"/>
    </row>
    <row r="1170" spans="1:1">
      <c r="A1170" s="14"/>
    </row>
    <row r="1171" spans="1:1">
      <c r="A1171" s="14"/>
    </row>
    <row r="1172" spans="1:1">
      <c r="A1172" s="14"/>
    </row>
    <row r="1173" spans="1:1">
      <c r="A1173" s="14"/>
    </row>
    <row r="1174" spans="1:1">
      <c r="A1174" s="14"/>
    </row>
    <row r="1175" spans="1:1">
      <c r="A1175" s="14"/>
    </row>
    <row r="1176" spans="1:1">
      <c r="A1176" s="14"/>
    </row>
    <row r="1177" spans="1:1">
      <c r="A1177" s="14"/>
    </row>
    <row r="1178" spans="1:1">
      <c r="A1178" s="14"/>
    </row>
    <row r="1179" spans="1:1">
      <c r="A1179" s="14"/>
    </row>
    <row r="1180" spans="1:1">
      <c r="A1180" s="14"/>
    </row>
    <row r="1181" spans="1:1">
      <c r="A1181" s="14"/>
    </row>
    <row r="1182" spans="1:1">
      <c r="A1182" s="14"/>
    </row>
    <row r="1183" spans="1:1">
      <c r="A1183" s="14"/>
    </row>
    <row r="1184" spans="1:1">
      <c r="A1184" s="14"/>
    </row>
    <row r="1185" spans="1:1">
      <c r="A1185" s="14"/>
    </row>
    <row r="1186" spans="1:1">
      <c r="A1186" s="14"/>
    </row>
    <row r="1187" spans="1:1">
      <c r="A1187" s="14"/>
    </row>
    <row r="1188" spans="1:1">
      <c r="A1188" s="14"/>
    </row>
    <row r="1189" spans="1:1">
      <c r="A1189" s="14"/>
    </row>
    <row r="1190" spans="1:1">
      <c r="A1190" s="14"/>
    </row>
    <row r="1191" spans="1:1">
      <c r="A1191" s="14"/>
    </row>
    <row r="1192" spans="1:1">
      <c r="A1192" s="14"/>
    </row>
    <row r="1193" spans="1:1">
      <c r="A1193" s="14"/>
    </row>
    <row r="1194" spans="1:1">
      <c r="A1194" s="14"/>
    </row>
    <row r="1195" spans="1:1">
      <c r="A1195" s="14"/>
    </row>
    <row r="1196" spans="1:1">
      <c r="A1196" s="14"/>
    </row>
    <row r="1197" spans="1:1">
      <c r="A1197" s="14"/>
    </row>
    <row r="1198" spans="1:1">
      <c r="A1198" s="14"/>
    </row>
    <row r="1199" spans="1:1">
      <c r="A1199" s="14"/>
    </row>
    <row r="1200" spans="1:1">
      <c r="A1200" s="14"/>
    </row>
    <row r="1201" spans="1:1">
      <c r="A1201" s="14"/>
    </row>
    <row r="1202" spans="1:1">
      <c r="A1202" s="14"/>
    </row>
    <row r="1203" spans="1:1">
      <c r="A1203" s="14"/>
    </row>
    <row r="1204" spans="1:1">
      <c r="A1204" s="14"/>
    </row>
    <row r="1205" spans="1:1">
      <c r="A1205" s="14"/>
    </row>
    <row r="1206" spans="1:1">
      <c r="A1206" s="14"/>
    </row>
    <row r="1207" spans="1:1">
      <c r="A1207" s="14"/>
    </row>
    <row r="1208" spans="1:1">
      <c r="A1208" s="14"/>
    </row>
    <row r="1209" spans="1:1">
      <c r="A1209" s="14"/>
    </row>
    <row r="1210" spans="1:1">
      <c r="A1210" s="14"/>
    </row>
    <row r="1211" spans="1:1">
      <c r="A1211" s="14"/>
    </row>
    <row r="1212" spans="1:1">
      <c r="A1212" s="14"/>
    </row>
    <row r="1213" spans="1:1">
      <c r="A1213" s="14"/>
    </row>
    <row r="1214" spans="1:1">
      <c r="A1214" s="14"/>
    </row>
    <row r="1215" spans="1:1">
      <c r="A1215" s="14"/>
    </row>
    <row r="1216" spans="1:1">
      <c r="A1216" s="14"/>
    </row>
    <row r="1217" spans="1:1">
      <c r="A1217" s="14"/>
    </row>
    <row r="1218" spans="1:1">
      <c r="A1218" s="14"/>
    </row>
    <row r="1219" spans="1:1">
      <c r="A1219" s="14"/>
    </row>
    <row r="1220" spans="1:1">
      <c r="A1220" s="14"/>
    </row>
    <row r="1221" spans="1:1">
      <c r="A1221" s="14"/>
    </row>
    <row r="1222" spans="1:1">
      <c r="A1222" s="14"/>
    </row>
    <row r="1223" spans="1:1">
      <c r="A1223" s="14"/>
    </row>
    <row r="1224" spans="1:1">
      <c r="A1224" s="14"/>
    </row>
    <row r="1225" spans="1:1">
      <c r="A1225" s="14"/>
    </row>
    <row r="1226" spans="1:1">
      <c r="A1226" s="14"/>
    </row>
    <row r="1227" spans="1:1">
      <c r="A1227" s="14"/>
    </row>
    <row r="1228" spans="1:1">
      <c r="A1228" s="14"/>
    </row>
    <row r="1229" spans="1:1">
      <c r="A1229" s="14"/>
    </row>
    <row r="1230" spans="1:1">
      <c r="A1230" s="14"/>
    </row>
    <row r="1231" spans="1:1">
      <c r="A1231" s="14"/>
    </row>
    <row r="1232" spans="1:1">
      <c r="A1232" s="14"/>
    </row>
    <row r="1233" spans="1:1">
      <c r="A1233" s="14"/>
    </row>
    <row r="1234" spans="1:1">
      <c r="A1234" s="14"/>
    </row>
    <row r="1235" spans="1:1">
      <c r="A1235" s="14"/>
    </row>
    <row r="1236" spans="1:1">
      <c r="A1236" s="14"/>
    </row>
    <row r="1237" spans="1:1">
      <c r="A1237" s="14"/>
    </row>
    <row r="1238" spans="1:1">
      <c r="A1238" s="14"/>
    </row>
    <row r="1239" spans="1:1">
      <c r="A1239" s="14"/>
    </row>
    <row r="1240" spans="1:1">
      <c r="A1240" s="14"/>
    </row>
    <row r="1241" spans="1:1">
      <c r="A1241" s="14"/>
    </row>
    <row r="1242" spans="1:1">
      <c r="A1242" s="14"/>
    </row>
    <row r="1243" spans="1:1">
      <c r="A1243" s="14"/>
    </row>
    <row r="1244" spans="1:1">
      <c r="A1244" s="14"/>
    </row>
    <row r="1245" spans="1:1">
      <c r="A1245" s="14"/>
    </row>
    <row r="1246" spans="1:1">
      <c r="A1246" s="14"/>
    </row>
    <row r="1247" spans="1:1">
      <c r="A1247" s="14"/>
    </row>
    <row r="1248" spans="1:1">
      <c r="A1248" s="14"/>
    </row>
    <row r="1249" spans="1:1">
      <c r="A1249" s="14"/>
    </row>
    <row r="1250" spans="1:1">
      <c r="A1250" s="14"/>
    </row>
    <row r="1251" spans="1:1">
      <c r="A1251" s="14"/>
    </row>
    <row r="1252" spans="1:1">
      <c r="A1252" s="14"/>
    </row>
    <row r="1253" spans="1:1">
      <c r="A1253" s="14"/>
    </row>
    <row r="1254" spans="1:1">
      <c r="A1254" s="14"/>
    </row>
    <row r="1255" spans="1:1">
      <c r="A1255" s="14"/>
    </row>
    <row r="1256" spans="1:1">
      <c r="A1256" s="14"/>
    </row>
    <row r="1257" spans="1:1">
      <c r="A1257" s="14"/>
    </row>
    <row r="1258" spans="1:1">
      <c r="A1258" s="14"/>
    </row>
    <row r="1259" spans="1:1">
      <c r="A1259" s="14"/>
    </row>
    <row r="1260" spans="1:1">
      <c r="A1260" s="14"/>
    </row>
    <row r="1261" spans="1:1">
      <c r="A1261" s="14"/>
    </row>
    <row r="1262" spans="1:1">
      <c r="A1262" s="14"/>
    </row>
    <row r="1263" spans="1:1">
      <c r="A1263" s="14"/>
    </row>
    <row r="1264" spans="1:1">
      <c r="A1264" s="14"/>
    </row>
    <row r="1265" spans="1:1">
      <c r="A1265" s="14"/>
    </row>
    <row r="1266" spans="1:1">
      <c r="A1266" s="14"/>
    </row>
    <row r="1267" spans="1:1">
      <c r="A1267" s="14"/>
    </row>
    <row r="1268" spans="1:1">
      <c r="A1268" s="14"/>
    </row>
    <row r="1269" spans="1:1">
      <c r="A1269" s="14"/>
    </row>
    <row r="1270" spans="1:1">
      <c r="A1270" s="14"/>
    </row>
    <row r="1271" spans="1:1">
      <c r="A1271" s="14"/>
    </row>
    <row r="1272" spans="1:1">
      <c r="A1272" s="14"/>
    </row>
    <row r="1273" spans="1:1">
      <c r="A1273" s="14"/>
    </row>
    <row r="1274" spans="1:1">
      <c r="A1274" s="14"/>
    </row>
    <row r="1275" spans="1:1">
      <c r="A1275" s="14"/>
    </row>
    <row r="1276" spans="1:1">
      <c r="A1276" s="14"/>
    </row>
    <row r="1277" spans="1:1">
      <c r="A1277" s="14"/>
    </row>
    <row r="1278" spans="1:1">
      <c r="A1278" s="14"/>
    </row>
    <row r="1279" spans="1:1">
      <c r="A1279" s="14"/>
    </row>
    <row r="1280" spans="1:1">
      <c r="A1280" s="14"/>
    </row>
    <row r="1281" spans="1:1">
      <c r="A1281" s="14"/>
    </row>
    <row r="1282" spans="1:1">
      <c r="A1282" s="14"/>
    </row>
    <row r="1283" spans="1:1">
      <c r="A1283" s="14"/>
    </row>
    <row r="1284" spans="1:1">
      <c r="A1284" s="14"/>
    </row>
    <row r="1285" spans="1:1">
      <c r="A1285" s="14"/>
    </row>
    <row r="1286" spans="1:1">
      <c r="A1286" s="14"/>
    </row>
    <row r="1287" spans="1:1">
      <c r="A1287" s="14"/>
    </row>
    <row r="1288" spans="1:1">
      <c r="A1288" s="14"/>
    </row>
    <row r="1289" spans="1:1">
      <c r="A1289" s="14"/>
    </row>
    <row r="1290" spans="1:1">
      <c r="A1290" s="14"/>
    </row>
    <row r="1291" spans="1:1">
      <c r="A1291" s="14"/>
    </row>
    <row r="1292" spans="1:1">
      <c r="A1292" s="14"/>
    </row>
    <row r="1293" spans="1:1">
      <c r="A1293" s="14"/>
    </row>
    <row r="1294" spans="1:1">
      <c r="A1294" s="14"/>
    </row>
    <row r="1295" spans="1:1">
      <c r="A1295" s="14"/>
    </row>
    <row r="1296" spans="1:1">
      <c r="A1296" s="14"/>
    </row>
    <row r="1297" spans="1:1">
      <c r="A1297" s="14"/>
    </row>
    <row r="1298" spans="1:1">
      <c r="A1298" s="14"/>
    </row>
    <row r="1299" spans="1:1">
      <c r="A1299" s="14"/>
    </row>
    <row r="1300" spans="1:1">
      <c r="A1300" s="14"/>
    </row>
    <row r="1301" spans="1:1">
      <c r="A1301" s="14"/>
    </row>
    <row r="1302" spans="1:1">
      <c r="A1302" s="14"/>
    </row>
    <row r="1303" spans="1:1">
      <c r="A1303" s="14"/>
    </row>
    <row r="1304" spans="1:1">
      <c r="A1304" s="14"/>
    </row>
    <row r="1305" spans="1:1">
      <c r="A1305" s="14"/>
    </row>
    <row r="1306" spans="1:1">
      <c r="A1306" s="14"/>
    </row>
    <row r="1307" spans="1:1">
      <c r="A1307" s="14"/>
    </row>
    <row r="1308" spans="1:1">
      <c r="A1308" s="14"/>
    </row>
    <row r="1309" spans="1:1">
      <c r="A1309" s="14"/>
    </row>
    <row r="1310" spans="1:1">
      <c r="A1310" s="14"/>
    </row>
    <row r="1311" spans="1:1">
      <c r="A1311" s="14"/>
    </row>
    <row r="1312" spans="1:1">
      <c r="A1312" s="14"/>
    </row>
    <row r="1313" spans="1:1">
      <c r="A1313" s="14"/>
    </row>
    <row r="1314" spans="1:1">
      <c r="A1314" s="14"/>
    </row>
    <row r="1315" spans="1:1">
      <c r="A1315" s="14"/>
    </row>
    <row r="1316" spans="1:1">
      <c r="A1316" s="14"/>
    </row>
    <row r="1317" spans="1:1">
      <c r="A1317" s="14"/>
    </row>
    <row r="1318" spans="1:1">
      <c r="A1318" s="14"/>
    </row>
    <row r="1319" spans="1:1">
      <c r="A1319" s="14"/>
    </row>
    <row r="1320" spans="1:1">
      <c r="A1320" s="14"/>
    </row>
    <row r="1321" spans="1:1">
      <c r="A1321" s="14"/>
    </row>
    <row r="1322" spans="1:1">
      <c r="A1322" s="14"/>
    </row>
    <row r="1323" spans="1:1">
      <c r="A1323" s="14"/>
    </row>
    <row r="1324" spans="1:1">
      <c r="A1324" s="14"/>
    </row>
    <row r="1325" spans="1:1">
      <c r="A1325" s="14"/>
    </row>
    <row r="1326" spans="1:1">
      <c r="A1326" s="14"/>
    </row>
    <row r="1327" spans="1:1">
      <c r="A1327" s="14"/>
    </row>
    <row r="1328" spans="1:1">
      <c r="A1328" s="14"/>
    </row>
    <row r="1329" spans="1:1">
      <c r="A1329" s="14"/>
    </row>
    <row r="1330" spans="1:1">
      <c r="A1330" s="14"/>
    </row>
    <row r="1331" spans="1:1">
      <c r="A1331" s="14"/>
    </row>
    <row r="1332" spans="1:1">
      <c r="A1332" s="14"/>
    </row>
    <row r="1333" spans="1:1">
      <c r="A1333" s="14"/>
    </row>
    <row r="1334" spans="1:1">
      <c r="A1334" s="14"/>
    </row>
    <row r="1335" spans="1:1">
      <c r="A1335" s="14"/>
    </row>
    <row r="1336" spans="1:1">
      <c r="A1336" s="14"/>
    </row>
    <row r="1337" spans="1:1">
      <c r="A1337" s="14"/>
    </row>
    <row r="1338" spans="1:1">
      <c r="A1338" s="14"/>
    </row>
    <row r="1339" spans="1:1">
      <c r="A1339" s="14"/>
    </row>
    <row r="1340" spans="1:1">
      <c r="A1340" s="14"/>
    </row>
    <row r="1341" spans="1:1">
      <c r="A1341" s="14"/>
    </row>
    <row r="1342" spans="1:1">
      <c r="A1342" s="14"/>
    </row>
    <row r="1343" spans="1:1">
      <c r="A1343" s="14"/>
    </row>
    <row r="1344" spans="1:1">
      <c r="A1344" s="14"/>
    </row>
    <row r="1345" spans="1:1">
      <c r="A1345" s="14"/>
    </row>
    <row r="1346" spans="1:1">
      <c r="A1346" s="14"/>
    </row>
    <row r="1347" spans="1:1">
      <c r="A1347" s="14"/>
    </row>
    <row r="1348" spans="1:1">
      <c r="A1348" s="14"/>
    </row>
    <row r="1349" spans="1:1">
      <c r="A1349" s="14"/>
    </row>
    <row r="1350" spans="1:1">
      <c r="A1350" s="14"/>
    </row>
    <row r="1351" spans="1:1">
      <c r="A1351" s="14"/>
    </row>
    <row r="1352" spans="1:1">
      <c r="A1352" s="14"/>
    </row>
    <row r="1353" spans="1:1">
      <c r="A1353" s="14"/>
    </row>
    <row r="1354" spans="1:1">
      <c r="A1354" s="14"/>
    </row>
    <row r="1355" spans="1:1">
      <c r="A1355" s="14"/>
    </row>
    <row r="1356" spans="1:1">
      <c r="A1356" s="14"/>
    </row>
    <row r="1357" spans="1:1">
      <c r="A1357" s="14"/>
    </row>
    <row r="1358" spans="1:1">
      <c r="A1358" s="14"/>
    </row>
    <row r="1359" spans="1:1">
      <c r="A1359" s="14"/>
    </row>
    <row r="1360" spans="1:1">
      <c r="A1360" s="14"/>
    </row>
    <row r="1361" spans="1:1">
      <c r="A1361" s="14"/>
    </row>
    <row r="1362" spans="1:1">
      <c r="A1362" s="14"/>
    </row>
    <row r="1363" spans="1:1">
      <c r="A1363" s="14"/>
    </row>
    <row r="1364" spans="1:1">
      <c r="A1364" s="14"/>
    </row>
    <row r="1365" spans="1:1">
      <c r="A1365" s="14"/>
    </row>
    <row r="1366" spans="1:1">
      <c r="A1366" s="14"/>
    </row>
    <row r="1367" spans="1:1">
      <c r="A1367" s="14"/>
    </row>
    <row r="1368" spans="1:1">
      <c r="A1368" s="14"/>
    </row>
    <row r="1369" spans="1:1">
      <c r="A1369" s="14"/>
    </row>
    <row r="1370" spans="1:1">
      <c r="A1370" s="14"/>
    </row>
    <row r="1371" spans="1:1">
      <c r="A1371" s="14"/>
    </row>
    <row r="1372" spans="1:1">
      <c r="A1372" s="14"/>
    </row>
    <row r="1373" spans="1:1">
      <c r="A1373" s="14"/>
    </row>
    <row r="1374" spans="1:1">
      <c r="A1374" s="14"/>
    </row>
    <row r="1375" spans="1:1">
      <c r="A1375" s="14"/>
    </row>
    <row r="1376" spans="1:1">
      <c r="A1376" s="14"/>
    </row>
    <row r="1377" spans="1:1">
      <c r="A1377" s="14"/>
    </row>
    <row r="1378" spans="1:1">
      <c r="A1378" s="14"/>
    </row>
    <row r="1379" spans="1:1">
      <c r="A1379" s="14"/>
    </row>
    <row r="1380" spans="1:1">
      <c r="A1380" s="14"/>
    </row>
    <row r="1381" spans="1:1">
      <c r="A1381" s="14"/>
    </row>
    <row r="1382" spans="1:1">
      <c r="A1382" s="14"/>
    </row>
    <row r="1383" spans="1:1">
      <c r="A1383" s="14"/>
    </row>
    <row r="1384" spans="1:1">
      <c r="A1384" s="14"/>
    </row>
    <row r="1385" spans="1:1">
      <c r="A1385" s="14"/>
    </row>
    <row r="1386" spans="1:1">
      <c r="A1386" s="14"/>
    </row>
    <row r="1387" spans="1:1">
      <c r="A1387" s="14"/>
    </row>
    <row r="1388" spans="1:1">
      <c r="A1388" s="14"/>
    </row>
    <row r="1389" spans="1:1">
      <c r="A1389" s="14"/>
    </row>
    <row r="1390" spans="1:1">
      <c r="A1390" s="14"/>
    </row>
    <row r="1391" spans="1:1">
      <c r="A1391" s="14"/>
    </row>
    <row r="1392" spans="1:1">
      <c r="A1392" s="14"/>
    </row>
    <row r="1393" spans="1:1">
      <c r="A1393" s="14"/>
    </row>
    <row r="1394" spans="1:1">
      <c r="A1394" s="14"/>
    </row>
    <row r="1395" spans="1:1">
      <c r="A1395" s="14"/>
    </row>
    <row r="1396" spans="1:1">
      <c r="A1396" s="14"/>
    </row>
    <row r="1397" spans="1:1">
      <c r="A1397" s="14"/>
    </row>
    <row r="1398" spans="1:1">
      <c r="A1398" s="14"/>
    </row>
    <row r="1399" spans="1:1">
      <c r="A1399" s="14"/>
    </row>
    <row r="1400" spans="1:1">
      <c r="A1400" s="14"/>
    </row>
    <row r="1401" spans="1:1">
      <c r="A1401" s="14"/>
    </row>
    <row r="1402" spans="1:1">
      <c r="A1402" s="14"/>
    </row>
    <row r="1403" spans="1:1">
      <c r="A1403" s="14"/>
    </row>
    <row r="1404" spans="1:1">
      <c r="A1404" s="14"/>
    </row>
    <row r="1405" spans="1:1">
      <c r="A1405" s="14"/>
    </row>
    <row r="1406" spans="1:1">
      <c r="A1406" s="14"/>
    </row>
    <row r="1407" spans="1:1">
      <c r="A1407" s="14"/>
    </row>
    <row r="1408" spans="1:1">
      <c r="A1408" s="14"/>
    </row>
    <row r="1409" spans="1:1">
      <c r="A1409" s="14"/>
    </row>
    <row r="1410" spans="1:1">
      <c r="A1410" s="14"/>
    </row>
    <row r="1411" spans="1:1">
      <c r="A1411" s="14"/>
    </row>
    <row r="1412" spans="1:1">
      <c r="A1412" s="14"/>
    </row>
    <row r="1413" spans="1:1">
      <c r="A1413" s="14"/>
    </row>
    <row r="1414" spans="1:1">
      <c r="A1414" s="14"/>
    </row>
    <row r="1415" spans="1:1">
      <c r="A1415" s="14"/>
    </row>
    <row r="1416" spans="1:1">
      <c r="A1416" s="14"/>
    </row>
    <row r="1417" spans="1:1">
      <c r="A1417" s="14"/>
    </row>
    <row r="1418" spans="1:1">
      <c r="A1418" s="14"/>
    </row>
    <row r="1419" spans="1:1">
      <c r="A1419" s="14"/>
    </row>
    <row r="1420" spans="1:1">
      <c r="A1420" s="14"/>
    </row>
    <row r="1421" spans="1:1">
      <c r="A1421" s="14"/>
    </row>
    <row r="1422" spans="1:1">
      <c r="A1422" s="14"/>
    </row>
    <row r="1423" spans="1:1">
      <c r="A1423" s="14"/>
    </row>
    <row r="1424" spans="1:1">
      <c r="A1424" s="14"/>
    </row>
    <row r="1425" spans="1:1">
      <c r="A1425" s="14"/>
    </row>
    <row r="1426" spans="1:1">
      <c r="A1426" s="14"/>
    </row>
    <row r="1427" spans="1:1">
      <c r="A1427" s="14"/>
    </row>
    <row r="1428" spans="1:1">
      <c r="A1428" s="14"/>
    </row>
    <row r="1429" spans="1:1">
      <c r="A1429" s="14"/>
    </row>
    <row r="1430" spans="1:1">
      <c r="A1430" s="14"/>
    </row>
    <row r="1431" spans="1:1">
      <c r="A1431" s="14"/>
    </row>
    <row r="1432" spans="1:1">
      <c r="A1432" s="14"/>
    </row>
    <row r="1433" spans="1:1">
      <c r="A1433" s="14"/>
    </row>
    <row r="1434" spans="1:1">
      <c r="A1434" s="14"/>
    </row>
    <row r="1435" spans="1:1">
      <c r="A1435" s="14"/>
    </row>
    <row r="1436" spans="1:1">
      <c r="A1436" s="14"/>
    </row>
    <row r="1437" spans="1:1">
      <c r="A1437" s="14"/>
    </row>
    <row r="1438" spans="1:1">
      <c r="A1438" s="14"/>
    </row>
    <row r="1439" spans="1:1">
      <c r="A1439" s="14"/>
    </row>
    <row r="1440" spans="1:1">
      <c r="A1440" s="14"/>
    </row>
    <row r="1441" spans="1:1">
      <c r="A1441" s="14"/>
    </row>
    <row r="1442" spans="1:1">
      <c r="A1442" s="14"/>
    </row>
    <row r="1443" spans="1:1">
      <c r="A1443" s="14"/>
    </row>
    <row r="1444" spans="1:1">
      <c r="A1444" s="14"/>
    </row>
    <row r="1445" spans="1:1">
      <c r="A1445" s="14"/>
    </row>
    <row r="1446" spans="1:1">
      <c r="A1446" s="14"/>
    </row>
    <row r="1447" spans="1:1">
      <c r="A1447" s="14"/>
    </row>
    <row r="1448" spans="1:1">
      <c r="A1448" s="14"/>
    </row>
    <row r="1449" spans="1:1">
      <c r="A1449" s="14"/>
    </row>
    <row r="1450" spans="1:1">
      <c r="A1450" s="14"/>
    </row>
    <row r="1451" spans="1:1">
      <c r="A1451" s="14"/>
    </row>
    <row r="1452" spans="1:1">
      <c r="A1452" s="14"/>
    </row>
    <row r="1453" spans="1:1">
      <c r="A1453" s="14"/>
    </row>
    <row r="1454" spans="1:1">
      <c r="A1454" s="14"/>
    </row>
    <row r="1455" spans="1:1">
      <c r="A1455" s="14"/>
    </row>
    <row r="1456" spans="1:1">
      <c r="A1456" s="14"/>
    </row>
    <row r="1457" spans="1:1">
      <c r="A1457" s="14"/>
    </row>
    <row r="1458" spans="1:1">
      <c r="A1458" s="14"/>
    </row>
    <row r="1459" spans="1:1">
      <c r="A1459" s="14"/>
    </row>
    <row r="1460" spans="1:1">
      <c r="A1460" s="14"/>
    </row>
    <row r="1461" spans="1:1">
      <c r="A1461" s="14"/>
    </row>
    <row r="1462" spans="1:1">
      <c r="A1462" s="14"/>
    </row>
    <row r="1463" spans="1:1">
      <c r="A1463" s="14"/>
    </row>
    <row r="1464" spans="1:1">
      <c r="A1464" s="14"/>
    </row>
    <row r="1465" spans="1:1">
      <c r="A1465" s="14"/>
    </row>
    <row r="1466" spans="1:1">
      <c r="A1466" s="14"/>
    </row>
    <row r="1467" spans="1:1">
      <c r="A1467" s="14"/>
    </row>
    <row r="1468" spans="1:1">
      <c r="A1468" s="14"/>
    </row>
    <row r="1469" spans="1:1">
      <c r="A1469" s="14"/>
    </row>
    <row r="1470" spans="1:1">
      <c r="A1470" s="14"/>
    </row>
    <row r="1471" spans="1:1">
      <c r="A1471" s="14"/>
    </row>
    <row r="1472" spans="1:1">
      <c r="A1472" s="14"/>
    </row>
    <row r="1473" spans="1:1">
      <c r="A1473" s="14"/>
    </row>
    <row r="1474" spans="1:1">
      <c r="A1474" s="14"/>
    </row>
    <row r="1475" spans="1:1">
      <c r="A1475" s="14"/>
    </row>
    <row r="1476" spans="1:1">
      <c r="A1476" s="14"/>
    </row>
    <row r="1477" spans="1:1">
      <c r="A1477" s="14"/>
    </row>
    <row r="1478" spans="1:1">
      <c r="A1478" s="14"/>
    </row>
    <row r="1479" spans="1:1">
      <c r="A1479" s="14"/>
    </row>
    <row r="1480" spans="1:1">
      <c r="A1480" s="14"/>
    </row>
    <row r="1481" spans="1:1">
      <c r="A1481" s="14"/>
    </row>
    <row r="1482" spans="1:1">
      <c r="A1482" s="14"/>
    </row>
    <row r="1483" spans="1:1">
      <c r="A1483" s="14"/>
    </row>
    <row r="1484" spans="1:1">
      <c r="A1484" s="14"/>
    </row>
    <row r="1485" spans="1:1">
      <c r="A1485" s="14"/>
    </row>
    <row r="1486" spans="1:1">
      <c r="A1486" s="14"/>
    </row>
    <row r="1487" spans="1:1">
      <c r="A1487" s="14"/>
    </row>
    <row r="1488" spans="1:1">
      <c r="A1488" s="14"/>
    </row>
    <row r="1489" spans="1:1">
      <c r="A1489" s="14"/>
    </row>
    <row r="1490" spans="1:1">
      <c r="A1490" s="14"/>
    </row>
    <row r="1491" spans="1:1">
      <c r="A1491" s="14"/>
    </row>
    <row r="1492" spans="1:1">
      <c r="A1492" s="14"/>
    </row>
    <row r="1493" spans="1:1">
      <c r="A1493" s="14"/>
    </row>
    <row r="1494" spans="1:1">
      <c r="A1494" s="14"/>
    </row>
    <row r="1495" spans="1:1">
      <c r="A1495" s="14"/>
    </row>
    <row r="1496" spans="1:1">
      <c r="A1496" s="14"/>
    </row>
    <row r="1497" spans="1:1">
      <c r="A1497" s="14"/>
    </row>
    <row r="1498" spans="1:1">
      <c r="A1498" s="14"/>
    </row>
    <row r="1499" spans="1:1">
      <c r="A1499" s="14"/>
    </row>
    <row r="1500" spans="1:1">
      <c r="A1500" s="14"/>
    </row>
    <row r="1501" spans="1:1">
      <c r="A1501" s="14"/>
    </row>
    <row r="1502" spans="1:1">
      <c r="A1502" s="14"/>
    </row>
    <row r="1503" spans="1:1">
      <c r="A1503" s="14"/>
    </row>
    <row r="1504" spans="1:1">
      <c r="A1504" s="14"/>
    </row>
    <row r="1505" spans="1:1">
      <c r="A1505" s="14"/>
    </row>
    <row r="1506" spans="1:1">
      <c r="A1506" s="14"/>
    </row>
    <row r="1507" spans="1:1">
      <c r="A1507" s="14"/>
    </row>
    <row r="1508" spans="1:1">
      <c r="A1508" s="14"/>
    </row>
    <row r="1509" spans="1:1">
      <c r="A1509" s="14"/>
    </row>
    <row r="1510" spans="1:1">
      <c r="A1510" s="14"/>
    </row>
    <row r="1511" spans="1:1">
      <c r="A1511" s="14"/>
    </row>
    <row r="1512" spans="1:1">
      <c r="A1512" s="14"/>
    </row>
    <row r="1513" spans="1:1">
      <c r="A1513" s="14"/>
    </row>
    <row r="1514" spans="1:1">
      <c r="A1514" s="14"/>
    </row>
    <row r="1515" spans="1:1">
      <c r="A1515" s="14"/>
    </row>
    <row r="1516" spans="1:1">
      <c r="A1516" s="14"/>
    </row>
    <row r="1517" spans="1:1">
      <c r="A1517" s="14"/>
    </row>
    <row r="1518" spans="1:1">
      <c r="A1518" s="14"/>
    </row>
    <row r="1519" spans="1:1">
      <c r="A1519" s="14"/>
    </row>
    <row r="1520" spans="1:1">
      <c r="A1520" s="14"/>
    </row>
    <row r="1521" spans="1:1">
      <c r="A1521" s="14"/>
    </row>
    <row r="1522" spans="1:1">
      <c r="A1522" s="14"/>
    </row>
    <row r="1523" spans="1:1">
      <c r="A1523" s="14"/>
    </row>
    <row r="1524" spans="1:1">
      <c r="A1524" s="14"/>
    </row>
    <row r="1525" spans="1:1">
      <c r="A1525" s="14"/>
    </row>
    <row r="1526" spans="1:1">
      <c r="A1526" s="14"/>
    </row>
    <row r="1527" spans="1:1">
      <c r="A1527" s="14"/>
    </row>
    <row r="1528" spans="1:1">
      <c r="A1528" s="14"/>
    </row>
    <row r="1529" spans="1:1">
      <c r="A1529" s="14"/>
    </row>
    <row r="1530" spans="1:1">
      <c r="A1530" s="14"/>
    </row>
    <row r="1531" spans="1:1">
      <c r="A1531" s="14"/>
    </row>
    <row r="1532" spans="1:1">
      <c r="A1532" s="14"/>
    </row>
    <row r="1533" spans="1:1">
      <c r="A1533" s="14"/>
    </row>
    <row r="1534" spans="1:1">
      <c r="A1534" s="14"/>
    </row>
    <row r="1535" spans="1:1">
      <c r="A1535" s="14"/>
    </row>
    <row r="1536" spans="1:1">
      <c r="A1536" s="14"/>
    </row>
    <row r="1537" spans="1:1">
      <c r="A1537" s="14"/>
    </row>
    <row r="1538" spans="1:1">
      <c r="A1538" s="14"/>
    </row>
    <row r="1539" spans="1:1">
      <c r="A1539" s="14"/>
    </row>
    <row r="1540" spans="1:1">
      <c r="A1540" s="14"/>
    </row>
    <row r="1541" spans="1:1">
      <c r="A1541" s="14"/>
    </row>
    <row r="1542" spans="1:1">
      <c r="A1542" s="14"/>
    </row>
    <row r="1543" spans="1:1">
      <c r="A1543" s="14"/>
    </row>
    <row r="1544" spans="1:1">
      <c r="A1544" s="14"/>
    </row>
    <row r="1545" spans="1:1">
      <c r="A1545" s="14"/>
    </row>
    <row r="1546" spans="1:1">
      <c r="A1546" s="14"/>
    </row>
    <row r="1547" spans="1:1">
      <c r="A1547" s="14"/>
    </row>
    <row r="1548" spans="1:1">
      <c r="A1548" s="14"/>
    </row>
    <row r="1549" spans="1:1">
      <c r="A1549" s="14"/>
    </row>
    <row r="1550" spans="1:1">
      <c r="A1550" s="14"/>
    </row>
    <row r="1551" spans="1:1">
      <c r="A1551" s="14"/>
    </row>
    <row r="1552" spans="1:1">
      <c r="A1552" s="14"/>
    </row>
    <row r="1553" spans="1:1">
      <c r="A1553" s="14"/>
    </row>
    <row r="1554" spans="1:1">
      <c r="A1554" s="14"/>
    </row>
    <row r="1555" spans="1:1">
      <c r="A1555" s="14"/>
    </row>
    <row r="1556" spans="1:1">
      <c r="A1556" s="14"/>
    </row>
    <row r="1557" spans="1:1">
      <c r="A1557" s="14"/>
    </row>
    <row r="1558" spans="1:1">
      <c r="A1558" s="14"/>
    </row>
    <row r="1559" spans="1:1">
      <c r="A1559" s="14"/>
    </row>
    <row r="1560" spans="1:1">
      <c r="A1560" s="14"/>
    </row>
    <row r="1561" spans="1:1">
      <c r="A1561" s="14"/>
    </row>
    <row r="1562" spans="1:1">
      <c r="A1562" s="14"/>
    </row>
    <row r="1563" spans="1:1">
      <c r="A1563" s="14"/>
    </row>
    <row r="1564" spans="1:1">
      <c r="A1564" s="14"/>
    </row>
    <row r="1565" spans="1:1">
      <c r="A1565" s="14"/>
    </row>
    <row r="1566" spans="1:1">
      <c r="A1566" s="14"/>
    </row>
    <row r="1567" spans="1:1">
      <c r="A1567" s="14"/>
    </row>
    <row r="1568" spans="1:1">
      <c r="A1568" s="14"/>
    </row>
    <row r="1569" spans="1:1">
      <c r="A1569" s="14"/>
    </row>
    <row r="1570" spans="1:1">
      <c r="A1570" s="14"/>
    </row>
    <row r="1571" spans="1:1">
      <c r="A1571" s="14"/>
    </row>
    <row r="1572" spans="1:1">
      <c r="A1572" s="14"/>
    </row>
    <row r="1573" spans="1:1">
      <c r="A1573" s="14"/>
    </row>
    <row r="1574" spans="1:1">
      <c r="A1574" s="14"/>
    </row>
    <row r="1575" spans="1:1">
      <c r="A1575" s="14"/>
    </row>
    <row r="1576" spans="1:1">
      <c r="A1576" s="14"/>
    </row>
    <row r="1577" spans="1:1">
      <c r="A1577" s="14"/>
    </row>
    <row r="1578" spans="1:1">
      <c r="A1578" s="14"/>
    </row>
    <row r="1579" spans="1:1">
      <c r="A1579" s="14"/>
    </row>
    <row r="1580" spans="1:1">
      <c r="A1580" s="14"/>
    </row>
    <row r="1581" spans="1:1">
      <c r="A1581" s="14"/>
    </row>
    <row r="1582" spans="1:1">
      <c r="A1582" s="14"/>
    </row>
    <row r="1583" spans="1:1">
      <c r="A1583" s="14"/>
    </row>
    <row r="1584" spans="1:1">
      <c r="A1584" s="14"/>
    </row>
    <row r="1585" spans="1:1">
      <c r="A1585" s="14"/>
    </row>
    <row r="1586" spans="1:1">
      <c r="A1586" s="14"/>
    </row>
    <row r="1587" spans="1:1">
      <c r="A1587" s="14"/>
    </row>
    <row r="1588" spans="1:1">
      <c r="A1588" s="14"/>
    </row>
    <row r="1589" spans="1:1">
      <c r="A1589" s="14"/>
    </row>
    <row r="1590" spans="1:1">
      <c r="A1590" s="14"/>
    </row>
    <row r="1591" spans="1:1">
      <c r="A1591" s="14"/>
    </row>
    <row r="1592" spans="1:1">
      <c r="A1592" s="14"/>
    </row>
    <row r="1593" spans="1:1">
      <c r="A1593" s="14"/>
    </row>
    <row r="1594" spans="1:1">
      <c r="A1594" s="14"/>
    </row>
    <row r="1595" spans="1:1">
      <c r="A1595" s="14"/>
    </row>
    <row r="1596" spans="1:1">
      <c r="A1596" s="14"/>
    </row>
    <row r="1597" spans="1:1">
      <c r="A1597" s="14"/>
    </row>
    <row r="1598" spans="1:1">
      <c r="A1598" s="14"/>
    </row>
    <row r="1599" spans="1:1">
      <c r="A1599" s="14"/>
    </row>
    <row r="1600" spans="1:1">
      <c r="A1600" s="14"/>
    </row>
    <row r="1601" spans="1:1">
      <c r="A1601" s="14"/>
    </row>
    <row r="1602" spans="1:1">
      <c r="A1602" s="14"/>
    </row>
    <row r="1603" spans="1:1">
      <c r="A1603" s="14"/>
    </row>
    <row r="1604" spans="1:1">
      <c r="A1604" s="14"/>
    </row>
    <row r="1605" spans="1:1">
      <c r="A1605" s="14"/>
    </row>
    <row r="1606" spans="1:1">
      <c r="A1606" s="14"/>
    </row>
    <row r="1607" spans="1:1">
      <c r="A1607" s="14"/>
    </row>
    <row r="1608" spans="1:1">
      <c r="A1608" s="14"/>
    </row>
    <row r="1609" spans="1:1">
      <c r="A1609" s="14"/>
    </row>
    <row r="1610" spans="1:1">
      <c r="A1610" s="14"/>
    </row>
    <row r="1611" spans="1:1">
      <c r="A1611" s="14"/>
    </row>
    <row r="1612" spans="1:1">
      <c r="A1612" s="14"/>
    </row>
    <row r="1613" spans="1:1">
      <c r="A1613" s="14"/>
    </row>
    <row r="1614" spans="1:1">
      <c r="A1614" s="14"/>
    </row>
    <row r="1615" spans="1:1">
      <c r="A1615" s="14"/>
    </row>
    <row r="1616" spans="1:1">
      <c r="A1616" s="14"/>
    </row>
    <row r="1617" spans="1:1">
      <c r="A1617" s="14"/>
    </row>
    <row r="1618" spans="1:1">
      <c r="A1618" s="14"/>
    </row>
    <row r="1619" spans="1:1">
      <c r="A1619" s="14"/>
    </row>
    <row r="1620" spans="1:1">
      <c r="A1620" s="14"/>
    </row>
    <row r="1621" spans="1:1">
      <c r="A1621" s="14"/>
    </row>
    <row r="1622" spans="1:1">
      <c r="A1622" s="14"/>
    </row>
    <row r="1623" spans="1:1">
      <c r="A1623" s="14"/>
    </row>
    <row r="1624" spans="1:1">
      <c r="A1624" s="14"/>
    </row>
    <row r="1625" spans="1:1">
      <c r="A1625" s="14"/>
    </row>
    <row r="1626" spans="1:1">
      <c r="A1626" s="14"/>
    </row>
    <row r="1627" spans="1:1">
      <c r="A1627" s="14"/>
    </row>
    <row r="1628" spans="1:1">
      <c r="A1628" s="14"/>
    </row>
    <row r="1629" spans="1:1">
      <c r="A1629" s="14"/>
    </row>
    <row r="1630" spans="1:1">
      <c r="A1630" s="14"/>
    </row>
    <row r="1631" spans="1:1">
      <c r="A1631" s="14"/>
    </row>
    <row r="1632" spans="1:1">
      <c r="A1632" s="14"/>
    </row>
    <row r="1633" spans="1:1">
      <c r="A1633" s="14"/>
    </row>
    <row r="1634" spans="1:1">
      <c r="A1634" s="14"/>
    </row>
    <row r="1635" spans="1:1">
      <c r="A1635" s="14"/>
    </row>
    <row r="1636" spans="1:1">
      <c r="A1636" s="14"/>
    </row>
    <row r="1637" spans="1:1">
      <c r="A1637" s="14"/>
    </row>
    <row r="1638" spans="1:1">
      <c r="A1638" s="14"/>
    </row>
    <row r="1639" spans="1:1">
      <c r="A1639" s="14"/>
    </row>
    <row r="1640" spans="1:1">
      <c r="A1640" s="14"/>
    </row>
    <row r="1641" spans="1:1">
      <c r="A1641" s="14"/>
    </row>
    <row r="1642" spans="1:1">
      <c r="A1642" s="14"/>
    </row>
    <row r="1643" spans="1:1">
      <c r="A1643" s="14"/>
    </row>
    <row r="1644" spans="1:1">
      <c r="A1644" s="14"/>
    </row>
    <row r="1645" spans="1:1">
      <c r="A1645" s="14"/>
    </row>
    <row r="1646" spans="1:1">
      <c r="A1646" s="14"/>
    </row>
    <row r="1647" spans="1:1">
      <c r="A1647" s="14"/>
    </row>
    <row r="1648" spans="1:1">
      <c r="A1648" s="14"/>
    </row>
    <row r="1649" spans="1:1">
      <c r="A1649" s="14"/>
    </row>
    <row r="1650" spans="1:1">
      <c r="A1650" s="14"/>
    </row>
    <row r="1651" spans="1:1">
      <c r="A1651" s="14"/>
    </row>
    <row r="1652" spans="1:1">
      <c r="A1652" s="14"/>
    </row>
    <row r="1653" spans="1:1">
      <c r="A1653" s="14"/>
    </row>
    <row r="1654" spans="1:1">
      <c r="A1654" s="14"/>
    </row>
    <row r="1655" spans="1:1">
      <c r="A1655" s="14"/>
    </row>
    <row r="1656" spans="1:1">
      <c r="A1656" s="14"/>
    </row>
    <row r="1657" spans="1:1">
      <c r="A1657" s="14"/>
    </row>
    <row r="1658" spans="1:1">
      <c r="A1658" s="14"/>
    </row>
    <row r="1659" spans="1:1">
      <c r="A1659" s="14"/>
    </row>
    <row r="1660" spans="1:1">
      <c r="A1660" s="14"/>
    </row>
    <row r="1661" spans="1:1">
      <c r="A1661" s="14"/>
    </row>
    <row r="1662" spans="1:1">
      <c r="A1662" s="14"/>
    </row>
    <row r="1663" spans="1:1">
      <c r="A1663" s="14"/>
    </row>
    <row r="1664" spans="1:1">
      <c r="A1664" s="14"/>
    </row>
    <row r="1665" spans="1:1">
      <c r="A1665" s="14"/>
    </row>
    <row r="1666" spans="1:1">
      <c r="A1666" s="14"/>
    </row>
    <row r="1667" spans="1:1">
      <c r="A1667" s="14"/>
    </row>
    <row r="1668" spans="1:1">
      <c r="A1668" s="14"/>
    </row>
    <row r="1669" spans="1:1">
      <c r="A1669" s="14"/>
    </row>
    <row r="1670" spans="1:1">
      <c r="A1670" s="14"/>
    </row>
    <row r="1671" spans="1:1">
      <c r="A1671" s="14"/>
    </row>
    <row r="1672" spans="1:1">
      <c r="A1672" s="14"/>
    </row>
    <row r="1673" spans="1:1">
      <c r="A1673" s="14"/>
    </row>
    <row r="1674" spans="1:1">
      <c r="A1674" s="14"/>
    </row>
    <row r="1675" spans="1:1">
      <c r="A1675" s="14"/>
    </row>
    <row r="1676" spans="1:1">
      <c r="A1676" s="14"/>
    </row>
    <row r="1677" spans="1:1">
      <c r="A1677" s="14"/>
    </row>
    <row r="1678" spans="1:1">
      <c r="A1678" s="14"/>
    </row>
    <row r="1679" spans="1:1">
      <c r="A1679" s="14"/>
    </row>
    <row r="1680" spans="1:1">
      <c r="A1680" s="14"/>
    </row>
    <row r="1681" spans="1:1">
      <c r="A1681" s="14"/>
    </row>
    <row r="1682" spans="1:1">
      <c r="A1682" s="14"/>
    </row>
    <row r="1683" spans="1:1">
      <c r="A1683" s="14"/>
    </row>
    <row r="1684" spans="1:1">
      <c r="A1684" s="14"/>
    </row>
    <row r="1685" spans="1:1">
      <c r="A1685" s="14"/>
    </row>
    <row r="1686" spans="1:1">
      <c r="A1686" s="14"/>
    </row>
    <row r="1687" spans="1:1">
      <c r="A1687" s="14"/>
    </row>
    <row r="1688" spans="1:1">
      <c r="A1688" s="14"/>
    </row>
    <row r="1689" spans="1:1">
      <c r="A1689" s="14"/>
    </row>
    <row r="1690" spans="1:1">
      <c r="A1690" s="14"/>
    </row>
    <row r="1691" spans="1:1">
      <c r="A1691" s="14"/>
    </row>
    <row r="1692" spans="1:1">
      <c r="A1692" s="14"/>
    </row>
    <row r="1693" spans="1:1">
      <c r="A1693" s="14"/>
    </row>
    <row r="1694" spans="1:1">
      <c r="A1694" s="14"/>
    </row>
    <row r="1695" spans="1:1">
      <c r="A1695" s="14"/>
    </row>
    <row r="1696" spans="1:1">
      <c r="A1696" s="14"/>
    </row>
    <row r="1697" spans="1:1">
      <c r="A1697" s="14"/>
    </row>
    <row r="1698" spans="1:1">
      <c r="A1698" s="14"/>
    </row>
    <row r="1699" spans="1:1">
      <c r="A1699" s="14"/>
    </row>
    <row r="1700" spans="1:1">
      <c r="A1700" s="14"/>
    </row>
    <row r="1701" spans="1:1">
      <c r="A1701" s="14"/>
    </row>
    <row r="1702" spans="1:1">
      <c r="A1702" s="14"/>
    </row>
    <row r="1703" spans="1:1">
      <c r="A1703" s="14"/>
    </row>
    <row r="1704" spans="1:1">
      <c r="A1704" s="14"/>
    </row>
    <row r="1705" spans="1:1">
      <c r="A1705" s="14"/>
    </row>
    <row r="1706" spans="1:1">
      <c r="A1706" s="14"/>
    </row>
    <row r="1707" spans="1:1">
      <c r="A1707" s="14"/>
    </row>
    <row r="1708" spans="1:1">
      <c r="A1708" s="14"/>
    </row>
    <row r="1709" spans="1:1">
      <c r="A1709" s="14"/>
    </row>
    <row r="1710" spans="1:1">
      <c r="A1710" s="14"/>
    </row>
    <row r="1711" spans="1:1">
      <c r="A1711" s="14"/>
    </row>
    <row r="1712" spans="1:1">
      <c r="A1712" s="14"/>
    </row>
    <row r="1713" spans="1:1">
      <c r="A1713" s="14"/>
    </row>
    <row r="1714" spans="1:1">
      <c r="A1714" s="14"/>
    </row>
    <row r="1715" spans="1:1">
      <c r="A1715" s="14"/>
    </row>
    <row r="1716" spans="1:1">
      <c r="A1716" s="14"/>
    </row>
    <row r="1717" spans="1:1">
      <c r="A1717" s="14"/>
    </row>
    <row r="1718" spans="1:1">
      <c r="A1718" s="14"/>
    </row>
    <row r="1719" spans="1:1">
      <c r="A1719" s="14"/>
    </row>
    <row r="1720" spans="1:1">
      <c r="A1720" s="14"/>
    </row>
    <row r="1721" spans="1:1">
      <c r="A1721" s="14"/>
    </row>
    <row r="1722" spans="1:1">
      <c r="A1722" s="14"/>
    </row>
    <row r="1723" spans="1:1">
      <c r="A1723" s="14"/>
    </row>
    <row r="1724" spans="1:1">
      <c r="A1724" s="14"/>
    </row>
    <row r="1725" spans="1:1">
      <c r="A1725" s="14"/>
    </row>
    <row r="1726" spans="1:1">
      <c r="A1726" s="14"/>
    </row>
    <row r="1727" spans="1:1">
      <c r="A1727" s="14"/>
    </row>
    <row r="1728" spans="1:1">
      <c r="A1728" s="14"/>
    </row>
    <row r="1729" spans="1:1">
      <c r="A1729" s="14"/>
    </row>
    <row r="1730" spans="1:1">
      <c r="A1730" s="14"/>
    </row>
    <row r="1731" spans="1:1">
      <c r="A1731" s="14"/>
    </row>
    <row r="1732" spans="1:1">
      <c r="A1732" s="14"/>
    </row>
    <row r="1733" spans="1:1">
      <c r="A1733" s="14"/>
    </row>
    <row r="1734" spans="1:1">
      <c r="A1734" s="14"/>
    </row>
    <row r="1735" spans="1:1">
      <c r="A1735" s="14"/>
    </row>
    <row r="1736" spans="1:1">
      <c r="A1736" s="14"/>
    </row>
    <row r="1737" spans="1:1">
      <c r="A1737" s="14"/>
    </row>
    <row r="1738" spans="1:1">
      <c r="A1738" s="14"/>
    </row>
    <row r="1739" spans="1:1">
      <c r="A1739" s="14"/>
    </row>
    <row r="1740" spans="1:1">
      <c r="A1740" s="14"/>
    </row>
    <row r="1741" spans="1:1">
      <c r="A1741" s="14"/>
    </row>
    <row r="1742" spans="1:1">
      <c r="A1742" s="14"/>
    </row>
    <row r="1743" spans="1:1">
      <c r="A1743" s="14"/>
    </row>
    <row r="1744" spans="1:1">
      <c r="A1744" s="14"/>
    </row>
    <row r="1745" spans="1:1">
      <c r="A1745" s="14"/>
    </row>
    <row r="1746" spans="1:1">
      <c r="A1746" s="14"/>
    </row>
    <row r="1747" spans="1:1">
      <c r="A1747" s="14"/>
    </row>
    <row r="1748" spans="1:1">
      <c r="A1748" s="14"/>
    </row>
    <row r="1749" spans="1:1">
      <c r="A1749" s="14"/>
    </row>
    <row r="1750" spans="1:1">
      <c r="A1750" s="14"/>
    </row>
    <row r="1751" spans="1:1">
      <c r="A1751" s="14"/>
    </row>
    <row r="1752" spans="1:1">
      <c r="A1752" s="14"/>
    </row>
    <row r="1753" spans="1:1">
      <c r="A1753" s="14"/>
    </row>
    <row r="1754" spans="1:1">
      <c r="A1754" s="14"/>
    </row>
    <row r="1755" spans="1:1">
      <c r="A1755" s="14"/>
    </row>
    <row r="1756" spans="1:1">
      <c r="A1756" s="14"/>
    </row>
    <row r="1757" spans="1:1">
      <c r="A1757" s="14"/>
    </row>
    <row r="1758" spans="1:1">
      <c r="A1758" s="14"/>
    </row>
    <row r="1759" spans="1:1">
      <c r="A1759" s="14"/>
    </row>
    <row r="1760" spans="1:1">
      <c r="A1760" s="14"/>
    </row>
    <row r="1761" spans="1:1">
      <c r="A1761" s="14"/>
    </row>
    <row r="1762" spans="1:1">
      <c r="A1762" s="14"/>
    </row>
    <row r="1763" spans="1:1">
      <c r="A1763" s="14"/>
    </row>
    <row r="1764" spans="1:1">
      <c r="A1764" s="14"/>
    </row>
    <row r="1765" spans="1:1">
      <c r="A1765" s="14"/>
    </row>
    <row r="1766" spans="1:1">
      <c r="A1766" s="14"/>
    </row>
    <row r="1767" spans="1:1">
      <c r="A1767" s="14"/>
    </row>
    <row r="1768" spans="1:1">
      <c r="A1768" s="14"/>
    </row>
    <row r="1769" spans="1:1">
      <c r="A1769" s="14"/>
    </row>
    <row r="1770" spans="1:1">
      <c r="A1770" s="14"/>
    </row>
    <row r="1771" spans="1:1">
      <c r="A1771" s="14"/>
    </row>
    <row r="1772" spans="1:1">
      <c r="A1772" s="14"/>
    </row>
    <row r="1773" spans="1:1">
      <c r="A1773" s="14"/>
    </row>
    <row r="1774" spans="1:1">
      <c r="A1774" s="14"/>
    </row>
    <row r="1775" spans="1:1">
      <c r="A1775" s="14"/>
    </row>
    <row r="1776" spans="1:1">
      <c r="A1776" s="14"/>
    </row>
    <row r="1777" spans="1:1">
      <c r="A1777" s="14"/>
    </row>
    <row r="1778" spans="1:1">
      <c r="A1778" s="14"/>
    </row>
    <row r="1779" spans="1:1">
      <c r="A1779" s="14"/>
    </row>
    <row r="1780" spans="1:1">
      <c r="A1780" s="14"/>
    </row>
    <row r="1781" spans="1:1">
      <c r="A1781" s="14"/>
    </row>
    <row r="1782" spans="1:1">
      <c r="A1782" s="14"/>
    </row>
    <row r="1783" spans="1:1">
      <c r="A1783" s="14"/>
    </row>
    <row r="1784" spans="1:1">
      <c r="A1784" s="14"/>
    </row>
    <row r="1785" spans="1:1">
      <c r="A1785" s="14"/>
    </row>
    <row r="1786" spans="1:1">
      <c r="A1786" s="14"/>
    </row>
    <row r="1787" spans="1:1">
      <c r="A1787" s="14"/>
    </row>
    <row r="1788" spans="1:1">
      <c r="A1788" s="14"/>
    </row>
    <row r="1789" spans="1:1">
      <c r="A1789" s="14"/>
    </row>
    <row r="1790" spans="1:1">
      <c r="A1790" s="14"/>
    </row>
    <row r="1791" spans="1:1">
      <c r="A1791" s="14"/>
    </row>
    <row r="1792" spans="1:1">
      <c r="A1792" s="14"/>
    </row>
    <row r="1793" spans="1:1">
      <c r="A1793" s="14"/>
    </row>
    <row r="1794" spans="1:1">
      <c r="A1794" s="14"/>
    </row>
    <row r="1795" spans="1:1">
      <c r="A1795" s="14"/>
    </row>
    <row r="1796" spans="1:1">
      <c r="A1796" s="14"/>
    </row>
    <row r="1797" spans="1:1">
      <c r="A1797" s="14"/>
    </row>
    <row r="1798" spans="1:1">
      <c r="A1798" s="14"/>
    </row>
    <row r="1799" spans="1:1">
      <c r="A1799" s="14"/>
    </row>
    <row r="1800" spans="1:1">
      <c r="A1800" s="14"/>
    </row>
    <row r="1801" spans="1:1">
      <c r="A1801" s="14"/>
    </row>
    <row r="1802" spans="1:1">
      <c r="A1802" s="14"/>
    </row>
    <row r="1803" spans="1:1">
      <c r="A1803" s="14"/>
    </row>
    <row r="1804" spans="1:1">
      <c r="A1804" s="14"/>
    </row>
    <row r="1805" spans="1:1">
      <c r="A1805" s="14"/>
    </row>
    <row r="1806" spans="1:1">
      <c r="A1806" s="14"/>
    </row>
    <row r="1807" spans="1:1">
      <c r="A1807" s="14"/>
    </row>
    <row r="1808" spans="1:1">
      <c r="A1808" s="14"/>
    </row>
    <row r="1809" spans="1:1">
      <c r="A1809" s="14"/>
    </row>
    <row r="1810" spans="1:1">
      <c r="A1810" s="14"/>
    </row>
    <row r="1811" spans="1:1">
      <c r="A1811" s="14"/>
    </row>
    <row r="1812" spans="1:1">
      <c r="A1812" s="14"/>
    </row>
    <row r="1813" spans="1:1">
      <c r="A1813" s="14"/>
    </row>
    <row r="1814" spans="1:1">
      <c r="A1814" s="14"/>
    </row>
    <row r="1815" spans="1:1">
      <c r="A1815" s="14"/>
    </row>
    <row r="1816" spans="1:1">
      <c r="A1816" s="14"/>
    </row>
    <row r="1817" spans="1:1">
      <c r="A1817" s="14"/>
    </row>
    <row r="1818" spans="1:1">
      <c r="A1818" s="14"/>
    </row>
    <row r="1819" spans="1:1">
      <c r="A1819" s="14"/>
    </row>
    <row r="1820" spans="1:1">
      <c r="A1820" s="14"/>
    </row>
    <row r="1821" spans="1:1">
      <c r="A1821" s="14"/>
    </row>
    <row r="1822" spans="1:1">
      <c r="A1822" s="14"/>
    </row>
    <row r="1823" spans="1:1">
      <c r="A1823" s="14"/>
    </row>
    <row r="1824" spans="1:1">
      <c r="A1824" s="14"/>
    </row>
    <row r="1825" spans="1:1">
      <c r="A1825" s="14"/>
    </row>
    <row r="1826" spans="1:1">
      <c r="A1826" s="14"/>
    </row>
    <row r="1827" spans="1:1">
      <c r="A1827" s="14"/>
    </row>
    <row r="1828" spans="1:1">
      <c r="A1828" s="14"/>
    </row>
    <row r="1829" spans="1:1">
      <c r="A1829" s="14"/>
    </row>
    <row r="1830" spans="1:1">
      <c r="A1830" s="14"/>
    </row>
    <row r="1831" spans="1:1">
      <c r="A1831" s="14"/>
    </row>
    <row r="1832" spans="1:1">
      <c r="A1832" s="14"/>
    </row>
    <row r="1833" spans="1:1">
      <c r="A1833" s="14"/>
    </row>
    <row r="1834" spans="1:1">
      <c r="A1834" s="14"/>
    </row>
    <row r="1835" spans="1:1">
      <c r="A1835" s="14"/>
    </row>
    <row r="1836" spans="1:1">
      <c r="A1836" s="14"/>
    </row>
    <row r="1837" spans="1:1">
      <c r="A1837" s="14"/>
    </row>
    <row r="1838" spans="1:1">
      <c r="A1838" s="14"/>
    </row>
    <row r="1839" spans="1:1">
      <c r="A1839" s="14"/>
    </row>
    <row r="1840" spans="1:1">
      <c r="A1840" s="14"/>
    </row>
    <row r="1841" spans="1:1">
      <c r="A1841" s="14"/>
    </row>
    <row r="1842" spans="1:1">
      <c r="A1842" s="14"/>
    </row>
    <row r="1843" spans="1:1">
      <c r="A1843" s="14"/>
    </row>
    <row r="1844" spans="1:1">
      <c r="A1844" s="14"/>
    </row>
    <row r="1845" spans="1:1">
      <c r="A1845" s="14"/>
    </row>
    <row r="1846" spans="1:1">
      <c r="A1846" s="14"/>
    </row>
    <row r="1847" spans="1:1">
      <c r="A1847" s="14"/>
    </row>
    <row r="1848" spans="1:1">
      <c r="A1848" s="14"/>
    </row>
    <row r="1849" spans="1:1">
      <c r="A1849" s="14"/>
    </row>
    <row r="1850" spans="1:1">
      <c r="A1850" s="14"/>
    </row>
    <row r="1851" spans="1:1">
      <c r="A1851" s="14"/>
    </row>
    <row r="1852" spans="1:1">
      <c r="A1852" s="14"/>
    </row>
    <row r="1853" spans="1:1">
      <c r="A1853" s="14"/>
    </row>
    <row r="1854" spans="1:1">
      <c r="A1854" s="14"/>
    </row>
    <row r="1855" spans="1:1">
      <c r="A1855" s="14"/>
    </row>
    <row r="1856" spans="1:1">
      <c r="A1856" s="14"/>
    </row>
    <row r="1857" spans="1:1">
      <c r="A1857" s="14"/>
    </row>
    <row r="1858" spans="1:1">
      <c r="A1858" s="14"/>
    </row>
    <row r="1859" spans="1:1">
      <c r="A1859" s="14"/>
    </row>
    <row r="1860" spans="1:1">
      <c r="A1860" s="14"/>
    </row>
    <row r="1861" spans="1:1">
      <c r="A1861" s="14"/>
    </row>
    <row r="1862" spans="1:1">
      <c r="A1862" s="14"/>
    </row>
    <row r="1863" spans="1:1">
      <c r="A1863" s="14"/>
    </row>
    <row r="1864" spans="1:1">
      <c r="A1864" s="14"/>
    </row>
    <row r="1865" spans="1:1">
      <c r="A1865" s="14"/>
    </row>
    <row r="1866" spans="1:1">
      <c r="A1866" s="14"/>
    </row>
    <row r="1867" spans="1:1">
      <c r="A1867" s="14"/>
    </row>
    <row r="1868" spans="1:1">
      <c r="A1868" s="14"/>
    </row>
    <row r="1869" spans="1:1">
      <c r="A1869" s="14"/>
    </row>
    <row r="1870" spans="1:1">
      <c r="A1870" s="14"/>
    </row>
    <row r="1871" spans="1:1">
      <c r="A1871" s="14"/>
    </row>
    <row r="1872" spans="1:1">
      <c r="A1872" s="14"/>
    </row>
    <row r="1873" spans="1:1">
      <c r="A1873" s="14"/>
    </row>
    <row r="1874" spans="1:1">
      <c r="A1874" s="14"/>
    </row>
    <row r="1875" spans="1:1">
      <c r="A1875" s="14"/>
    </row>
    <row r="1876" spans="1:1">
      <c r="A1876" s="14"/>
    </row>
    <row r="1877" spans="1:1">
      <c r="A1877" s="14"/>
    </row>
    <row r="1878" spans="1:1">
      <c r="A1878" s="14"/>
    </row>
    <row r="1879" spans="1:1">
      <c r="A1879" s="14"/>
    </row>
    <row r="1880" spans="1:1">
      <c r="A1880" s="14"/>
    </row>
    <row r="1881" spans="1:1">
      <c r="A1881" s="14"/>
    </row>
    <row r="1882" spans="1:1">
      <c r="A1882" s="14"/>
    </row>
    <row r="1883" spans="1:1">
      <c r="A1883" s="14"/>
    </row>
    <row r="1884" spans="1:1">
      <c r="A1884" s="14"/>
    </row>
    <row r="1885" spans="1:1">
      <c r="A1885" s="14"/>
    </row>
    <row r="1886" spans="1:1">
      <c r="A1886" s="14"/>
    </row>
    <row r="1887" spans="1:1">
      <c r="A1887" s="14"/>
    </row>
    <row r="1888" spans="1:1">
      <c r="A1888" s="14"/>
    </row>
    <row r="1889" spans="1:1">
      <c r="A1889" s="14"/>
    </row>
    <row r="1890" spans="1:1">
      <c r="A1890" s="14"/>
    </row>
    <row r="1891" spans="1:1">
      <c r="A1891" s="14"/>
    </row>
    <row r="1892" spans="1:1">
      <c r="A1892" s="14"/>
    </row>
    <row r="1893" spans="1:1">
      <c r="A1893" s="14"/>
    </row>
    <row r="1894" spans="1:1">
      <c r="A1894" s="14"/>
    </row>
    <row r="1895" spans="1:1">
      <c r="A1895" s="14"/>
    </row>
    <row r="1896" spans="1:1">
      <c r="A1896" s="14"/>
    </row>
    <row r="1897" spans="1:1">
      <c r="A1897" s="14"/>
    </row>
    <row r="1898" spans="1:1">
      <c r="A1898" s="14"/>
    </row>
    <row r="1899" spans="1:1">
      <c r="A1899" s="14"/>
    </row>
    <row r="1900" spans="1:1">
      <c r="A1900" s="14"/>
    </row>
    <row r="1901" spans="1:1">
      <c r="A1901" s="14"/>
    </row>
    <row r="1902" spans="1:1">
      <c r="A1902" s="14"/>
    </row>
    <row r="1903" spans="1:1">
      <c r="A1903" s="14"/>
    </row>
    <row r="1904" spans="1:1">
      <c r="A1904" s="14"/>
    </row>
    <row r="1905" spans="1:1">
      <c r="A1905" s="14"/>
    </row>
    <row r="1906" spans="1:1">
      <c r="A1906" s="14"/>
    </row>
    <row r="1907" spans="1:1">
      <c r="A1907" s="14"/>
    </row>
    <row r="1908" spans="1:1">
      <c r="A1908" s="14"/>
    </row>
    <row r="1909" spans="1:1">
      <c r="A1909" s="14"/>
    </row>
    <row r="1910" spans="1:1">
      <c r="A1910" s="14"/>
    </row>
    <row r="1911" spans="1:1">
      <c r="A1911" s="14"/>
    </row>
    <row r="1912" spans="1:1">
      <c r="A1912" s="14"/>
    </row>
    <row r="1913" spans="1:1">
      <c r="A1913" s="14"/>
    </row>
    <row r="1914" spans="1:1">
      <c r="A1914" s="14"/>
    </row>
    <row r="1915" spans="1:1">
      <c r="A1915" s="14"/>
    </row>
    <row r="1916" spans="1:1">
      <c r="A1916" s="14"/>
    </row>
    <row r="1917" spans="1:1">
      <c r="A1917" s="14"/>
    </row>
    <row r="1918" spans="1:1">
      <c r="A1918" s="14"/>
    </row>
    <row r="1919" spans="1:1">
      <c r="A1919" s="14"/>
    </row>
    <row r="1920" spans="1:1">
      <c r="A1920" s="14"/>
    </row>
    <row r="1921" spans="1:1">
      <c r="A1921" s="14"/>
    </row>
    <row r="1922" spans="1:1">
      <c r="A1922" s="14"/>
    </row>
    <row r="1923" spans="1:1">
      <c r="A1923" s="14"/>
    </row>
    <row r="1924" spans="1:1">
      <c r="A1924" s="14"/>
    </row>
    <row r="1925" spans="1:1">
      <c r="A1925" s="14"/>
    </row>
    <row r="1926" spans="1:1">
      <c r="A1926" s="14"/>
    </row>
    <row r="1927" spans="1:1">
      <c r="A1927" s="14"/>
    </row>
    <row r="1928" spans="1:1">
      <c r="A1928" s="14"/>
    </row>
    <row r="1929" spans="1:1">
      <c r="A1929" s="14"/>
    </row>
    <row r="1930" spans="1:1">
      <c r="A1930" s="14"/>
    </row>
    <row r="1931" spans="1:1">
      <c r="A1931" s="14"/>
    </row>
    <row r="1932" spans="1:1">
      <c r="A1932" s="14"/>
    </row>
    <row r="1933" spans="1:1">
      <c r="A1933" s="14"/>
    </row>
    <row r="1934" spans="1:1">
      <c r="A1934" s="14"/>
    </row>
    <row r="1935" spans="1:1">
      <c r="A1935" s="14"/>
    </row>
    <row r="1936" spans="1:1">
      <c r="A1936" s="14"/>
    </row>
    <row r="1937" spans="1:1">
      <c r="A1937" s="14"/>
    </row>
    <row r="1938" spans="1:1">
      <c r="A1938" s="14"/>
    </row>
    <row r="1939" spans="1:1">
      <c r="A1939" s="14"/>
    </row>
    <row r="1940" spans="1:1">
      <c r="A1940" s="14"/>
    </row>
    <row r="1941" spans="1:1">
      <c r="A1941" s="14"/>
    </row>
    <row r="1942" spans="1:1">
      <c r="A1942" s="14"/>
    </row>
    <row r="1943" spans="1:1">
      <c r="A1943" s="14"/>
    </row>
    <row r="1944" spans="1:1">
      <c r="A1944" s="14"/>
    </row>
    <row r="1945" spans="1:1">
      <c r="A1945" s="14"/>
    </row>
    <row r="1946" spans="1:1">
      <c r="A1946" s="14"/>
    </row>
    <row r="1947" spans="1:1">
      <c r="A1947" s="14"/>
    </row>
    <row r="1948" spans="1:1">
      <c r="A1948" s="14"/>
    </row>
    <row r="1949" spans="1:1">
      <c r="A1949" s="14"/>
    </row>
    <row r="1950" spans="1:1">
      <c r="A1950" s="14"/>
    </row>
    <row r="1951" spans="1:1">
      <c r="A1951" s="14"/>
    </row>
    <row r="1952" spans="1:1">
      <c r="A1952" s="14"/>
    </row>
    <row r="1953" spans="1:1">
      <c r="A1953" s="14"/>
    </row>
    <row r="1954" spans="1:1">
      <c r="A1954" s="14"/>
    </row>
    <row r="1955" spans="1:1">
      <c r="A1955" s="14"/>
    </row>
    <row r="1956" spans="1:1">
      <c r="A1956" s="14"/>
    </row>
    <row r="1957" spans="1:1">
      <c r="A1957" s="14"/>
    </row>
    <row r="1958" spans="1:1">
      <c r="A1958" s="14"/>
    </row>
    <row r="1959" spans="1:1">
      <c r="A1959" s="14"/>
    </row>
    <row r="1960" spans="1:1">
      <c r="A1960" s="14"/>
    </row>
    <row r="1961" spans="1:1">
      <c r="A1961" s="14"/>
    </row>
    <row r="1962" spans="1:1">
      <c r="A1962" s="14"/>
    </row>
    <row r="1963" spans="1:1">
      <c r="A1963" s="14"/>
    </row>
    <row r="1964" spans="1:1">
      <c r="A1964" s="14"/>
    </row>
    <row r="1965" spans="1:1">
      <c r="A1965" s="14"/>
    </row>
    <row r="1966" spans="1:1">
      <c r="A1966" s="14"/>
    </row>
    <row r="1967" spans="1:1">
      <c r="A1967" s="14"/>
    </row>
    <row r="1968" spans="1:1">
      <c r="A1968" s="14"/>
    </row>
    <row r="1969" spans="1:1">
      <c r="A1969" s="14"/>
    </row>
    <row r="1970" spans="1:1">
      <c r="A1970" s="14"/>
    </row>
    <row r="1971" spans="1:1">
      <c r="A1971" s="14"/>
    </row>
    <row r="1972" spans="1:1">
      <c r="A1972" s="14"/>
    </row>
    <row r="1973" spans="1:1">
      <c r="A1973" s="14"/>
    </row>
    <row r="1974" spans="1:1">
      <c r="A1974" s="14"/>
    </row>
    <row r="1975" spans="1:1">
      <c r="A1975" s="14"/>
    </row>
    <row r="1976" spans="1:1">
      <c r="A1976" s="14"/>
    </row>
    <row r="1977" spans="1:1">
      <c r="A1977" s="14"/>
    </row>
    <row r="1978" spans="1:1">
      <c r="A1978" s="14"/>
    </row>
    <row r="1979" spans="1:1">
      <c r="A1979" s="14"/>
    </row>
    <row r="1980" spans="1:1">
      <c r="A1980" s="14"/>
    </row>
    <row r="1981" spans="1:1">
      <c r="A1981" s="14"/>
    </row>
    <row r="1982" spans="1:1">
      <c r="A1982" s="14"/>
    </row>
    <row r="1983" spans="1:1">
      <c r="A1983" s="14"/>
    </row>
    <row r="1984" spans="1:1">
      <c r="A1984" s="14"/>
    </row>
    <row r="1985" spans="1:1">
      <c r="A1985" s="14"/>
    </row>
    <row r="1986" spans="1:1">
      <c r="A1986" s="14"/>
    </row>
    <row r="1987" spans="1:1">
      <c r="A1987" s="14"/>
    </row>
    <row r="1988" spans="1:1">
      <c r="A1988" s="14"/>
    </row>
    <row r="1989" spans="1:1">
      <c r="A1989" s="14"/>
    </row>
    <row r="1990" spans="1:1">
      <c r="A1990" s="14"/>
    </row>
    <row r="1991" spans="1:1">
      <c r="A1991" s="14"/>
    </row>
    <row r="1992" spans="1:1">
      <c r="A1992" s="14"/>
    </row>
    <row r="1993" spans="1:1">
      <c r="A1993" s="14"/>
    </row>
    <row r="1994" spans="1:1">
      <c r="A1994" s="14"/>
    </row>
    <row r="1995" spans="1:1">
      <c r="A1995" s="14"/>
    </row>
    <row r="1996" spans="1:1">
      <c r="A1996" s="14"/>
    </row>
    <row r="1997" spans="1:1">
      <c r="A1997" s="14"/>
    </row>
    <row r="1998" spans="1:1">
      <c r="A1998" s="14"/>
    </row>
    <row r="1999" spans="1:1">
      <c r="A1999" s="14"/>
    </row>
    <row r="2000" spans="1:1">
      <c r="A2000" s="14"/>
    </row>
    <row r="2001" spans="1:1">
      <c r="A2001" s="14"/>
    </row>
    <row r="2002" spans="1:1">
      <c r="A2002" s="14"/>
    </row>
    <row r="2003" spans="1:1">
      <c r="A2003" s="14"/>
    </row>
    <row r="2004" spans="1:1">
      <c r="A2004" s="14"/>
    </row>
    <row r="2005" spans="1:1">
      <c r="A2005" s="14"/>
    </row>
    <row r="2006" spans="1:1">
      <c r="A2006" s="14"/>
    </row>
    <row r="2007" spans="1:1">
      <c r="A2007" s="14"/>
    </row>
    <row r="2008" spans="1:1">
      <c r="A2008" s="14"/>
    </row>
    <row r="2009" spans="1:1">
      <c r="A2009" s="14"/>
    </row>
    <row r="2010" spans="1:1">
      <c r="A2010" s="14"/>
    </row>
    <row r="2011" spans="1:1">
      <c r="A2011" s="14"/>
    </row>
    <row r="2012" spans="1:1">
      <c r="A2012" s="14"/>
    </row>
    <row r="2013" spans="1:1">
      <c r="A2013" s="14"/>
    </row>
    <row r="2014" spans="1:1">
      <c r="A2014" s="14"/>
    </row>
    <row r="2015" spans="1:1">
      <c r="A2015" s="14"/>
    </row>
    <row r="2016" spans="1:1">
      <c r="A2016" s="14"/>
    </row>
    <row r="2017" spans="1:1">
      <c r="A2017" s="14"/>
    </row>
    <row r="2018" spans="1:1">
      <c r="A2018" s="14"/>
    </row>
    <row r="2019" spans="1:1">
      <c r="A2019" s="14"/>
    </row>
    <row r="2020" spans="1:1">
      <c r="A2020" s="14"/>
    </row>
    <row r="2021" spans="1:1">
      <c r="A2021" s="14"/>
    </row>
    <row r="2022" spans="1:1">
      <c r="A2022" s="14"/>
    </row>
    <row r="2023" spans="1:1">
      <c r="A2023" s="14"/>
    </row>
    <row r="2024" spans="1:1">
      <c r="A2024" s="14"/>
    </row>
    <row r="2025" spans="1:1">
      <c r="A2025" s="14"/>
    </row>
    <row r="2026" spans="1:1">
      <c r="A2026" s="14"/>
    </row>
    <row r="2027" spans="1:1">
      <c r="A2027" s="14"/>
    </row>
    <row r="2028" spans="1:1">
      <c r="A2028" s="14"/>
    </row>
    <row r="2029" spans="1:1">
      <c r="A2029" s="14"/>
    </row>
    <row r="2030" spans="1:1">
      <c r="A2030" s="14"/>
    </row>
    <row r="2031" spans="1:1">
      <c r="A2031" s="14"/>
    </row>
    <row r="2032" spans="1:1">
      <c r="A2032" s="14"/>
    </row>
    <row r="2033" spans="1:1">
      <c r="A2033" s="14"/>
    </row>
    <row r="2034" spans="1:1">
      <c r="A2034" s="14"/>
    </row>
    <row r="2035" spans="1:1">
      <c r="A2035" s="14"/>
    </row>
    <row r="2036" spans="1:1">
      <c r="A2036" s="14"/>
    </row>
    <row r="2037" spans="1:1">
      <c r="A2037" s="14"/>
    </row>
    <row r="2038" spans="1:1">
      <c r="A2038" s="14"/>
    </row>
    <row r="2039" spans="1:1">
      <c r="A2039" s="14"/>
    </row>
    <row r="2040" spans="1:1">
      <c r="A2040" s="14"/>
    </row>
    <row r="2041" spans="1:1">
      <c r="A2041" s="14"/>
    </row>
    <row r="2042" spans="1:1">
      <c r="A2042" s="14"/>
    </row>
    <row r="2043" spans="1:1">
      <c r="A2043" s="14"/>
    </row>
    <row r="2044" spans="1:1">
      <c r="A2044" s="14"/>
    </row>
    <row r="2045" spans="1:1">
      <c r="A2045" s="14"/>
    </row>
    <row r="2046" spans="1:1">
      <c r="A2046" s="14"/>
    </row>
    <row r="2047" spans="1:1">
      <c r="A2047" s="14"/>
    </row>
    <row r="2048" spans="1:1">
      <c r="A2048" s="14"/>
    </row>
    <row r="2049" spans="1:1">
      <c r="A2049" s="14"/>
    </row>
    <row r="2050" spans="1:1">
      <c r="A2050" s="14"/>
    </row>
    <row r="2051" spans="1:1">
      <c r="A2051" s="14"/>
    </row>
    <row r="2052" spans="1:1">
      <c r="A2052" s="14"/>
    </row>
    <row r="2053" spans="1:1">
      <c r="A2053" s="14"/>
    </row>
    <row r="2054" spans="1:1">
      <c r="A2054" s="14"/>
    </row>
    <row r="2055" spans="1:1">
      <c r="A2055" s="14"/>
    </row>
    <row r="2056" spans="1:1">
      <c r="A2056" s="14"/>
    </row>
    <row r="2057" spans="1:1">
      <c r="A2057" s="14"/>
    </row>
    <row r="2058" spans="1:1">
      <c r="A2058" s="14"/>
    </row>
    <row r="2059" spans="1:1">
      <c r="A2059" s="14"/>
    </row>
    <row r="2060" spans="1:1">
      <c r="A2060" s="14"/>
    </row>
    <row r="2061" spans="1:1">
      <c r="A2061" s="14"/>
    </row>
    <row r="2062" spans="1:1">
      <c r="A2062" s="14"/>
    </row>
    <row r="2063" spans="1:1">
      <c r="A2063" s="14"/>
    </row>
    <row r="2064" spans="1:1">
      <c r="A2064" s="14"/>
    </row>
    <row r="2065" spans="1:1">
      <c r="A2065" s="14"/>
    </row>
    <row r="2066" spans="1:1">
      <c r="A2066" s="14"/>
    </row>
    <row r="2067" spans="1:1">
      <c r="A2067" s="14"/>
    </row>
    <row r="2068" spans="1:1">
      <c r="A2068" s="14"/>
    </row>
    <row r="2069" spans="1:1">
      <c r="A2069" s="14"/>
    </row>
    <row r="2070" spans="1:1">
      <c r="A2070" s="14"/>
    </row>
    <row r="2071" spans="1:1">
      <c r="A2071" s="14"/>
    </row>
    <row r="2072" spans="1:1">
      <c r="A2072" s="14"/>
    </row>
    <row r="2073" spans="1:1">
      <c r="A2073" s="14"/>
    </row>
    <row r="2074" spans="1:1">
      <c r="A2074" s="14"/>
    </row>
    <row r="2075" spans="1:1">
      <c r="A2075" s="14"/>
    </row>
    <row r="2076" spans="1:1">
      <c r="A2076" s="14"/>
    </row>
    <row r="2077" spans="1:1">
      <c r="A2077" s="14"/>
    </row>
    <row r="2078" spans="1:1">
      <c r="A2078" s="14"/>
    </row>
    <row r="2079" spans="1:1">
      <c r="A2079" s="14"/>
    </row>
    <row r="2080" spans="1:1">
      <c r="A2080" s="14"/>
    </row>
    <row r="2081" spans="1:1">
      <c r="A2081" s="14"/>
    </row>
    <row r="2082" spans="1:1">
      <c r="A2082" s="14"/>
    </row>
    <row r="2083" spans="1:1">
      <c r="A2083" s="14"/>
    </row>
    <row r="2084" spans="1:1">
      <c r="A2084" s="14"/>
    </row>
    <row r="2085" spans="1:1">
      <c r="A2085" s="14"/>
    </row>
    <row r="2086" spans="1:1">
      <c r="A2086" s="14"/>
    </row>
    <row r="2087" spans="1:1">
      <c r="A2087" s="14"/>
    </row>
    <row r="2088" spans="1:1">
      <c r="A2088" s="14"/>
    </row>
    <row r="2089" spans="1:1">
      <c r="A2089" s="14"/>
    </row>
    <row r="2090" spans="1:1">
      <c r="A2090" s="14"/>
    </row>
    <row r="2091" spans="1:1">
      <c r="A2091" s="14"/>
    </row>
    <row r="2092" spans="1:1">
      <c r="A2092" s="14"/>
    </row>
    <row r="2093" spans="1:1">
      <c r="A2093" s="14"/>
    </row>
    <row r="2094" spans="1:1">
      <c r="A2094" s="14"/>
    </row>
    <row r="2095" spans="1:1">
      <c r="A2095" s="14"/>
    </row>
    <row r="2096" spans="1:1">
      <c r="A2096" s="14"/>
    </row>
    <row r="2097" spans="1:1">
      <c r="A2097" s="14"/>
    </row>
    <row r="2098" spans="1:1">
      <c r="A2098" s="14"/>
    </row>
    <row r="2099" spans="1:1">
      <c r="A2099" s="14"/>
    </row>
    <row r="2100" spans="1:1">
      <c r="A2100" s="14"/>
    </row>
    <row r="2101" spans="1:1">
      <c r="A2101" s="14"/>
    </row>
    <row r="2102" spans="1:1">
      <c r="A2102" s="14"/>
    </row>
    <row r="2103" spans="1:1">
      <c r="A2103" s="14"/>
    </row>
    <row r="2104" spans="1:1">
      <c r="A2104" s="14"/>
    </row>
    <row r="2105" spans="1:1">
      <c r="A2105" s="14"/>
    </row>
    <row r="2106" spans="1:1">
      <c r="A2106" s="14"/>
    </row>
    <row r="2107" spans="1:1">
      <c r="A2107" s="14"/>
    </row>
    <row r="2108" spans="1:1">
      <c r="A2108" s="14"/>
    </row>
    <row r="2109" spans="1:1">
      <c r="A2109" s="14"/>
    </row>
    <row r="2110" spans="1:1">
      <c r="A2110" s="14"/>
    </row>
    <row r="2111" spans="1:1">
      <c r="A2111" s="14"/>
    </row>
    <row r="2112" spans="1:1">
      <c r="A2112" s="14"/>
    </row>
    <row r="2113" spans="1:1">
      <c r="A2113" s="14"/>
    </row>
    <row r="2114" spans="1:1">
      <c r="A2114" s="14"/>
    </row>
    <row r="2115" spans="1:1">
      <c r="A2115" s="14"/>
    </row>
    <row r="2116" spans="1:1">
      <c r="A2116" s="14"/>
    </row>
    <row r="2117" spans="1:1">
      <c r="A2117" s="14"/>
    </row>
    <row r="2118" spans="1:1">
      <c r="A2118" s="14"/>
    </row>
    <row r="2119" spans="1:1">
      <c r="A2119" s="14"/>
    </row>
    <row r="2120" spans="1:1">
      <c r="A2120" s="14"/>
    </row>
    <row r="2121" spans="1:1">
      <c r="A2121" s="14"/>
    </row>
    <row r="2122" spans="1:1">
      <c r="A2122" s="14"/>
    </row>
    <row r="2123" spans="1:1">
      <c r="A2123" s="14"/>
    </row>
    <row r="2124" spans="1:1">
      <c r="A2124" s="14"/>
    </row>
    <row r="2125" spans="1:1">
      <c r="A2125" s="14"/>
    </row>
    <row r="2126" spans="1:1">
      <c r="A2126" s="14"/>
    </row>
    <row r="2127" spans="1:1">
      <c r="A2127" s="14"/>
    </row>
    <row r="2128" spans="1:1">
      <c r="A2128" s="14"/>
    </row>
    <row r="2129" spans="1:1">
      <c r="A2129" s="14"/>
    </row>
    <row r="2130" spans="1:1">
      <c r="A2130" s="14"/>
    </row>
    <row r="2131" spans="1:1">
      <c r="A2131" s="14"/>
    </row>
    <row r="2132" spans="1:1">
      <c r="A2132" s="14"/>
    </row>
    <row r="2133" spans="1:1">
      <c r="A2133" s="14"/>
    </row>
    <row r="2134" spans="1:1">
      <c r="A2134" s="14"/>
    </row>
    <row r="2135" spans="1:1">
      <c r="A2135" s="14"/>
    </row>
    <row r="2136" spans="1:1">
      <c r="A2136" s="14"/>
    </row>
    <row r="2137" spans="1:1">
      <c r="A2137" s="14"/>
    </row>
    <row r="2138" spans="1:1">
      <c r="A2138" s="14"/>
    </row>
    <row r="2139" spans="1:1">
      <c r="A2139" s="14"/>
    </row>
    <row r="2140" spans="1:1">
      <c r="A2140" s="14"/>
    </row>
    <row r="2141" spans="1:1">
      <c r="A2141" s="14"/>
    </row>
    <row r="2142" spans="1:1">
      <c r="A2142" s="14"/>
    </row>
    <row r="2143" spans="1:1">
      <c r="A2143" s="14"/>
    </row>
    <row r="2144" spans="1:1">
      <c r="A2144" s="14"/>
    </row>
    <row r="2145" spans="1:1">
      <c r="A2145" s="14"/>
    </row>
    <row r="2146" spans="1:1">
      <c r="A2146" s="14"/>
    </row>
    <row r="2147" spans="1:1">
      <c r="A2147" s="14"/>
    </row>
    <row r="2148" spans="1:1">
      <c r="A2148" s="14"/>
    </row>
    <row r="2149" spans="1:1">
      <c r="A2149" s="14"/>
    </row>
    <row r="2150" spans="1:1">
      <c r="A2150" s="14"/>
    </row>
    <row r="2151" spans="1:1">
      <c r="A2151" s="14"/>
    </row>
    <row r="2152" spans="1:1">
      <c r="A2152" s="14"/>
    </row>
    <row r="2153" spans="1:1">
      <c r="A2153" s="14"/>
    </row>
    <row r="2154" spans="1:1">
      <c r="A2154" s="14"/>
    </row>
    <row r="2155" spans="1:1">
      <c r="A2155" s="14"/>
    </row>
    <row r="2156" spans="1:1">
      <c r="A2156" s="14"/>
    </row>
    <row r="2157" spans="1:1">
      <c r="A2157" s="14"/>
    </row>
    <row r="2158" spans="1:1">
      <c r="A2158" s="14"/>
    </row>
    <row r="2159" spans="1:1">
      <c r="A2159" s="14"/>
    </row>
    <row r="2160" spans="1:1">
      <c r="A2160" s="14"/>
    </row>
    <row r="2161" spans="1:1">
      <c r="A2161" s="14"/>
    </row>
    <row r="2162" spans="1:1">
      <c r="A2162" s="14"/>
    </row>
    <row r="2163" spans="1:1">
      <c r="A2163" s="14"/>
    </row>
    <row r="2164" spans="1:1">
      <c r="A2164" s="14"/>
    </row>
    <row r="2165" spans="1:1">
      <c r="A2165" s="14"/>
    </row>
    <row r="2166" spans="1:1">
      <c r="A2166" s="14"/>
    </row>
    <row r="2167" spans="1:1">
      <c r="A2167" s="14"/>
    </row>
    <row r="2168" spans="1:1">
      <c r="A2168" s="14"/>
    </row>
    <row r="2169" spans="1:1">
      <c r="A2169" s="14"/>
    </row>
    <row r="2170" spans="1:1">
      <c r="A2170" s="14"/>
    </row>
    <row r="2171" spans="1:1">
      <c r="A2171" s="14"/>
    </row>
    <row r="2172" spans="1:1">
      <c r="A2172" s="14"/>
    </row>
    <row r="2173" spans="1:1">
      <c r="A2173" s="14"/>
    </row>
    <row r="2174" spans="1:1">
      <c r="A2174" s="14"/>
    </row>
    <row r="2175" spans="1:1">
      <c r="A2175" s="14"/>
    </row>
    <row r="2176" spans="1:1">
      <c r="A2176" s="14"/>
    </row>
    <row r="2177" spans="1:1">
      <c r="A2177" s="14"/>
    </row>
    <row r="2178" spans="1:1">
      <c r="A2178" s="14"/>
    </row>
    <row r="2179" spans="1:1">
      <c r="A2179" s="14"/>
    </row>
    <row r="2180" spans="1:1">
      <c r="A2180" s="14"/>
    </row>
    <row r="2181" spans="1:1">
      <c r="A2181" s="14"/>
    </row>
    <row r="2182" spans="1:1">
      <c r="A2182" s="14"/>
    </row>
    <row r="2183" spans="1:1">
      <c r="A2183" s="14"/>
    </row>
    <row r="2184" spans="1:1">
      <c r="A2184" s="14"/>
    </row>
    <row r="2185" spans="1:1">
      <c r="A2185" s="14"/>
    </row>
    <row r="2186" spans="1:1">
      <c r="A2186" s="14"/>
    </row>
    <row r="2187" spans="1:1">
      <c r="A2187" s="14"/>
    </row>
    <row r="2188" spans="1:1">
      <c r="A2188" s="14"/>
    </row>
    <row r="2189" spans="1:1">
      <c r="A2189" s="14"/>
    </row>
    <row r="2190" spans="1:1">
      <c r="A2190" s="14"/>
    </row>
    <row r="2191" spans="1:1">
      <c r="A2191" s="14"/>
    </row>
    <row r="2192" spans="1:1">
      <c r="A2192" s="14"/>
    </row>
    <row r="2193" spans="1:1">
      <c r="A2193" s="14"/>
    </row>
    <row r="2194" spans="1:1">
      <c r="A2194" s="14"/>
    </row>
    <row r="2195" spans="1:1">
      <c r="A2195" s="14"/>
    </row>
    <row r="2196" spans="1:1">
      <c r="A2196" s="14"/>
    </row>
    <row r="2197" spans="1:1">
      <c r="A2197" s="14"/>
    </row>
    <row r="2198" spans="1:1">
      <c r="A2198" s="14"/>
    </row>
    <row r="2199" spans="1:1">
      <c r="A2199" s="14"/>
    </row>
    <row r="2200" spans="1:1">
      <c r="A2200" s="14"/>
    </row>
    <row r="2201" spans="1:1">
      <c r="A2201" s="14"/>
    </row>
    <row r="2202" spans="1:1">
      <c r="A2202" s="14"/>
    </row>
    <row r="2203" spans="1:1">
      <c r="A2203" s="14"/>
    </row>
    <row r="2204" spans="1:1">
      <c r="A2204" s="14"/>
    </row>
    <row r="2205" spans="1:1">
      <c r="A2205" s="14"/>
    </row>
    <row r="2206" spans="1:1">
      <c r="A2206" s="14"/>
    </row>
    <row r="2207" spans="1:1">
      <c r="A2207" s="14"/>
    </row>
    <row r="2208" spans="1:1">
      <c r="A2208" s="14"/>
    </row>
    <row r="2209" spans="1:1">
      <c r="A2209" s="14"/>
    </row>
    <row r="2210" spans="1:1">
      <c r="A2210" s="14"/>
    </row>
    <row r="2211" spans="1:1">
      <c r="A2211" s="14"/>
    </row>
    <row r="2212" spans="1:1">
      <c r="A2212" s="14"/>
    </row>
    <row r="2213" spans="1:1">
      <c r="A2213" s="14"/>
    </row>
    <row r="2214" spans="1:1">
      <c r="A2214" s="14"/>
    </row>
    <row r="2215" spans="1:1">
      <c r="A2215" s="14"/>
    </row>
    <row r="2216" spans="1:1">
      <c r="A2216" s="14"/>
    </row>
    <row r="2217" spans="1:1">
      <c r="A2217" s="14"/>
    </row>
    <row r="2218" spans="1:1">
      <c r="A2218" s="14"/>
    </row>
    <row r="2219" spans="1:1">
      <c r="A2219" s="14"/>
    </row>
    <row r="2220" spans="1:1">
      <c r="A2220" s="14"/>
    </row>
    <row r="2221" spans="1:1">
      <c r="A2221" s="14"/>
    </row>
    <row r="2222" spans="1:1">
      <c r="A2222" s="14"/>
    </row>
    <row r="2223" spans="1:1">
      <c r="A2223" s="14"/>
    </row>
    <row r="2224" spans="1:1">
      <c r="A2224" s="14"/>
    </row>
    <row r="2225" spans="1:1">
      <c r="A2225" s="14"/>
    </row>
    <row r="2226" spans="1:1">
      <c r="A2226" s="14"/>
    </row>
    <row r="2227" spans="1:1">
      <c r="A2227" s="14"/>
    </row>
    <row r="2228" spans="1:1">
      <c r="A2228" s="14"/>
    </row>
    <row r="2229" spans="1:1">
      <c r="A2229" s="14"/>
    </row>
    <row r="2230" spans="1:1">
      <c r="A2230" s="14"/>
    </row>
    <row r="2231" spans="1:1">
      <c r="A2231" s="14"/>
    </row>
    <row r="2232" spans="1:1">
      <c r="A2232" s="14"/>
    </row>
    <row r="2233" spans="1:1">
      <c r="A2233" s="14"/>
    </row>
    <row r="2234" spans="1:1">
      <c r="A2234" s="14"/>
    </row>
    <row r="2235" spans="1:1">
      <c r="A2235" s="14"/>
    </row>
    <row r="2236" spans="1:1">
      <c r="A2236" s="14"/>
    </row>
    <row r="2237" spans="1:1">
      <c r="A2237" s="14"/>
    </row>
    <row r="2238" spans="1:1">
      <c r="A2238" s="14"/>
    </row>
    <row r="2239" spans="1:1">
      <c r="A2239" s="14"/>
    </row>
    <row r="2240" spans="1:1">
      <c r="A2240" s="14"/>
    </row>
    <row r="2241" spans="1:1">
      <c r="A2241" s="14"/>
    </row>
    <row r="2242" spans="1:1">
      <c r="A2242" s="14"/>
    </row>
    <row r="2243" spans="1:1">
      <c r="A2243" s="14"/>
    </row>
    <row r="2244" spans="1:1">
      <c r="A2244" s="14"/>
    </row>
    <row r="2245" spans="1:1">
      <c r="A2245" s="14"/>
    </row>
    <row r="2246" spans="1:1">
      <c r="A2246" s="14"/>
    </row>
    <row r="2247" spans="1:1">
      <c r="A2247" s="14"/>
    </row>
    <row r="2248" spans="1:1">
      <c r="A2248" s="14"/>
    </row>
    <row r="2249" spans="1:1">
      <c r="A2249" s="14"/>
    </row>
    <row r="2250" spans="1:1">
      <c r="A2250" s="14"/>
    </row>
    <row r="2251" spans="1:1">
      <c r="A2251" s="14"/>
    </row>
    <row r="2252" spans="1:1">
      <c r="A2252" s="14"/>
    </row>
    <row r="2253" spans="1:1">
      <c r="A2253" s="14"/>
    </row>
    <row r="2254" spans="1:1">
      <c r="A2254" s="14"/>
    </row>
    <row r="2255" spans="1:1">
      <c r="A2255" s="14"/>
    </row>
    <row r="2256" spans="1:1">
      <c r="A2256" s="14"/>
    </row>
    <row r="2257" spans="1:1">
      <c r="A2257" s="14"/>
    </row>
    <row r="2258" spans="1:1">
      <c r="A2258" s="14"/>
    </row>
    <row r="2259" spans="1:1">
      <c r="A2259" s="14"/>
    </row>
    <row r="2260" spans="1:1">
      <c r="A2260" s="14"/>
    </row>
    <row r="2261" spans="1:1">
      <c r="A2261" s="14"/>
    </row>
    <row r="2262" spans="1:1">
      <c r="A2262" s="14"/>
    </row>
    <row r="2263" spans="1:1">
      <c r="A2263" s="14"/>
    </row>
    <row r="2264" spans="1:1">
      <c r="A2264" s="14"/>
    </row>
    <row r="2265" spans="1:1">
      <c r="A2265" s="14"/>
    </row>
    <row r="2266" spans="1:1">
      <c r="A2266" s="14"/>
    </row>
    <row r="2267" spans="1:1">
      <c r="A2267" s="14"/>
    </row>
    <row r="2268" spans="1:1">
      <c r="A2268" s="14"/>
    </row>
    <row r="2269" spans="1:1">
      <c r="A2269" s="14"/>
    </row>
    <row r="2270" spans="1:1">
      <c r="A2270" s="14"/>
    </row>
    <row r="2271" spans="1:1">
      <c r="A2271" s="14"/>
    </row>
    <row r="2272" spans="1:1">
      <c r="A2272" s="14"/>
    </row>
    <row r="2273" spans="1:1">
      <c r="A2273" s="14"/>
    </row>
    <row r="2274" spans="1:1">
      <c r="A2274" s="14"/>
    </row>
    <row r="2275" spans="1:1">
      <c r="A2275" s="14"/>
    </row>
    <row r="2276" spans="1:1">
      <c r="A2276" s="14"/>
    </row>
    <row r="2277" spans="1:1">
      <c r="A2277" s="14"/>
    </row>
    <row r="2278" spans="1:1">
      <c r="A2278" s="14"/>
    </row>
    <row r="2279" spans="1:1">
      <c r="A2279" s="14"/>
    </row>
    <row r="2280" spans="1:1">
      <c r="A2280" s="14"/>
    </row>
    <row r="2281" spans="1:1">
      <c r="A2281" s="14"/>
    </row>
    <row r="2282" spans="1:1">
      <c r="A2282" s="14"/>
    </row>
    <row r="2283" spans="1:1">
      <c r="A2283" s="14"/>
    </row>
    <row r="2284" spans="1:1">
      <c r="A2284" s="14"/>
    </row>
    <row r="2285" spans="1:1">
      <c r="A2285" s="14"/>
    </row>
    <row r="2286" spans="1:1">
      <c r="A2286" s="14"/>
    </row>
    <row r="2287" spans="1:1">
      <c r="A2287" s="14"/>
    </row>
    <row r="2288" spans="1:1">
      <c r="A2288" s="14"/>
    </row>
    <row r="2289" spans="1:1">
      <c r="A2289" s="14"/>
    </row>
    <row r="2290" spans="1:1">
      <c r="A2290" s="14"/>
    </row>
    <row r="2291" spans="1:1">
      <c r="A2291" s="14"/>
    </row>
    <row r="2292" spans="1:1">
      <c r="A2292" s="14"/>
    </row>
    <row r="2293" spans="1:1">
      <c r="A2293" s="14"/>
    </row>
    <row r="2294" spans="1:1">
      <c r="A2294" s="14"/>
    </row>
    <row r="2295" spans="1:1">
      <c r="A2295" s="14"/>
    </row>
    <row r="2296" spans="1:1">
      <c r="A2296" s="14"/>
    </row>
    <row r="2297" spans="1:1">
      <c r="A2297" s="14"/>
    </row>
    <row r="2298" spans="1:1">
      <c r="A2298" s="14"/>
    </row>
    <row r="2299" spans="1:1">
      <c r="A2299" s="14"/>
    </row>
    <row r="2300" spans="1:1">
      <c r="A2300" s="14"/>
    </row>
    <row r="2301" spans="1:1">
      <c r="A2301" s="14"/>
    </row>
    <row r="2302" spans="1:1">
      <c r="A2302" s="14"/>
    </row>
    <row r="2303" spans="1:1">
      <c r="A2303" s="14"/>
    </row>
    <row r="2304" spans="1:1">
      <c r="A2304" s="14"/>
    </row>
    <row r="2305" spans="1:1">
      <c r="A2305" s="14"/>
    </row>
    <row r="2306" spans="1:1">
      <c r="A2306" s="14"/>
    </row>
    <row r="2307" spans="1:1">
      <c r="A2307" s="14"/>
    </row>
    <row r="2308" spans="1:1">
      <c r="A2308" s="14"/>
    </row>
    <row r="2309" spans="1:1">
      <c r="A2309" s="14"/>
    </row>
    <row r="2310" spans="1:1">
      <c r="A2310" s="14"/>
    </row>
    <row r="2311" spans="1:1">
      <c r="A2311" s="14"/>
    </row>
    <row r="2312" spans="1:1">
      <c r="A2312" s="14"/>
    </row>
    <row r="2313" spans="1:1">
      <c r="A2313" s="14"/>
    </row>
    <row r="2314" spans="1:1">
      <c r="A2314" s="14"/>
    </row>
    <row r="2315" spans="1:1">
      <c r="A2315" s="14"/>
    </row>
    <row r="2316" spans="1:1">
      <c r="A2316" s="14"/>
    </row>
    <row r="2317" spans="1:1">
      <c r="A2317" s="14"/>
    </row>
    <row r="2318" spans="1:1">
      <c r="A2318" s="14"/>
    </row>
    <row r="2319" spans="1:1">
      <c r="A2319" s="14"/>
    </row>
    <row r="2320" spans="1:1">
      <c r="A2320" s="14"/>
    </row>
    <row r="2321" spans="1:1">
      <c r="A2321" s="14"/>
    </row>
    <row r="2322" spans="1:1">
      <c r="A2322" s="14"/>
    </row>
    <row r="2323" spans="1:1">
      <c r="A2323" s="14"/>
    </row>
    <row r="2324" spans="1:1">
      <c r="A2324" s="14"/>
    </row>
    <row r="2325" spans="1:1">
      <c r="A2325" s="14"/>
    </row>
    <row r="2326" spans="1:1">
      <c r="A2326" s="14"/>
    </row>
    <row r="2327" spans="1:1">
      <c r="A2327" s="14"/>
    </row>
    <row r="2328" spans="1:1">
      <c r="A2328" s="14"/>
    </row>
    <row r="2329" spans="1:1">
      <c r="A2329" s="14"/>
    </row>
    <row r="2330" spans="1:1">
      <c r="A2330" s="14"/>
    </row>
    <row r="2331" spans="1:1">
      <c r="A2331" s="14"/>
    </row>
    <row r="2332" spans="1:1">
      <c r="A2332" s="14"/>
    </row>
    <row r="2333" spans="1:1">
      <c r="A2333" s="14"/>
    </row>
    <row r="2334" spans="1:1">
      <c r="A2334" s="14"/>
    </row>
    <row r="2335" spans="1:1">
      <c r="A2335" s="14"/>
    </row>
    <row r="2336" spans="1:1">
      <c r="A2336" s="14"/>
    </row>
    <row r="2337" spans="1:1">
      <c r="A2337" s="14"/>
    </row>
    <row r="2338" spans="1:1">
      <c r="A2338" s="14"/>
    </row>
    <row r="2339" spans="1:1">
      <c r="A2339" s="14"/>
    </row>
    <row r="2340" spans="1:1">
      <c r="A2340" s="14"/>
    </row>
    <row r="2341" spans="1:1">
      <c r="A2341" s="14"/>
    </row>
    <row r="2342" spans="1:1">
      <c r="A2342" s="14"/>
    </row>
    <row r="2343" spans="1:1">
      <c r="A2343" s="14"/>
    </row>
    <row r="2344" spans="1:1">
      <c r="A2344" s="14"/>
    </row>
    <row r="2345" spans="1:1">
      <c r="A2345" s="14"/>
    </row>
    <row r="2346" spans="1:1">
      <c r="A2346" s="14"/>
    </row>
    <row r="2347" spans="1:1">
      <c r="A2347" s="14"/>
    </row>
    <row r="2348" spans="1:1">
      <c r="A2348" s="14"/>
    </row>
    <row r="2349" spans="1:1">
      <c r="A2349" s="14"/>
    </row>
    <row r="2350" spans="1:1">
      <c r="A2350" s="14"/>
    </row>
    <row r="2351" spans="1:1">
      <c r="A2351" s="14"/>
    </row>
    <row r="2352" spans="1:1">
      <c r="A2352" s="14"/>
    </row>
    <row r="2353" spans="1:1">
      <c r="A2353" s="14"/>
    </row>
    <row r="2354" spans="1:1">
      <c r="A2354" s="14"/>
    </row>
    <row r="2355" spans="1:1">
      <c r="A2355" s="14"/>
    </row>
    <row r="2356" spans="1:1">
      <c r="A2356" s="14"/>
    </row>
    <row r="2357" spans="1:1">
      <c r="A2357" s="14"/>
    </row>
    <row r="2358" spans="1:1">
      <c r="A2358" s="14"/>
    </row>
    <row r="2359" spans="1:1">
      <c r="A2359" s="14"/>
    </row>
    <row r="2360" spans="1:1">
      <c r="A2360" s="14"/>
    </row>
    <row r="2361" spans="1:1">
      <c r="A2361" s="14"/>
    </row>
    <row r="2362" spans="1:1">
      <c r="A2362" s="14"/>
    </row>
    <row r="2363" spans="1:1">
      <c r="A2363" s="14"/>
    </row>
    <row r="2364" spans="1:1">
      <c r="A2364" s="14"/>
    </row>
    <row r="2365" spans="1:1">
      <c r="A2365" s="14"/>
    </row>
    <row r="2366" spans="1:1">
      <c r="A2366" s="14"/>
    </row>
    <row r="2367" spans="1:1">
      <c r="A2367" s="14"/>
    </row>
    <row r="2368" spans="1:1">
      <c r="A2368" s="14"/>
    </row>
    <row r="2369" spans="1:1">
      <c r="A2369" s="14"/>
    </row>
    <row r="2370" spans="1:1">
      <c r="A2370" s="14"/>
    </row>
    <row r="2371" spans="1:1">
      <c r="A2371" s="14"/>
    </row>
    <row r="2372" spans="1:1">
      <c r="A2372" s="14"/>
    </row>
    <row r="2373" spans="1:1">
      <c r="A2373" s="14"/>
    </row>
    <row r="2374" spans="1:1">
      <c r="A2374" s="14"/>
    </row>
    <row r="2375" spans="1:1">
      <c r="A2375" s="14"/>
    </row>
    <row r="2376" spans="1:1">
      <c r="A2376" s="14"/>
    </row>
    <row r="2377" spans="1:1">
      <c r="A2377" s="14"/>
    </row>
    <row r="2378" spans="1:1">
      <c r="A2378" s="14"/>
    </row>
    <row r="2379" spans="1:1">
      <c r="A2379" s="14"/>
    </row>
    <row r="2380" spans="1:1">
      <c r="A2380" s="14"/>
    </row>
    <row r="2381" spans="1:1">
      <c r="A2381" s="14"/>
    </row>
    <row r="2382" spans="1:1">
      <c r="A2382" s="14"/>
    </row>
    <row r="2383" spans="1:1">
      <c r="A2383" s="14"/>
    </row>
    <row r="2384" spans="1:1">
      <c r="A2384" s="14"/>
    </row>
    <row r="2385" spans="1:1">
      <c r="A2385" s="14"/>
    </row>
    <row r="2386" spans="1:1">
      <c r="A2386" s="14"/>
    </row>
    <row r="2387" spans="1:1">
      <c r="A2387" s="14"/>
    </row>
    <row r="2388" spans="1:1">
      <c r="A2388" s="14"/>
    </row>
    <row r="2389" spans="1:1">
      <c r="A2389" s="14"/>
    </row>
    <row r="2390" spans="1:1">
      <c r="A2390" s="14"/>
    </row>
    <row r="2391" spans="1:1">
      <c r="A2391" s="14"/>
    </row>
    <row r="2392" spans="1:1">
      <c r="A2392" s="14"/>
    </row>
    <row r="2393" spans="1:1">
      <c r="A2393" s="14"/>
    </row>
    <row r="2394" spans="1:1">
      <c r="A2394" s="14"/>
    </row>
    <row r="2395" spans="1:1">
      <c r="A2395" s="14"/>
    </row>
    <row r="2396" spans="1:1">
      <c r="A2396" s="14"/>
    </row>
    <row r="2397" spans="1:1">
      <c r="A2397" s="14"/>
    </row>
    <row r="2398" spans="1:1">
      <c r="A2398" s="14"/>
    </row>
    <row r="2399" spans="1:1">
      <c r="A2399" s="14"/>
    </row>
    <row r="2400" spans="1:1">
      <c r="A2400" s="14"/>
    </row>
    <row r="2401" spans="1:1">
      <c r="A2401" s="14"/>
    </row>
    <row r="2402" spans="1:1">
      <c r="A2402" s="14"/>
    </row>
    <row r="2403" spans="1:1">
      <c r="A2403" s="14"/>
    </row>
    <row r="2404" spans="1:1">
      <c r="A2404" s="14"/>
    </row>
    <row r="2405" spans="1:1">
      <c r="A2405" s="14"/>
    </row>
    <row r="2406" spans="1:1">
      <c r="A2406" s="14"/>
    </row>
    <row r="2407" spans="1:1">
      <c r="A2407" s="14"/>
    </row>
    <row r="2408" spans="1:1">
      <c r="A2408" s="14"/>
    </row>
    <row r="2409" spans="1:1">
      <c r="A2409" s="14"/>
    </row>
    <row r="2410" spans="1:1">
      <c r="A2410" s="14"/>
    </row>
    <row r="2411" spans="1:1">
      <c r="A2411" s="14"/>
    </row>
    <row r="2412" spans="1:1">
      <c r="A2412" s="14"/>
    </row>
    <row r="2413" spans="1:1">
      <c r="A2413" s="14"/>
    </row>
    <row r="2414" spans="1:1">
      <c r="A2414" s="14"/>
    </row>
    <row r="2415" spans="1:1">
      <c r="A2415" s="14"/>
    </row>
    <row r="2416" spans="1:1">
      <c r="A2416" s="14"/>
    </row>
    <row r="2417" spans="1:1">
      <c r="A2417" s="14"/>
    </row>
    <row r="2418" spans="1:1">
      <c r="A2418" s="14"/>
    </row>
    <row r="2419" spans="1:1">
      <c r="A2419" s="14"/>
    </row>
    <row r="2420" spans="1:1">
      <c r="A2420" s="14"/>
    </row>
    <row r="2421" spans="1:1">
      <c r="A2421" s="14"/>
    </row>
    <row r="2422" spans="1:1">
      <c r="A2422" s="14"/>
    </row>
    <row r="2423" spans="1:1">
      <c r="A2423" s="14"/>
    </row>
    <row r="2424" spans="1:1">
      <c r="A2424" s="14"/>
    </row>
    <row r="2425" spans="1:1">
      <c r="A2425" s="14"/>
    </row>
    <row r="2426" spans="1:1">
      <c r="A2426" s="14"/>
    </row>
    <row r="2427" spans="1:1">
      <c r="A2427" s="14"/>
    </row>
    <row r="2428" spans="1:1">
      <c r="A2428" s="14"/>
    </row>
    <row r="2429" spans="1:1">
      <c r="A2429" s="14"/>
    </row>
    <row r="2430" spans="1:1">
      <c r="A2430" s="14"/>
    </row>
    <row r="2431" spans="1:1">
      <c r="A2431" s="14"/>
    </row>
    <row r="2432" spans="1:1">
      <c r="A2432" s="14"/>
    </row>
    <row r="2433" spans="1:1">
      <c r="A2433" s="14"/>
    </row>
    <row r="2434" spans="1:1">
      <c r="A2434" s="14"/>
    </row>
    <row r="2435" spans="1:1">
      <c r="A2435" s="14"/>
    </row>
    <row r="2436" spans="1:1">
      <c r="A2436" s="14"/>
    </row>
    <row r="2437" spans="1:1">
      <c r="A2437" s="14"/>
    </row>
    <row r="2438" spans="1:1">
      <c r="A2438" s="14"/>
    </row>
    <row r="2439" spans="1:1">
      <c r="A2439" s="14"/>
    </row>
    <row r="2440" spans="1:1">
      <c r="A2440" s="14"/>
    </row>
    <row r="2441" spans="1:1">
      <c r="A2441" s="14"/>
    </row>
    <row r="2442" spans="1:1">
      <c r="A2442" s="14"/>
    </row>
    <row r="2443" spans="1:1">
      <c r="A2443" s="14"/>
    </row>
    <row r="2444" spans="1:1">
      <c r="A2444" s="14"/>
    </row>
    <row r="2445" spans="1:1">
      <c r="A2445" s="14"/>
    </row>
    <row r="2446" spans="1:1">
      <c r="A2446" s="14"/>
    </row>
    <row r="2447" spans="1:1">
      <c r="A2447" s="14"/>
    </row>
    <row r="2448" spans="1:1">
      <c r="A2448" s="14"/>
    </row>
    <row r="2449" spans="1:1">
      <c r="A2449" s="14"/>
    </row>
    <row r="2450" spans="1:1">
      <c r="A2450" s="14"/>
    </row>
    <row r="2451" spans="1:1">
      <c r="A2451" s="14"/>
    </row>
    <row r="2452" spans="1:1">
      <c r="A2452" s="14"/>
    </row>
    <row r="2453" spans="1:1">
      <c r="A2453" s="14"/>
    </row>
    <row r="2454" spans="1:1">
      <c r="A2454" s="14"/>
    </row>
    <row r="2455" spans="1:1">
      <c r="A2455" s="14"/>
    </row>
    <row r="2456" spans="1:1">
      <c r="A2456" s="14"/>
    </row>
    <row r="2457" spans="1:1">
      <c r="A2457" s="14"/>
    </row>
    <row r="2458" spans="1:1">
      <c r="A2458" s="14"/>
    </row>
    <row r="2459" spans="1:1">
      <c r="A2459" s="14"/>
    </row>
    <row r="2460" spans="1:1">
      <c r="A2460" s="14"/>
    </row>
    <row r="2461" spans="1:1">
      <c r="A2461" s="14"/>
    </row>
    <row r="2462" spans="1:1">
      <c r="A2462" s="14"/>
    </row>
    <row r="2463" spans="1:1">
      <c r="A2463" s="14"/>
    </row>
    <row r="2464" spans="1:1">
      <c r="A2464" s="14"/>
    </row>
    <row r="2465" spans="1:1">
      <c r="A2465" s="14"/>
    </row>
    <row r="2466" spans="1:1">
      <c r="A2466" s="14"/>
    </row>
    <row r="2467" spans="1:1">
      <c r="A2467" s="14"/>
    </row>
    <row r="2468" spans="1:1">
      <c r="A2468" s="14"/>
    </row>
    <row r="2469" spans="1:1">
      <c r="A2469" s="14"/>
    </row>
    <row r="2470" spans="1:1">
      <c r="A2470" s="14"/>
    </row>
    <row r="2471" spans="1:1">
      <c r="A2471" s="14"/>
    </row>
    <row r="2472" spans="1:1">
      <c r="A2472" s="14"/>
    </row>
    <row r="2473" spans="1:1">
      <c r="A2473" s="14"/>
    </row>
    <row r="2474" spans="1:1">
      <c r="A2474" s="14"/>
    </row>
    <row r="2475" spans="1:1">
      <c r="A2475" s="14"/>
    </row>
    <row r="2476" spans="1:1">
      <c r="A2476" s="14"/>
    </row>
    <row r="2477" spans="1:1">
      <c r="A2477" s="14"/>
    </row>
    <row r="2478" spans="1:1">
      <c r="A2478" s="14"/>
    </row>
    <row r="2479" spans="1:1">
      <c r="A2479" s="14"/>
    </row>
    <row r="2480" spans="1:1">
      <c r="A2480" s="14"/>
    </row>
    <row r="2481" spans="1:1">
      <c r="A2481" s="14"/>
    </row>
    <row r="2482" spans="1:1">
      <c r="A2482" s="14"/>
    </row>
    <row r="2483" spans="1:1">
      <c r="A2483" s="14"/>
    </row>
    <row r="2484" spans="1:1">
      <c r="A2484" s="14"/>
    </row>
    <row r="2485" spans="1:1">
      <c r="A2485" s="14"/>
    </row>
    <row r="2486" spans="1:1">
      <c r="A2486" s="14"/>
    </row>
    <row r="2487" spans="1:1">
      <c r="A2487" s="14"/>
    </row>
    <row r="2488" spans="1:1">
      <c r="A2488" s="14"/>
    </row>
    <row r="2489" spans="1:1">
      <c r="A2489" s="14"/>
    </row>
    <row r="2490" spans="1:1">
      <c r="A2490" s="14"/>
    </row>
    <row r="2491" spans="1:1">
      <c r="A2491" s="14"/>
    </row>
    <row r="2492" spans="1:1">
      <c r="A2492" s="14"/>
    </row>
    <row r="2493" spans="1:1">
      <c r="A2493" s="14"/>
    </row>
    <row r="2494" spans="1:1">
      <c r="A2494" s="14"/>
    </row>
    <row r="2495" spans="1:1">
      <c r="A2495" s="14"/>
    </row>
    <row r="2496" spans="1:1">
      <c r="A2496" s="14"/>
    </row>
    <row r="2497" spans="1:1">
      <c r="A2497" s="14"/>
    </row>
    <row r="2498" spans="1:1">
      <c r="A2498" s="14"/>
    </row>
    <row r="2499" spans="1:1">
      <c r="A2499" s="14"/>
    </row>
    <row r="2500" spans="1:1">
      <c r="A2500" s="14"/>
    </row>
    <row r="2501" spans="1:1">
      <c r="A2501" s="14"/>
    </row>
    <row r="2502" spans="1:1">
      <c r="A2502" s="14"/>
    </row>
    <row r="2503" spans="1:1">
      <c r="A2503" s="14"/>
    </row>
    <row r="2504" spans="1:1">
      <c r="A2504" s="14"/>
    </row>
    <row r="2505" spans="1:1">
      <c r="A2505" s="14"/>
    </row>
    <row r="2506" spans="1:1">
      <c r="A2506" s="14"/>
    </row>
    <row r="2507" spans="1:1">
      <c r="A2507" s="14"/>
    </row>
    <row r="2508" spans="1:1">
      <c r="A2508" s="14"/>
    </row>
    <row r="2509" spans="1:1">
      <c r="A2509" s="14"/>
    </row>
    <row r="2510" spans="1:1">
      <c r="A2510" s="14"/>
    </row>
    <row r="2511" spans="1:1">
      <c r="A2511" s="14"/>
    </row>
    <row r="2512" spans="1:1">
      <c r="A2512" s="14"/>
    </row>
    <row r="2513" spans="1:1">
      <c r="A2513" s="14"/>
    </row>
    <row r="2514" spans="1:1">
      <c r="A2514" s="14"/>
    </row>
    <row r="2515" spans="1:1">
      <c r="A2515" s="14"/>
    </row>
    <row r="2516" spans="1:1">
      <c r="A2516" s="14"/>
    </row>
    <row r="2517" spans="1:1">
      <c r="A2517" s="14"/>
    </row>
    <row r="2518" spans="1:1">
      <c r="A2518" s="14"/>
    </row>
    <row r="2519" spans="1:1">
      <c r="A2519" s="14"/>
    </row>
    <row r="2520" spans="1:1">
      <c r="A2520" s="14"/>
    </row>
    <row r="2521" spans="1:1">
      <c r="A2521" s="14"/>
    </row>
    <row r="2522" spans="1:1">
      <c r="A2522" s="14"/>
    </row>
    <row r="2523" spans="1:1">
      <c r="A2523" s="14"/>
    </row>
    <row r="2524" spans="1:1">
      <c r="A2524" s="14"/>
    </row>
    <row r="2525" spans="1:1">
      <c r="A2525" s="14"/>
    </row>
    <row r="2526" spans="1:1">
      <c r="A2526" s="14"/>
    </row>
    <row r="2527" spans="1:1">
      <c r="A2527" s="14"/>
    </row>
    <row r="2528" spans="1:1">
      <c r="A2528" s="14"/>
    </row>
    <row r="2529" spans="1:1">
      <c r="A2529" s="14"/>
    </row>
    <row r="2530" spans="1:1">
      <c r="A2530" s="14"/>
    </row>
    <row r="2531" spans="1:1">
      <c r="A2531" s="14"/>
    </row>
    <row r="2532" spans="1:1">
      <c r="A2532" s="14"/>
    </row>
    <row r="2533" spans="1:1">
      <c r="A2533" s="14"/>
    </row>
    <row r="2534" spans="1:1">
      <c r="A2534" s="14"/>
    </row>
    <row r="2535" spans="1:1">
      <c r="A2535" s="14"/>
    </row>
    <row r="2536" spans="1:1">
      <c r="A2536" s="14"/>
    </row>
    <row r="2537" spans="1:1">
      <c r="A2537" s="14"/>
    </row>
    <row r="2538" spans="1:1">
      <c r="A2538" s="14"/>
    </row>
    <row r="2539" spans="1:1">
      <c r="A2539" s="14"/>
    </row>
    <row r="2540" spans="1:1">
      <c r="A2540" s="14"/>
    </row>
    <row r="2541" spans="1:1">
      <c r="A2541" s="14"/>
    </row>
    <row r="2542" spans="1:1">
      <c r="A2542" s="14"/>
    </row>
    <row r="2543" spans="1:1">
      <c r="A2543" s="14"/>
    </row>
    <row r="2544" spans="1:1">
      <c r="A2544" s="14"/>
    </row>
    <row r="2545" spans="1:1">
      <c r="A2545" s="14"/>
    </row>
    <row r="2546" spans="1:1">
      <c r="A2546" s="14"/>
    </row>
    <row r="2547" spans="1:1">
      <c r="A2547" s="14"/>
    </row>
    <row r="2548" spans="1:1">
      <c r="A2548" s="14"/>
    </row>
    <row r="2549" spans="1:1">
      <c r="A2549" s="14"/>
    </row>
    <row r="2550" spans="1:1">
      <c r="A2550" s="14"/>
    </row>
    <row r="2551" spans="1:1">
      <c r="A2551" s="14"/>
    </row>
    <row r="2552" spans="1:1">
      <c r="A2552" s="14"/>
    </row>
    <row r="2553" spans="1:1">
      <c r="A2553" s="14"/>
    </row>
    <row r="2554" spans="1:1">
      <c r="A2554" s="14"/>
    </row>
    <row r="2555" spans="1:1">
      <c r="A2555" s="14"/>
    </row>
    <row r="2556" spans="1:1">
      <c r="A2556" s="14"/>
    </row>
    <row r="2557" spans="1:1">
      <c r="A2557" s="14"/>
    </row>
    <row r="2558" spans="1:1">
      <c r="A2558" s="14"/>
    </row>
    <row r="2559" spans="1:1">
      <c r="A2559" s="14"/>
    </row>
    <row r="2560" spans="1:1">
      <c r="A2560" s="14"/>
    </row>
    <row r="2561" spans="1:1">
      <c r="A2561" s="14"/>
    </row>
    <row r="2562" spans="1:1">
      <c r="A2562" s="14"/>
    </row>
    <row r="2563" spans="1:1">
      <c r="A2563" s="14"/>
    </row>
    <row r="2564" spans="1:1">
      <c r="A2564" s="14"/>
    </row>
    <row r="2565" spans="1:1">
      <c r="A2565" s="14"/>
    </row>
    <row r="2566" spans="1:1">
      <c r="A2566" s="14"/>
    </row>
    <row r="2567" spans="1:1">
      <c r="A2567" s="14"/>
    </row>
    <row r="2568" spans="1:1">
      <c r="A2568" s="14"/>
    </row>
    <row r="2569" spans="1:1">
      <c r="A2569" s="14"/>
    </row>
    <row r="2570" spans="1:1">
      <c r="A2570" s="14"/>
    </row>
    <row r="2571" spans="1:1">
      <c r="A2571" s="14"/>
    </row>
    <row r="2572" spans="1:1">
      <c r="A2572" s="14"/>
    </row>
    <row r="2573" spans="1:1">
      <c r="A2573" s="14"/>
    </row>
    <row r="2574" spans="1:1">
      <c r="A2574" s="14"/>
    </row>
    <row r="2575" spans="1:1">
      <c r="A2575" s="14"/>
    </row>
    <row r="2576" spans="1:1">
      <c r="A2576" s="14"/>
    </row>
    <row r="2577" spans="1:1">
      <c r="A2577" s="14"/>
    </row>
    <row r="2578" spans="1:1">
      <c r="A2578" s="14"/>
    </row>
    <row r="2579" spans="1:1">
      <c r="A2579" s="14"/>
    </row>
    <row r="2580" spans="1:1">
      <c r="A2580" s="14"/>
    </row>
    <row r="2581" spans="1:1">
      <c r="A2581" s="14"/>
    </row>
    <row r="2582" spans="1:1">
      <c r="A2582" s="14"/>
    </row>
    <row r="2583" spans="1:1">
      <c r="A2583" s="14"/>
    </row>
    <row r="2584" spans="1:1">
      <c r="A2584" s="14"/>
    </row>
    <row r="2585" spans="1:1">
      <c r="A2585" s="14"/>
    </row>
    <row r="2586" spans="1:1">
      <c r="A2586" s="14"/>
    </row>
    <row r="2587" spans="1:1">
      <c r="A2587" s="14"/>
    </row>
    <row r="2588" spans="1:1">
      <c r="A2588" s="14"/>
    </row>
    <row r="2589" spans="1:1">
      <c r="A2589" s="14"/>
    </row>
    <row r="2590" spans="1:1">
      <c r="A2590" s="14"/>
    </row>
    <row r="2591" spans="1:1">
      <c r="A2591" s="14"/>
    </row>
    <row r="2592" spans="1:1">
      <c r="A2592" s="14"/>
    </row>
    <row r="2593" spans="1:1">
      <c r="A2593" s="14"/>
    </row>
    <row r="2594" spans="1:1">
      <c r="A2594" s="14"/>
    </row>
    <row r="2595" spans="1:1">
      <c r="A2595" s="14"/>
    </row>
    <row r="2596" spans="1:1">
      <c r="A2596" s="14"/>
    </row>
    <row r="2597" spans="1:1">
      <c r="A2597" s="14"/>
    </row>
    <row r="2598" spans="1:1">
      <c r="A2598" s="14"/>
    </row>
    <row r="2599" spans="1:1">
      <c r="A2599" s="14"/>
    </row>
    <row r="2600" spans="1:1">
      <c r="A2600" s="14"/>
    </row>
    <row r="2601" spans="1:1">
      <c r="A2601" s="14"/>
    </row>
    <row r="2602" spans="1:1">
      <c r="A2602" s="14"/>
    </row>
    <row r="2603" spans="1:1">
      <c r="A2603" s="14"/>
    </row>
    <row r="2604" spans="1:1">
      <c r="A2604" s="14"/>
    </row>
    <row r="2605" spans="1:1">
      <c r="A2605" s="14"/>
    </row>
    <row r="2606" spans="1:1">
      <c r="A2606" s="14"/>
    </row>
    <row r="2607" spans="1:1">
      <c r="A2607" s="14"/>
    </row>
    <row r="2608" spans="1:1">
      <c r="A2608" s="14"/>
    </row>
    <row r="2609" spans="1:1">
      <c r="A2609" s="14"/>
    </row>
    <row r="2610" spans="1:1">
      <c r="A2610" s="14"/>
    </row>
    <row r="2611" spans="1:1">
      <c r="A2611" s="14"/>
    </row>
    <row r="2612" spans="1:1">
      <c r="A2612" s="14"/>
    </row>
    <row r="2613" spans="1:1">
      <c r="A2613" s="14"/>
    </row>
    <row r="2614" spans="1:1">
      <c r="A2614" s="14"/>
    </row>
    <row r="2615" spans="1:1">
      <c r="A2615" s="14"/>
    </row>
    <row r="2616" spans="1:1">
      <c r="A2616" s="14"/>
    </row>
    <row r="2617" spans="1:1">
      <c r="A2617" s="14"/>
    </row>
    <row r="2618" spans="1:1">
      <c r="A2618" s="14"/>
    </row>
    <row r="2619" spans="1:1">
      <c r="A2619" s="14"/>
    </row>
    <row r="2620" spans="1:1">
      <c r="A2620" s="14"/>
    </row>
    <row r="2621" spans="1:1">
      <c r="A2621" s="14"/>
    </row>
    <row r="2622" spans="1:1">
      <c r="A2622" s="14"/>
    </row>
    <row r="2623" spans="1:1">
      <c r="A2623" s="14"/>
    </row>
    <row r="2624" spans="1:1">
      <c r="A2624" s="14"/>
    </row>
    <row r="2625" spans="1:1">
      <c r="A2625" s="14"/>
    </row>
    <row r="2626" spans="1:1">
      <c r="A2626" s="14"/>
    </row>
    <row r="2627" spans="1:1">
      <c r="A2627" s="14"/>
    </row>
    <row r="2628" spans="1:1">
      <c r="A2628" s="14"/>
    </row>
    <row r="2629" spans="1:1">
      <c r="A2629" s="14"/>
    </row>
    <row r="2630" spans="1:1">
      <c r="A2630" s="14"/>
    </row>
    <row r="2631" spans="1:1">
      <c r="A2631" s="14"/>
    </row>
    <row r="2632" spans="1:1">
      <c r="A2632" s="14"/>
    </row>
    <row r="2633" spans="1:1">
      <c r="A2633" s="14"/>
    </row>
    <row r="2634" spans="1:1">
      <c r="A2634" s="14"/>
    </row>
    <row r="2635" spans="1:1">
      <c r="A2635" s="14"/>
    </row>
    <row r="2636" spans="1:1">
      <c r="A2636" s="14"/>
    </row>
    <row r="2637" spans="1:1">
      <c r="A2637" s="14"/>
    </row>
    <row r="2638" spans="1:1">
      <c r="A2638" s="14"/>
    </row>
    <row r="2639" spans="1:1">
      <c r="A2639" s="14"/>
    </row>
    <row r="2640" spans="1:1">
      <c r="A2640" s="14"/>
    </row>
    <row r="2641" spans="1:1">
      <c r="A2641" s="14"/>
    </row>
    <row r="2642" spans="1:1">
      <c r="A2642" s="14"/>
    </row>
    <row r="2643" spans="1:1">
      <c r="A2643" s="14"/>
    </row>
    <row r="2644" spans="1:1">
      <c r="A2644" s="14"/>
    </row>
    <row r="2645" spans="1:1">
      <c r="A2645" s="14"/>
    </row>
    <row r="2646" spans="1:1">
      <c r="A2646" s="14"/>
    </row>
    <row r="2647" spans="1:1">
      <c r="A2647" s="14"/>
    </row>
    <row r="2648" spans="1:1">
      <c r="A2648" s="14"/>
    </row>
    <row r="2649" spans="1:1">
      <c r="A2649" s="14"/>
    </row>
    <row r="2650" spans="1:1">
      <c r="A2650" s="14"/>
    </row>
    <row r="2651" spans="1:1">
      <c r="A2651" s="14"/>
    </row>
    <row r="2652" spans="1:1">
      <c r="A2652" s="14"/>
    </row>
    <row r="2653" spans="1:1">
      <c r="A2653" s="14"/>
    </row>
    <row r="2654" spans="1:1">
      <c r="A2654" s="14"/>
    </row>
    <row r="2655" spans="1:1">
      <c r="A2655" s="14"/>
    </row>
    <row r="2656" spans="1:1">
      <c r="A2656" s="14"/>
    </row>
    <row r="2657" spans="1:1">
      <c r="A2657" s="14"/>
    </row>
    <row r="2658" spans="1:1">
      <c r="A2658" s="14"/>
    </row>
    <row r="2659" spans="1:1">
      <c r="A2659" s="14"/>
    </row>
    <row r="2660" spans="1:1">
      <c r="A2660" s="14"/>
    </row>
    <row r="2661" spans="1:1">
      <c r="A2661" s="14"/>
    </row>
    <row r="2662" spans="1:1">
      <c r="A2662" s="14"/>
    </row>
    <row r="2663" spans="1:1">
      <c r="A2663" s="14"/>
    </row>
    <row r="2664" spans="1:1">
      <c r="A2664" s="14"/>
    </row>
    <row r="2665" spans="1:1">
      <c r="A2665" s="14"/>
    </row>
    <row r="2666" spans="1:1">
      <c r="A2666" s="14"/>
    </row>
    <row r="2667" spans="1:1">
      <c r="A2667" s="14"/>
    </row>
    <row r="2668" spans="1:1">
      <c r="A2668" s="14"/>
    </row>
    <row r="2669" spans="1:1">
      <c r="A2669" s="14"/>
    </row>
    <row r="2670" spans="1:1">
      <c r="A2670" s="14"/>
    </row>
    <row r="2671" spans="1:1">
      <c r="A2671" s="14"/>
    </row>
    <row r="2672" spans="1:1">
      <c r="A2672" s="14"/>
    </row>
    <row r="2673" spans="1:1">
      <c r="A2673" s="14"/>
    </row>
    <row r="2674" spans="1:1">
      <c r="A2674" s="14"/>
    </row>
    <row r="2675" spans="1:1">
      <c r="A2675" s="14"/>
    </row>
    <row r="2676" spans="1:1">
      <c r="A2676" s="14"/>
    </row>
    <row r="2677" spans="1:1">
      <c r="A2677" s="14"/>
    </row>
    <row r="2678" spans="1:1">
      <c r="A2678" s="14"/>
    </row>
    <row r="2679" spans="1:1">
      <c r="A2679" s="14"/>
    </row>
    <row r="2680" spans="1:1">
      <c r="A2680" s="14"/>
    </row>
    <row r="2681" spans="1:1">
      <c r="A2681" s="14"/>
    </row>
    <row r="2682" spans="1:1">
      <c r="A2682" s="14"/>
    </row>
    <row r="2683" spans="1:1">
      <c r="A2683" s="14"/>
    </row>
    <row r="2684" spans="1:1">
      <c r="A2684" s="14"/>
    </row>
    <row r="2685" spans="1:1">
      <c r="A2685" s="14"/>
    </row>
    <row r="2686" spans="1:1">
      <c r="A2686" s="14"/>
    </row>
    <row r="2687" spans="1:1">
      <c r="A2687" s="14"/>
    </row>
    <row r="2688" spans="1:1">
      <c r="A2688" s="14"/>
    </row>
    <row r="2689" spans="1:1">
      <c r="A2689" s="14"/>
    </row>
    <row r="2690" spans="1:1">
      <c r="A2690" s="14"/>
    </row>
    <row r="2691" spans="1:1">
      <c r="A2691" s="14"/>
    </row>
    <row r="2692" spans="1:1">
      <c r="A2692" s="14"/>
    </row>
    <row r="2693" spans="1:1">
      <c r="A2693" s="14"/>
    </row>
    <row r="2694" spans="1:1">
      <c r="A2694" s="14"/>
    </row>
    <row r="2695" spans="1:1">
      <c r="A2695" s="14"/>
    </row>
    <row r="2696" spans="1:1">
      <c r="A2696" s="14"/>
    </row>
    <row r="2697" spans="1:1">
      <c r="A2697" s="14"/>
    </row>
    <row r="2698" spans="1:1">
      <c r="A2698" s="14"/>
    </row>
    <row r="2699" spans="1:1">
      <c r="A2699" s="14"/>
    </row>
    <row r="2700" spans="1:1">
      <c r="A2700" s="14"/>
    </row>
    <row r="2701" spans="1:1">
      <c r="A2701" s="14"/>
    </row>
    <row r="2702" spans="1:1">
      <c r="A2702" s="14"/>
    </row>
    <row r="2703" spans="1:1">
      <c r="A2703" s="14"/>
    </row>
    <row r="2704" spans="1:1">
      <c r="A2704" s="14"/>
    </row>
    <row r="2705" spans="1:1">
      <c r="A2705" s="14"/>
    </row>
    <row r="2706" spans="1:1">
      <c r="A2706" s="14"/>
    </row>
    <row r="2707" spans="1:1">
      <c r="A2707" s="14"/>
    </row>
    <row r="2708" spans="1:1">
      <c r="A2708" s="14"/>
    </row>
    <row r="2709" spans="1:1">
      <c r="A2709" s="14"/>
    </row>
    <row r="2710" spans="1:1">
      <c r="A2710" s="14"/>
    </row>
    <row r="2711" spans="1:1">
      <c r="A2711" s="14"/>
    </row>
    <row r="2712" spans="1:1">
      <c r="A2712" s="14"/>
    </row>
    <row r="2713" spans="1:1">
      <c r="A2713" s="14"/>
    </row>
    <row r="2714" spans="1:1">
      <c r="A2714" s="14"/>
    </row>
    <row r="2715" spans="1:1">
      <c r="A2715" s="14"/>
    </row>
    <row r="2716" spans="1:1">
      <c r="A2716" s="14"/>
    </row>
    <row r="2717" spans="1:1">
      <c r="A2717" s="14"/>
    </row>
    <row r="2718" spans="1:1">
      <c r="A2718" s="14"/>
    </row>
    <row r="2719" spans="1:1">
      <c r="A2719" s="14"/>
    </row>
    <row r="2720" spans="1:1">
      <c r="A2720" s="14"/>
    </row>
    <row r="2721" spans="1:1">
      <c r="A2721" s="14"/>
    </row>
    <row r="2722" spans="1:1">
      <c r="A2722" s="14"/>
    </row>
    <row r="2723" spans="1:1">
      <c r="A2723" s="14"/>
    </row>
    <row r="2724" spans="1:1">
      <c r="A2724" s="14"/>
    </row>
    <row r="2725" spans="1:1">
      <c r="A2725" s="14"/>
    </row>
    <row r="2726" spans="1:1">
      <c r="A2726" s="14"/>
    </row>
    <row r="2727" spans="1:1">
      <c r="A2727" s="14"/>
    </row>
    <row r="2728" spans="1:1">
      <c r="A2728" s="14"/>
    </row>
    <row r="2729" spans="1:1">
      <c r="A2729" s="14"/>
    </row>
    <row r="2730" spans="1:1">
      <c r="A2730" s="14"/>
    </row>
    <row r="2731" spans="1:1">
      <c r="A2731" s="14"/>
    </row>
    <row r="2732" spans="1:1">
      <c r="A2732" s="14"/>
    </row>
    <row r="2733" spans="1:1">
      <c r="A2733" s="14"/>
    </row>
    <row r="2734" spans="1:1">
      <c r="A2734" s="14"/>
    </row>
    <row r="2735" spans="1:1">
      <c r="A2735" s="14"/>
    </row>
    <row r="2736" spans="1:1">
      <c r="A2736" s="14"/>
    </row>
    <row r="2737" spans="1:1">
      <c r="A2737" s="14"/>
    </row>
    <row r="2738" spans="1:1">
      <c r="A2738" s="14"/>
    </row>
    <row r="2739" spans="1:1">
      <c r="A2739" s="14"/>
    </row>
    <row r="2740" spans="1:1">
      <c r="A2740" s="14"/>
    </row>
    <row r="2741" spans="1:1">
      <c r="A2741" s="14"/>
    </row>
    <row r="2742" spans="1:1">
      <c r="A2742" s="14"/>
    </row>
    <row r="2743" spans="1:1">
      <c r="A2743" s="14"/>
    </row>
    <row r="2744" spans="1:1">
      <c r="A2744" s="14"/>
    </row>
    <row r="2745" spans="1:1">
      <c r="A2745" s="14"/>
    </row>
    <row r="2746" spans="1:1">
      <c r="A2746" s="14"/>
    </row>
    <row r="2747" spans="1:1">
      <c r="A2747" s="14"/>
    </row>
    <row r="2748" spans="1:1">
      <c r="A2748" s="14"/>
    </row>
    <row r="2749" spans="1:1">
      <c r="A2749" s="14"/>
    </row>
    <row r="2750" spans="1:1">
      <c r="A2750" s="14"/>
    </row>
    <row r="2751" spans="1:1">
      <c r="A2751" s="14"/>
    </row>
    <row r="2752" spans="1:1">
      <c r="A2752" s="14"/>
    </row>
    <row r="2753" spans="1:1">
      <c r="A2753" s="14"/>
    </row>
    <row r="2754" spans="1:1">
      <c r="A2754" s="14"/>
    </row>
    <row r="2755" spans="1:1">
      <c r="A2755" s="14"/>
    </row>
    <row r="2756" spans="1:1">
      <c r="A2756" s="14"/>
    </row>
    <row r="2757" spans="1:1">
      <c r="A2757" s="14"/>
    </row>
    <row r="2758" spans="1:1">
      <c r="A2758" s="14"/>
    </row>
    <row r="2759" spans="1:1">
      <c r="A2759" s="14"/>
    </row>
    <row r="2760" spans="1:1">
      <c r="A2760" s="14"/>
    </row>
    <row r="2761" spans="1:1">
      <c r="A2761" s="14"/>
    </row>
    <row r="2762" spans="1:1">
      <c r="A2762" s="14"/>
    </row>
    <row r="2763" spans="1:1">
      <c r="A2763" s="14"/>
    </row>
    <row r="2764" spans="1:1">
      <c r="A2764" s="14"/>
    </row>
    <row r="2765" spans="1:1">
      <c r="A2765" s="14"/>
    </row>
    <row r="2766" spans="1:1">
      <c r="A2766" s="14"/>
    </row>
    <row r="2767" spans="1:1">
      <c r="A2767" s="14"/>
    </row>
    <row r="2768" spans="1:1">
      <c r="A2768" s="14"/>
    </row>
    <row r="2769" spans="1:1">
      <c r="A2769" s="14"/>
    </row>
    <row r="2770" spans="1:1">
      <c r="A2770" s="14"/>
    </row>
    <row r="2771" spans="1:1">
      <c r="A2771" s="14"/>
    </row>
    <row r="2772" spans="1:1">
      <c r="A2772" s="14"/>
    </row>
    <row r="2773" spans="1:1">
      <c r="A2773" s="14"/>
    </row>
    <row r="2774" spans="1:1">
      <c r="A2774" s="14"/>
    </row>
    <row r="2775" spans="1:1">
      <c r="A2775" s="14"/>
    </row>
    <row r="2776" spans="1:1">
      <c r="A2776" s="14"/>
    </row>
    <row r="2777" spans="1:1">
      <c r="A2777" s="14"/>
    </row>
    <row r="2778" spans="1:1">
      <c r="A2778" s="14"/>
    </row>
    <row r="2779" spans="1:1">
      <c r="A2779" s="14"/>
    </row>
    <row r="2780" spans="1:1">
      <c r="A2780" s="14"/>
    </row>
    <row r="2781" spans="1:1">
      <c r="A2781" s="14"/>
    </row>
    <row r="2782" spans="1:1">
      <c r="A2782" s="14"/>
    </row>
    <row r="2783" spans="1:1">
      <c r="A2783" s="14"/>
    </row>
    <row r="2784" spans="1:1">
      <c r="A2784" s="14"/>
    </row>
    <row r="2785" spans="1:1">
      <c r="A2785" s="14"/>
    </row>
    <row r="2786" spans="1:1">
      <c r="A2786" s="14"/>
    </row>
    <row r="2787" spans="1:1">
      <c r="A2787" s="14"/>
    </row>
    <row r="2788" spans="1:1">
      <c r="A2788" s="14"/>
    </row>
    <row r="2789" spans="1:1">
      <c r="A2789" s="14"/>
    </row>
    <row r="2790" spans="1:1">
      <c r="A2790" s="14"/>
    </row>
    <row r="2791" spans="1:1">
      <c r="A2791" s="14"/>
    </row>
    <row r="2792" spans="1:1">
      <c r="A2792" s="14"/>
    </row>
    <row r="2793" spans="1:1">
      <c r="A2793" s="14"/>
    </row>
    <row r="2794" spans="1:1">
      <c r="A2794" s="14"/>
    </row>
    <row r="2795" spans="1:1">
      <c r="A2795" s="14"/>
    </row>
    <row r="2796" spans="1:1">
      <c r="A2796" s="14"/>
    </row>
    <row r="2797" spans="1:1">
      <c r="A2797" s="14"/>
    </row>
    <row r="2798" spans="1:1">
      <c r="A2798" s="14"/>
    </row>
    <row r="2799" spans="1:1">
      <c r="A2799" s="14"/>
    </row>
    <row r="2800" spans="1:1">
      <c r="A2800" s="14"/>
    </row>
    <row r="2801" spans="1:1">
      <c r="A2801" s="14"/>
    </row>
    <row r="2802" spans="1:1">
      <c r="A2802" s="14"/>
    </row>
    <row r="2803" spans="1:1">
      <c r="A2803" s="14"/>
    </row>
    <row r="2804" spans="1:1">
      <c r="A2804" s="14"/>
    </row>
    <row r="2805" spans="1:1">
      <c r="A2805" s="14"/>
    </row>
    <row r="2806" spans="1:1">
      <c r="A2806" s="14"/>
    </row>
    <row r="2807" spans="1:1">
      <c r="A2807" s="14"/>
    </row>
    <row r="2808" spans="1:1">
      <c r="A2808" s="14"/>
    </row>
    <row r="2809" spans="1:1">
      <c r="A2809" s="14"/>
    </row>
    <row r="2810" spans="1:1">
      <c r="A2810" s="14"/>
    </row>
    <row r="2811" spans="1:1">
      <c r="A2811" s="14"/>
    </row>
    <row r="2812" spans="1:1">
      <c r="A2812" s="14"/>
    </row>
    <row r="2813" spans="1:1">
      <c r="A2813" s="14"/>
    </row>
    <row r="2814" spans="1:1">
      <c r="A2814" s="14"/>
    </row>
    <row r="2815" spans="1:1">
      <c r="A2815" s="14"/>
    </row>
    <row r="2816" spans="1:1">
      <c r="A2816" s="14"/>
    </row>
    <row r="2817" spans="1:1">
      <c r="A2817" s="14"/>
    </row>
    <row r="2818" spans="1:1">
      <c r="A2818" s="14"/>
    </row>
    <row r="2819" spans="1:1">
      <c r="A2819" s="14"/>
    </row>
    <row r="2820" spans="1:1">
      <c r="A2820" s="14"/>
    </row>
    <row r="2821" spans="1:1">
      <c r="A2821" s="14"/>
    </row>
    <row r="2822" spans="1:1">
      <c r="A2822" s="14"/>
    </row>
    <row r="2823" spans="1:1">
      <c r="A2823" s="14"/>
    </row>
    <row r="2824" spans="1:1">
      <c r="A2824" s="14"/>
    </row>
    <row r="2825" spans="1:1">
      <c r="A2825" s="14"/>
    </row>
    <row r="2826" spans="1:1">
      <c r="A2826" s="14"/>
    </row>
    <row r="2827" spans="1:1">
      <c r="A2827" s="14"/>
    </row>
    <row r="2828" spans="1:1">
      <c r="A2828" s="14"/>
    </row>
    <row r="2829" spans="1:1">
      <c r="A2829" s="14"/>
    </row>
    <row r="2830" spans="1:1">
      <c r="A2830" s="14"/>
    </row>
    <row r="2831" spans="1:1">
      <c r="A2831" s="14"/>
    </row>
    <row r="2832" spans="1:1">
      <c r="A2832" s="14"/>
    </row>
    <row r="2833" spans="1:1">
      <c r="A2833" s="14"/>
    </row>
    <row r="2834" spans="1:1">
      <c r="A2834" s="14"/>
    </row>
    <row r="2835" spans="1:1">
      <c r="A2835" s="14"/>
    </row>
    <row r="2836" spans="1:1">
      <c r="A2836" s="14"/>
    </row>
    <row r="2837" spans="1:1">
      <c r="A2837" s="14"/>
    </row>
    <row r="2838" spans="1:1">
      <c r="A2838" s="14"/>
    </row>
    <row r="2839" spans="1:1">
      <c r="A2839" s="14"/>
    </row>
    <row r="2840" spans="1:1">
      <c r="A2840" s="14"/>
    </row>
    <row r="2841" spans="1:1">
      <c r="A2841" s="14"/>
    </row>
    <row r="2842" spans="1:1">
      <c r="A2842" s="14"/>
    </row>
    <row r="2843" spans="1:1">
      <c r="A2843" s="14"/>
    </row>
    <row r="2844" spans="1:1">
      <c r="A2844" s="14"/>
    </row>
    <row r="2845" spans="1:1">
      <c r="A2845" s="14"/>
    </row>
    <row r="2846" spans="1:1">
      <c r="A2846" s="14"/>
    </row>
    <row r="2847" spans="1:1">
      <c r="A2847" s="14"/>
    </row>
    <row r="2848" spans="1:1">
      <c r="A2848" s="14"/>
    </row>
    <row r="2849" spans="1:1">
      <c r="A2849" s="14"/>
    </row>
    <row r="2850" spans="1:1">
      <c r="A2850" s="14"/>
    </row>
    <row r="2851" spans="1:1">
      <c r="A2851" s="14"/>
    </row>
    <row r="2852" spans="1:1">
      <c r="A2852" s="14"/>
    </row>
    <row r="2853" spans="1:1">
      <c r="A2853" s="14"/>
    </row>
    <row r="2854" spans="1:1">
      <c r="A2854" s="14"/>
    </row>
    <row r="2855" spans="1:1">
      <c r="A2855" s="14"/>
    </row>
    <row r="2856" spans="1:1">
      <c r="A2856" s="14"/>
    </row>
    <row r="2857" spans="1:1">
      <c r="A2857" s="14"/>
    </row>
    <row r="2858" spans="1:1">
      <c r="A2858" s="14"/>
    </row>
    <row r="2859" spans="1:1">
      <c r="A2859" s="14"/>
    </row>
    <row r="2860" spans="1:1">
      <c r="A2860" s="14"/>
    </row>
    <row r="2861" spans="1:1">
      <c r="A2861" s="14"/>
    </row>
    <row r="2862" spans="1:1">
      <c r="A2862" s="14"/>
    </row>
    <row r="2863" spans="1:1">
      <c r="A2863" s="14"/>
    </row>
    <row r="2864" spans="1:1">
      <c r="A2864" s="14"/>
    </row>
    <row r="2865" spans="1:1">
      <c r="A2865" s="14"/>
    </row>
    <row r="2866" spans="1:1">
      <c r="A2866" s="14"/>
    </row>
    <row r="2867" spans="1:1">
      <c r="A2867" s="14"/>
    </row>
    <row r="2868" spans="1:1">
      <c r="A2868" s="14"/>
    </row>
    <row r="2869" spans="1:1">
      <c r="A2869" s="14"/>
    </row>
    <row r="2870" spans="1:1">
      <c r="A2870" s="14"/>
    </row>
    <row r="2871" spans="1:1">
      <c r="A2871" s="14"/>
    </row>
    <row r="2872" spans="1:1">
      <c r="A2872" s="14"/>
    </row>
    <row r="2873" spans="1:1">
      <c r="A2873" s="14"/>
    </row>
    <row r="2874" spans="1:1">
      <c r="A2874" s="14"/>
    </row>
    <row r="2875" spans="1:1">
      <c r="A2875" s="14"/>
    </row>
    <row r="2876" spans="1:1">
      <c r="A2876" s="14"/>
    </row>
    <row r="2877" spans="1:1">
      <c r="A2877" s="14"/>
    </row>
    <row r="2878" spans="1:1">
      <c r="A2878" s="14"/>
    </row>
    <row r="2879" spans="1:1">
      <c r="A2879" s="14"/>
    </row>
    <row r="2880" spans="1:1">
      <c r="A2880" s="14"/>
    </row>
    <row r="2881" spans="1:1">
      <c r="A2881" s="14"/>
    </row>
    <row r="2882" spans="1:1">
      <c r="A2882" s="14"/>
    </row>
    <row r="2883" spans="1:1">
      <c r="A2883" s="14"/>
    </row>
    <row r="2884" spans="1:1">
      <c r="A2884" s="14"/>
    </row>
    <row r="2885" spans="1:1">
      <c r="A2885" s="14"/>
    </row>
    <row r="2886" spans="1:1">
      <c r="A2886" s="14"/>
    </row>
    <row r="2887" spans="1:1">
      <c r="A2887" s="14"/>
    </row>
    <row r="2888" spans="1:1">
      <c r="A2888" s="14"/>
    </row>
    <row r="2889" spans="1:1">
      <c r="A2889" s="14"/>
    </row>
    <row r="2890" spans="1:1">
      <c r="A2890" s="14"/>
    </row>
    <row r="2891" spans="1:1">
      <c r="A2891" s="14"/>
    </row>
    <row r="2892" spans="1:1">
      <c r="A2892" s="14"/>
    </row>
    <row r="2893" spans="1:1">
      <c r="A2893" s="14"/>
    </row>
    <row r="2894" spans="1:1">
      <c r="A2894" s="14"/>
    </row>
    <row r="2895" spans="1:1">
      <c r="A2895" s="14"/>
    </row>
    <row r="2896" spans="1:1">
      <c r="A2896" s="14"/>
    </row>
    <row r="2897" spans="1:1">
      <c r="A2897" s="14"/>
    </row>
    <row r="2898" spans="1:1">
      <c r="A2898" s="14"/>
    </row>
    <row r="2899" spans="1:1">
      <c r="A2899" s="14"/>
    </row>
    <row r="2900" spans="1:1">
      <c r="A2900" s="14"/>
    </row>
    <row r="2901" spans="1:1">
      <c r="A2901" s="14"/>
    </row>
    <row r="2902" spans="1:1">
      <c r="A2902" s="14"/>
    </row>
    <row r="2903" spans="1:1">
      <c r="A2903" s="14"/>
    </row>
    <row r="2904" spans="1:1">
      <c r="A2904" s="14"/>
    </row>
    <row r="2905" spans="1:1">
      <c r="A2905" s="14"/>
    </row>
    <row r="2906" spans="1:1">
      <c r="A2906" s="14"/>
    </row>
    <row r="2907" spans="1:1">
      <c r="A2907" s="14"/>
    </row>
    <row r="2908" spans="1:1">
      <c r="A2908" s="14"/>
    </row>
    <row r="2909" spans="1:1">
      <c r="A2909" s="14"/>
    </row>
    <row r="2910" spans="1:1">
      <c r="A2910" s="14"/>
    </row>
    <row r="2911" spans="1:1">
      <c r="A2911" s="14"/>
    </row>
    <row r="2912" spans="1:1">
      <c r="A2912" s="14"/>
    </row>
    <row r="2913" spans="1:1">
      <c r="A2913" s="14"/>
    </row>
    <row r="2914" spans="1:1">
      <c r="A2914" s="14"/>
    </row>
    <row r="2915" spans="1:1">
      <c r="A2915" s="14"/>
    </row>
    <row r="2916" spans="1:1">
      <c r="A2916" s="14"/>
    </row>
    <row r="2917" spans="1:1">
      <c r="A2917" s="14"/>
    </row>
    <row r="2918" spans="1:1">
      <c r="A2918" s="14"/>
    </row>
    <row r="2919" spans="1:1">
      <c r="A2919" s="14"/>
    </row>
    <row r="2920" spans="1:1">
      <c r="A2920" s="14"/>
    </row>
    <row r="2921" spans="1:1">
      <c r="A2921" s="14"/>
    </row>
    <row r="2922" spans="1:1">
      <c r="A2922" s="14"/>
    </row>
    <row r="2923" spans="1:1">
      <c r="A2923" s="14"/>
    </row>
    <row r="2924" spans="1:1">
      <c r="A2924" s="14"/>
    </row>
    <row r="2925" spans="1:1">
      <c r="A2925" s="14"/>
    </row>
    <row r="2926" spans="1:1">
      <c r="A2926" s="14"/>
    </row>
    <row r="2927" spans="1:1">
      <c r="A2927" s="14"/>
    </row>
    <row r="2928" spans="1:1">
      <c r="A2928" s="14"/>
    </row>
    <row r="2929" spans="1:1">
      <c r="A2929" s="14"/>
    </row>
    <row r="2930" spans="1:1">
      <c r="A2930" s="14"/>
    </row>
    <row r="2931" spans="1:1">
      <c r="A2931" s="14"/>
    </row>
    <row r="2932" spans="1:1">
      <c r="A2932" s="14"/>
    </row>
    <row r="2933" spans="1:1">
      <c r="A2933" s="14"/>
    </row>
    <row r="2934" spans="1:1">
      <c r="A2934" s="14"/>
    </row>
    <row r="2935" spans="1:1">
      <c r="A2935" s="14"/>
    </row>
    <row r="2936" spans="1:1">
      <c r="A2936" s="14"/>
    </row>
    <row r="2937" spans="1:1">
      <c r="A2937" s="14"/>
    </row>
    <row r="2938" spans="1:1">
      <c r="A2938" s="14"/>
    </row>
    <row r="2939" spans="1:1">
      <c r="A2939" s="14"/>
    </row>
    <row r="2940" spans="1:1">
      <c r="A2940" s="14"/>
    </row>
    <row r="2941" spans="1:1">
      <c r="A2941" s="14"/>
    </row>
    <row r="2942" spans="1:1">
      <c r="A2942" s="14"/>
    </row>
    <row r="2943" spans="1:1">
      <c r="A2943" s="14"/>
    </row>
    <row r="2944" spans="1:1">
      <c r="A2944" s="14"/>
    </row>
    <row r="2945" spans="1:1">
      <c r="A2945" s="14"/>
    </row>
    <row r="2946" spans="1:1">
      <c r="A2946" s="14"/>
    </row>
    <row r="2947" spans="1:1">
      <c r="A2947" s="14"/>
    </row>
    <row r="2948" spans="1:1">
      <c r="A2948" s="14"/>
    </row>
    <row r="2949" spans="1:1">
      <c r="A2949" s="14"/>
    </row>
    <row r="2950" spans="1:1">
      <c r="A2950" s="14"/>
    </row>
    <row r="2951" spans="1:1">
      <c r="A2951" s="14"/>
    </row>
    <row r="2952" spans="1:1">
      <c r="A2952" s="14"/>
    </row>
    <row r="2953" spans="1:1">
      <c r="A2953" s="14"/>
    </row>
    <row r="2954" spans="1:1">
      <c r="A2954" s="14"/>
    </row>
    <row r="2955" spans="1:1">
      <c r="A2955" s="14"/>
    </row>
    <row r="2956" spans="1:1">
      <c r="A2956" s="14"/>
    </row>
    <row r="2957" spans="1:1">
      <c r="A2957" s="14"/>
    </row>
    <row r="2958" spans="1:1">
      <c r="A2958" s="14"/>
    </row>
    <row r="2959" spans="1:1">
      <c r="A2959" s="14"/>
    </row>
    <row r="2960" spans="1:1">
      <c r="A2960" s="14"/>
    </row>
    <row r="2961" spans="1:1">
      <c r="A2961" s="14"/>
    </row>
    <row r="2962" spans="1:1">
      <c r="A2962" s="14"/>
    </row>
    <row r="2963" spans="1:1">
      <c r="A2963" s="14"/>
    </row>
    <row r="2964" spans="1:1">
      <c r="A2964" s="14"/>
    </row>
    <row r="2965" spans="1:1">
      <c r="A2965" s="14"/>
    </row>
    <row r="2966" spans="1:1">
      <c r="A2966" s="14"/>
    </row>
    <row r="2967" spans="1:1">
      <c r="A2967" s="14"/>
    </row>
    <row r="2968" spans="1:1">
      <c r="A2968" s="14"/>
    </row>
    <row r="2969" spans="1:1">
      <c r="A2969" s="14"/>
    </row>
    <row r="2970" spans="1:1">
      <c r="A2970" s="14"/>
    </row>
    <row r="2971" spans="1:1">
      <c r="A2971" s="14"/>
    </row>
    <row r="2972" spans="1:1">
      <c r="A2972" s="14"/>
    </row>
    <row r="2973" spans="1:1">
      <c r="A2973" s="14"/>
    </row>
    <row r="2974" spans="1:1">
      <c r="A2974" s="14"/>
    </row>
    <row r="2975" spans="1:1">
      <c r="A2975" s="14"/>
    </row>
    <row r="2976" spans="1:1">
      <c r="A2976" s="14"/>
    </row>
    <row r="2977" spans="1:1">
      <c r="A2977" s="14"/>
    </row>
    <row r="2978" spans="1:1">
      <c r="A2978" s="14"/>
    </row>
    <row r="2979" spans="1:1">
      <c r="A2979" s="14"/>
    </row>
    <row r="2980" spans="1:1">
      <c r="A2980" s="14"/>
    </row>
    <row r="2981" spans="1:1">
      <c r="A2981" s="14"/>
    </row>
    <row r="2982" spans="1:1">
      <c r="A2982" s="14"/>
    </row>
    <row r="2983" spans="1:1">
      <c r="A2983" s="14"/>
    </row>
    <row r="2984" spans="1:1">
      <c r="A2984" s="14"/>
    </row>
    <row r="2985" spans="1:1">
      <c r="A2985" s="14"/>
    </row>
    <row r="2986" spans="1:1">
      <c r="A2986" s="14"/>
    </row>
    <row r="2987" spans="1:1">
      <c r="A2987" s="14"/>
    </row>
    <row r="2988" spans="1:1">
      <c r="A2988" s="14"/>
    </row>
    <row r="2989" spans="1:1">
      <c r="A2989" s="14"/>
    </row>
    <row r="2990" spans="1:1">
      <c r="A2990" s="14"/>
    </row>
    <row r="2991" spans="1:1">
      <c r="A2991" s="14"/>
    </row>
    <row r="2992" spans="1:1">
      <c r="A2992" s="14"/>
    </row>
    <row r="2993" spans="1:1">
      <c r="A2993" s="14"/>
    </row>
    <row r="2994" spans="1:1">
      <c r="A2994" s="14"/>
    </row>
    <row r="2995" spans="1:1">
      <c r="A2995" s="14"/>
    </row>
    <row r="2996" spans="1:1">
      <c r="A2996" s="14"/>
    </row>
    <row r="2997" spans="1:1">
      <c r="A2997" s="14"/>
    </row>
    <row r="2998" spans="1:1">
      <c r="A2998" s="14"/>
    </row>
    <row r="2999" spans="1:1">
      <c r="A2999" s="14"/>
    </row>
    <row r="3000" spans="1:1">
      <c r="A3000" s="14"/>
    </row>
    <row r="3001" spans="1:1">
      <c r="A3001" s="14"/>
    </row>
    <row r="3002" spans="1:1">
      <c r="A3002" s="14"/>
    </row>
    <row r="3003" spans="1:1">
      <c r="A3003" s="14"/>
    </row>
    <row r="3004" spans="1:1">
      <c r="A3004" s="14"/>
    </row>
    <row r="3005" spans="1:1">
      <c r="A3005" s="14"/>
    </row>
    <row r="3006" spans="1:1">
      <c r="A3006" s="14"/>
    </row>
    <row r="3007" spans="1:1">
      <c r="A3007" s="14"/>
    </row>
    <row r="3008" spans="1:1">
      <c r="A3008" s="14"/>
    </row>
    <row r="3009" spans="1:1">
      <c r="A3009" s="14"/>
    </row>
    <row r="3010" spans="1:1">
      <c r="A3010" s="14"/>
    </row>
    <row r="3011" spans="1:1">
      <c r="A3011" s="14"/>
    </row>
    <row r="3012" spans="1:1">
      <c r="A3012" s="14"/>
    </row>
    <row r="3013" spans="1:1">
      <c r="A3013" s="14"/>
    </row>
    <row r="3014" spans="1:1">
      <c r="A3014" s="14"/>
    </row>
    <row r="3015" spans="1:1">
      <c r="A3015" s="14"/>
    </row>
    <row r="3016" spans="1:1">
      <c r="A3016" s="14"/>
    </row>
    <row r="3017" spans="1:1">
      <c r="A3017" s="14"/>
    </row>
    <row r="3018" spans="1:1">
      <c r="A3018" s="14"/>
    </row>
    <row r="3019" spans="1:1">
      <c r="A3019" s="14"/>
    </row>
    <row r="3020" spans="1:1">
      <c r="A3020" s="14"/>
    </row>
    <row r="3021" spans="1:1">
      <c r="A3021" s="14"/>
    </row>
    <row r="3022" spans="1:1">
      <c r="A3022" s="14"/>
    </row>
    <row r="3023" spans="1:1">
      <c r="A3023" s="14"/>
    </row>
    <row r="3024" spans="1:1">
      <c r="A3024" s="14"/>
    </row>
    <row r="3025" spans="1:1">
      <c r="A3025" s="14"/>
    </row>
    <row r="3026" spans="1:1">
      <c r="A3026" s="14"/>
    </row>
    <row r="3027" spans="1:1">
      <c r="A3027" s="14"/>
    </row>
    <row r="3028" spans="1:1">
      <c r="A3028" s="14"/>
    </row>
    <row r="3029" spans="1:1">
      <c r="A3029" s="14"/>
    </row>
    <row r="3030" spans="1:1">
      <c r="A3030" s="14"/>
    </row>
    <row r="3031" spans="1:1">
      <c r="A3031" s="14"/>
    </row>
    <row r="3032" spans="1:1">
      <c r="A3032" s="14"/>
    </row>
    <row r="3033" spans="1:1">
      <c r="A3033" s="14"/>
    </row>
    <row r="3034" spans="1:1">
      <c r="A3034" s="14"/>
    </row>
    <row r="3035" spans="1:1">
      <c r="A3035" s="14"/>
    </row>
    <row r="3036" spans="1:1">
      <c r="A3036" s="14"/>
    </row>
    <row r="3037" spans="1:1">
      <c r="A3037" s="14"/>
    </row>
    <row r="3038" spans="1:1">
      <c r="A3038" s="14"/>
    </row>
    <row r="3039" spans="1:1">
      <c r="A3039" s="14"/>
    </row>
    <row r="3040" spans="1:1">
      <c r="A3040" s="14"/>
    </row>
    <row r="3041" spans="1:1">
      <c r="A3041" s="14"/>
    </row>
    <row r="3042" spans="1:1">
      <c r="A3042" s="14"/>
    </row>
    <row r="3043" spans="1:1">
      <c r="A3043" s="14"/>
    </row>
    <row r="3044" spans="1:1">
      <c r="A3044" s="14"/>
    </row>
    <row r="3045" spans="1:1">
      <c r="A3045" s="14"/>
    </row>
    <row r="3046" spans="1:1">
      <c r="A3046" s="14"/>
    </row>
    <row r="3047" spans="1:1">
      <c r="A3047" s="14"/>
    </row>
    <row r="3048" spans="1:1">
      <c r="A3048" s="14"/>
    </row>
    <row r="3049" spans="1:1">
      <c r="A3049" s="14"/>
    </row>
    <row r="3050" spans="1:1">
      <c r="A3050" s="14"/>
    </row>
    <row r="3051" spans="1:1">
      <c r="A3051" s="14"/>
    </row>
    <row r="3052" spans="1:1">
      <c r="A3052" s="14"/>
    </row>
    <row r="3053" spans="1:1">
      <c r="A3053" s="14"/>
    </row>
    <row r="3054" spans="1:1">
      <c r="A3054" s="14"/>
    </row>
    <row r="3055" spans="1:1">
      <c r="A3055" s="14"/>
    </row>
    <row r="3056" spans="1:1">
      <c r="A3056" s="14"/>
    </row>
    <row r="3057" spans="1:1">
      <c r="A3057" s="14"/>
    </row>
    <row r="3058" spans="1:1">
      <c r="A3058" s="14"/>
    </row>
    <row r="3059" spans="1:1">
      <c r="A3059" s="14"/>
    </row>
    <row r="3060" spans="1:1">
      <c r="A3060" s="14"/>
    </row>
    <row r="3061" spans="1:1">
      <c r="A3061" s="14"/>
    </row>
    <row r="3062" spans="1:1">
      <c r="A3062" s="14"/>
    </row>
    <row r="3063" spans="1:1">
      <c r="A3063" s="14"/>
    </row>
    <row r="3064" spans="1:1">
      <c r="A3064" s="14"/>
    </row>
    <row r="3065" spans="1:1">
      <c r="A3065" s="14"/>
    </row>
    <row r="3066" spans="1:1">
      <c r="A3066" s="14"/>
    </row>
    <row r="3067" spans="1:1">
      <c r="A3067" s="14"/>
    </row>
    <row r="3068" spans="1:1">
      <c r="A3068" s="14"/>
    </row>
    <row r="3069" spans="1:1">
      <c r="A3069" s="14"/>
    </row>
    <row r="3070" spans="1:1">
      <c r="A3070" s="14"/>
    </row>
    <row r="3071" spans="1:1">
      <c r="A3071" s="14"/>
    </row>
    <row r="3072" spans="1:1">
      <c r="A3072" s="14"/>
    </row>
    <row r="3073" spans="1:1">
      <c r="A3073" s="14"/>
    </row>
    <row r="3074" spans="1:1">
      <c r="A3074" s="14"/>
    </row>
    <row r="3075" spans="1:1">
      <c r="A3075" s="14"/>
    </row>
    <row r="3076" spans="1:1">
      <c r="A3076" s="14"/>
    </row>
    <row r="3077" spans="1:1">
      <c r="A3077" s="14"/>
    </row>
    <row r="3078" spans="1:1">
      <c r="A3078" s="14"/>
    </row>
    <row r="3079" spans="1:1">
      <c r="A3079" s="14"/>
    </row>
    <row r="3080" spans="1:1">
      <c r="A3080" s="14"/>
    </row>
    <row r="3081" spans="1:1">
      <c r="A3081" s="14"/>
    </row>
    <row r="3082" spans="1:1">
      <c r="A3082" s="14"/>
    </row>
    <row r="3083" spans="1:1">
      <c r="A3083" s="14"/>
    </row>
    <row r="3084" spans="1:1">
      <c r="A3084" s="14"/>
    </row>
    <row r="3085" spans="1:1">
      <c r="A3085" s="14"/>
    </row>
    <row r="3086" spans="1:1">
      <c r="A3086" s="14"/>
    </row>
    <row r="3087" spans="1:1">
      <c r="A3087" s="14"/>
    </row>
    <row r="3088" spans="1:1">
      <c r="A3088" s="14"/>
    </row>
    <row r="3089" spans="1:1">
      <c r="A3089" s="14"/>
    </row>
    <row r="3090" spans="1:1">
      <c r="A3090" s="14"/>
    </row>
    <row r="3091" spans="1:1">
      <c r="A3091" s="14"/>
    </row>
    <row r="3092" spans="1:1">
      <c r="A3092" s="14"/>
    </row>
    <row r="3093" spans="1:1">
      <c r="A3093" s="14"/>
    </row>
    <row r="3094" spans="1:1">
      <c r="A3094" s="14"/>
    </row>
    <row r="3095" spans="1:1">
      <c r="A3095" s="14"/>
    </row>
    <row r="3096" spans="1:1">
      <c r="A3096" s="14"/>
    </row>
    <row r="3097" spans="1:1">
      <c r="A3097" s="14"/>
    </row>
    <row r="3098" spans="1:1">
      <c r="A3098" s="14"/>
    </row>
    <row r="3099" spans="1:1">
      <c r="A3099" s="14"/>
    </row>
    <row r="3100" spans="1:1">
      <c r="A3100" s="14"/>
    </row>
    <row r="3101" spans="1:1">
      <c r="A3101" s="14"/>
    </row>
    <row r="3102" spans="1:1">
      <c r="A3102" s="14"/>
    </row>
    <row r="3103" spans="1:1">
      <c r="A3103" s="14"/>
    </row>
    <row r="3104" spans="1:1">
      <c r="A3104" s="14"/>
    </row>
    <row r="3105" spans="1:1">
      <c r="A3105" s="14"/>
    </row>
    <row r="3106" spans="1:1">
      <c r="A3106" s="14"/>
    </row>
    <row r="3107" spans="1:1">
      <c r="A3107" s="14"/>
    </row>
    <row r="3108" spans="1:1">
      <c r="A3108" s="14"/>
    </row>
    <row r="3109" spans="1:1">
      <c r="A3109" s="14"/>
    </row>
    <row r="3110" spans="1:1">
      <c r="A3110" s="14"/>
    </row>
    <row r="3111" spans="1:1">
      <c r="A3111" s="14"/>
    </row>
    <row r="3112" spans="1:1">
      <c r="A3112" s="14"/>
    </row>
    <row r="3113" spans="1:1">
      <c r="A3113" s="14"/>
    </row>
    <row r="3114" spans="1:1">
      <c r="A3114" s="14"/>
    </row>
    <row r="3115" spans="1:1">
      <c r="A3115" s="14"/>
    </row>
    <row r="3116" spans="1:1">
      <c r="A3116" s="14"/>
    </row>
    <row r="3117" spans="1:1">
      <c r="A3117" s="14"/>
    </row>
    <row r="3118" spans="1:1">
      <c r="A3118" s="14"/>
    </row>
    <row r="3119" spans="1:1">
      <c r="A3119" s="14"/>
    </row>
    <row r="3120" spans="1:1">
      <c r="A3120" s="14"/>
    </row>
    <row r="3121" spans="1:1">
      <c r="A3121" s="14"/>
    </row>
    <row r="3122" spans="1:1">
      <c r="A3122" s="14"/>
    </row>
    <row r="3123" spans="1:1">
      <c r="A3123" s="14"/>
    </row>
    <row r="3124" spans="1:1">
      <c r="A3124" s="14"/>
    </row>
    <row r="3125" spans="1:1">
      <c r="A3125" s="14"/>
    </row>
    <row r="3126" spans="1:1">
      <c r="A3126" s="14"/>
    </row>
    <row r="3127" spans="1:1">
      <c r="A3127" s="14"/>
    </row>
    <row r="3128" spans="1:1">
      <c r="A3128" s="14"/>
    </row>
    <row r="3129" spans="1:1">
      <c r="A3129" s="14"/>
    </row>
    <row r="3130" spans="1:1">
      <c r="A3130" s="14"/>
    </row>
    <row r="3131" spans="1:1">
      <c r="A3131" s="14"/>
    </row>
    <row r="3132" spans="1:1">
      <c r="A3132" s="14"/>
    </row>
    <row r="3133" spans="1:1">
      <c r="A3133" s="14"/>
    </row>
    <row r="3134" spans="1:1">
      <c r="A3134" s="14"/>
    </row>
    <row r="3135" spans="1:1">
      <c r="A3135" s="14"/>
    </row>
    <row r="3136" spans="1:1">
      <c r="A3136" s="14"/>
    </row>
    <row r="3137" spans="1:1">
      <c r="A3137" s="14"/>
    </row>
    <row r="3138" spans="1:1">
      <c r="A3138" s="14"/>
    </row>
    <row r="3139" spans="1:1">
      <c r="A3139" s="14"/>
    </row>
    <row r="3140" spans="1:1">
      <c r="A3140" s="14"/>
    </row>
    <row r="3141" spans="1:1">
      <c r="A3141" s="14"/>
    </row>
    <row r="3142" spans="1:1">
      <c r="A3142" s="14"/>
    </row>
    <row r="3143" spans="1:1">
      <c r="A3143" s="14"/>
    </row>
    <row r="3144" spans="1:1">
      <c r="A3144" s="14"/>
    </row>
    <row r="3145" spans="1:1">
      <c r="A3145" s="14"/>
    </row>
    <row r="3146" spans="1:1">
      <c r="A3146" s="14"/>
    </row>
    <row r="3147" spans="1:1">
      <c r="A3147" s="14"/>
    </row>
    <row r="3148" spans="1:1">
      <c r="A3148" s="14"/>
    </row>
    <row r="3149" spans="1:1">
      <c r="A3149" s="14"/>
    </row>
    <row r="3150" spans="1:1">
      <c r="A3150" s="14"/>
    </row>
    <row r="3151" spans="1:1">
      <c r="A3151" s="14"/>
    </row>
    <row r="3152" spans="1:1">
      <c r="A3152" s="14"/>
    </row>
    <row r="3153" spans="1:1">
      <c r="A3153" s="14"/>
    </row>
    <row r="3154" spans="1:1">
      <c r="A3154" s="14"/>
    </row>
    <row r="3155" spans="1:1">
      <c r="A3155" s="14"/>
    </row>
    <row r="3156" spans="1:1">
      <c r="A3156" s="14"/>
    </row>
    <row r="3157" spans="1:1">
      <c r="A3157" s="14"/>
    </row>
    <row r="3158" spans="1:1">
      <c r="A3158" s="14"/>
    </row>
    <row r="3159" spans="1:1">
      <c r="A3159" s="14"/>
    </row>
    <row r="3160" spans="1:1">
      <c r="A3160" s="14"/>
    </row>
    <row r="3161" spans="1:1">
      <c r="A3161" s="14"/>
    </row>
    <row r="3162" spans="1:1">
      <c r="A3162" s="14"/>
    </row>
    <row r="3163" spans="1:1">
      <c r="A3163" s="14"/>
    </row>
    <row r="3164" spans="1:1">
      <c r="A3164" s="14"/>
    </row>
    <row r="3165" spans="1:1">
      <c r="A3165" s="14"/>
    </row>
    <row r="3166" spans="1:1">
      <c r="A3166" s="14"/>
    </row>
    <row r="3167" spans="1:1">
      <c r="A3167" s="14"/>
    </row>
    <row r="3168" spans="1:1">
      <c r="A3168" s="14"/>
    </row>
    <row r="3169" spans="1:1">
      <c r="A3169" s="14"/>
    </row>
    <row r="3170" spans="1:1">
      <c r="A3170" s="14"/>
    </row>
    <row r="3171" spans="1:1">
      <c r="A3171" s="14"/>
    </row>
    <row r="3172" spans="1:1">
      <c r="A3172" s="14"/>
    </row>
    <row r="3173" spans="1:1">
      <c r="A3173" s="14"/>
    </row>
    <row r="3174" spans="1:1">
      <c r="A3174" s="14"/>
    </row>
    <row r="3175" spans="1:1">
      <c r="A3175" s="14"/>
    </row>
    <row r="3176" spans="1:1">
      <c r="A3176" s="14"/>
    </row>
    <row r="3177" spans="1:1">
      <c r="A3177" s="14"/>
    </row>
    <row r="3178" spans="1:1">
      <c r="A3178" s="14"/>
    </row>
    <row r="3179" spans="1:1">
      <c r="A3179" s="14"/>
    </row>
    <row r="3180" spans="1:1">
      <c r="A3180" s="14"/>
    </row>
    <row r="3181" spans="1:1">
      <c r="A3181" s="14"/>
    </row>
    <row r="3182" spans="1:1">
      <c r="A3182" s="14"/>
    </row>
    <row r="3183" spans="1:1">
      <c r="A3183" s="14"/>
    </row>
    <row r="3184" spans="1:1">
      <c r="A3184" s="14"/>
    </row>
    <row r="3185" spans="1:1">
      <c r="A3185" s="14"/>
    </row>
    <row r="3186" spans="1:1">
      <c r="A3186" s="14"/>
    </row>
    <row r="3187" spans="1:1">
      <c r="A3187" s="14"/>
    </row>
    <row r="3188" spans="1:1">
      <c r="A3188" s="14"/>
    </row>
    <row r="3189" spans="1:1">
      <c r="A3189" s="14"/>
    </row>
    <row r="3190" spans="1:1">
      <c r="A3190" s="14"/>
    </row>
    <row r="3191" spans="1:1">
      <c r="A3191" s="14"/>
    </row>
    <row r="3192" spans="1:1">
      <c r="A3192" s="14"/>
    </row>
    <row r="3193" spans="1:1">
      <c r="A3193" s="14"/>
    </row>
    <row r="3194" spans="1:1">
      <c r="A3194" s="14"/>
    </row>
    <row r="3195" spans="1:1">
      <c r="A3195" s="14"/>
    </row>
    <row r="3196" spans="1:1">
      <c r="A3196" s="14"/>
    </row>
    <row r="3197" spans="1:1">
      <c r="A3197" s="14"/>
    </row>
    <row r="3198" spans="1:1">
      <c r="A3198" s="14"/>
    </row>
    <row r="3199" spans="1:1">
      <c r="A3199" s="14"/>
    </row>
    <row r="3200" spans="1:1">
      <c r="A3200" s="14"/>
    </row>
    <row r="3201" spans="1:1">
      <c r="A3201" s="14"/>
    </row>
    <row r="3202" spans="1:1">
      <c r="A3202" s="14"/>
    </row>
    <row r="3203" spans="1:1">
      <c r="A3203" s="14"/>
    </row>
    <row r="3204" spans="1:1">
      <c r="A3204" s="14"/>
    </row>
    <row r="3205" spans="1:1">
      <c r="A3205" s="14"/>
    </row>
    <row r="3206" spans="1:1">
      <c r="A3206" s="14"/>
    </row>
    <row r="3207" spans="1:1">
      <c r="A3207" s="14"/>
    </row>
    <row r="3208" spans="1:1">
      <c r="A3208" s="14"/>
    </row>
    <row r="3209" spans="1:1">
      <c r="A3209" s="14"/>
    </row>
    <row r="3210" spans="1:1">
      <c r="A3210" s="14"/>
    </row>
    <row r="3211" spans="1:1">
      <c r="A3211" s="14"/>
    </row>
    <row r="3212" spans="1:1">
      <c r="A3212" s="14"/>
    </row>
    <row r="3213" spans="1:1">
      <c r="A3213" s="14"/>
    </row>
    <row r="3214" spans="1:1">
      <c r="A3214" s="14"/>
    </row>
    <row r="3215" spans="1:1">
      <c r="A3215" s="14"/>
    </row>
    <row r="3216" spans="1:1">
      <c r="A3216" s="14"/>
    </row>
    <row r="3217" spans="1:1">
      <c r="A3217" s="14"/>
    </row>
    <row r="3218" spans="1:1">
      <c r="A3218" s="14"/>
    </row>
    <row r="3219" spans="1:1">
      <c r="A3219" s="14"/>
    </row>
    <row r="3220" spans="1:1">
      <c r="A3220" s="14"/>
    </row>
    <row r="3221" spans="1:1">
      <c r="A3221" s="14"/>
    </row>
    <row r="3222" spans="1:1">
      <c r="A3222" s="14"/>
    </row>
    <row r="3223" spans="1:1">
      <c r="A3223" s="14"/>
    </row>
    <row r="3224" spans="1:1">
      <c r="A3224" s="14"/>
    </row>
    <row r="3225" spans="1:1">
      <c r="A3225" s="14"/>
    </row>
    <row r="3226" spans="1:1">
      <c r="A3226" s="14"/>
    </row>
    <row r="3227" spans="1:1">
      <c r="A3227" s="14"/>
    </row>
    <row r="3228" spans="1:1">
      <c r="A3228" s="14"/>
    </row>
    <row r="3229" spans="1:1">
      <c r="A3229" s="14"/>
    </row>
    <row r="3230" spans="1:1">
      <c r="A3230" s="14"/>
    </row>
    <row r="3231" spans="1:1">
      <c r="A3231" s="14"/>
    </row>
    <row r="3232" spans="1:1">
      <c r="A3232" s="14"/>
    </row>
    <row r="3233" spans="1:1">
      <c r="A3233" s="14"/>
    </row>
    <row r="3234" spans="1:1">
      <c r="A3234" s="14"/>
    </row>
    <row r="3235" spans="1:1">
      <c r="A3235" s="14"/>
    </row>
    <row r="3236" spans="1:1">
      <c r="A3236" s="14"/>
    </row>
    <row r="3237" spans="1:1">
      <c r="A3237" s="14"/>
    </row>
    <row r="3238" spans="1:1">
      <c r="A3238" s="14"/>
    </row>
    <row r="3239" spans="1:1">
      <c r="A3239" s="14"/>
    </row>
    <row r="3240" spans="1:1">
      <c r="A3240" s="14"/>
    </row>
    <row r="3241" spans="1:1">
      <c r="A3241" s="14"/>
    </row>
    <row r="3242" spans="1:1">
      <c r="A3242" s="14"/>
    </row>
    <row r="3243" spans="1:1">
      <c r="A3243" s="14"/>
    </row>
    <row r="3244" spans="1:1">
      <c r="A3244" s="14"/>
    </row>
    <row r="3245" spans="1:1">
      <c r="A3245" s="14"/>
    </row>
    <row r="3246" spans="1:1">
      <c r="A3246" s="14"/>
    </row>
    <row r="3247" spans="1:1">
      <c r="A3247" s="14"/>
    </row>
    <row r="3248" spans="1:1">
      <c r="A3248" s="14"/>
    </row>
    <row r="3249" spans="1:1">
      <c r="A3249" s="14"/>
    </row>
    <row r="3250" spans="1:1">
      <c r="A3250" s="14"/>
    </row>
    <row r="3251" spans="1:1">
      <c r="A3251" s="14"/>
    </row>
    <row r="3252" spans="1:1">
      <c r="A3252" s="14"/>
    </row>
    <row r="3253" spans="1:1">
      <c r="A3253" s="14"/>
    </row>
    <row r="3254" spans="1:1">
      <c r="A3254" s="14"/>
    </row>
    <row r="3255" spans="1:1">
      <c r="A3255" s="14"/>
    </row>
    <row r="3256" spans="1:1">
      <c r="A3256" s="14"/>
    </row>
    <row r="3257" spans="1:1">
      <c r="A3257" s="14"/>
    </row>
    <row r="3258" spans="1:1">
      <c r="A3258" s="14"/>
    </row>
    <row r="3259" spans="1:1">
      <c r="A3259" s="14"/>
    </row>
    <row r="3260" spans="1:1">
      <c r="A3260" s="14"/>
    </row>
    <row r="3261" spans="1:1">
      <c r="A3261" s="14"/>
    </row>
    <row r="3262" spans="1:1">
      <c r="A3262" s="14"/>
    </row>
    <row r="3263" spans="1:1">
      <c r="A3263" s="14"/>
    </row>
    <row r="3264" spans="1:1">
      <c r="A3264" s="14"/>
    </row>
    <row r="3265" spans="1:1">
      <c r="A3265" s="14"/>
    </row>
    <row r="3266" spans="1:1">
      <c r="A3266" s="14"/>
    </row>
    <row r="3267" spans="1:1">
      <c r="A3267" s="14"/>
    </row>
    <row r="3268" spans="1:1">
      <c r="A3268" s="14"/>
    </row>
    <row r="3269" spans="1:1">
      <c r="A3269" s="14"/>
    </row>
    <row r="3270" spans="1:1">
      <c r="A3270" s="14"/>
    </row>
    <row r="3271" spans="1:1">
      <c r="A3271" s="14"/>
    </row>
    <row r="3272" spans="1:1">
      <c r="A3272" s="14"/>
    </row>
    <row r="3273" spans="1:1">
      <c r="A3273" s="14"/>
    </row>
    <row r="3274" spans="1:1">
      <c r="A3274" s="14"/>
    </row>
    <row r="3275" spans="1:1">
      <c r="A3275" s="14"/>
    </row>
    <row r="3276" spans="1:1">
      <c r="A3276" s="14"/>
    </row>
    <row r="3277" spans="1:1">
      <c r="A3277" s="14"/>
    </row>
    <row r="3278" spans="1:1">
      <c r="A3278" s="14"/>
    </row>
    <row r="3279" spans="1:1">
      <c r="A3279" s="14"/>
    </row>
    <row r="3280" spans="1:1">
      <c r="A3280" s="14"/>
    </row>
    <row r="3281" spans="1:1">
      <c r="A3281" s="14"/>
    </row>
    <row r="3282" spans="1:1">
      <c r="A3282" s="14"/>
    </row>
    <row r="3283" spans="1:1">
      <c r="A3283" s="14"/>
    </row>
    <row r="3284" spans="1:1">
      <c r="A3284" s="14"/>
    </row>
    <row r="3285" spans="1:1">
      <c r="A3285" s="14"/>
    </row>
    <row r="3286" spans="1:1">
      <c r="A3286" s="14"/>
    </row>
    <row r="3287" spans="1:1">
      <c r="A3287" s="14"/>
    </row>
    <row r="3288" spans="1:1">
      <c r="A3288" s="14"/>
    </row>
    <row r="3289" spans="1:1">
      <c r="A3289" s="14"/>
    </row>
    <row r="3290" spans="1:1">
      <c r="A3290" s="14"/>
    </row>
    <row r="3291" spans="1:1">
      <c r="A3291" s="14"/>
    </row>
    <row r="3292" spans="1:1">
      <c r="A3292" s="14"/>
    </row>
    <row r="3293" spans="1:1">
      <c r="A3293" s="14"/>
    </row>
    <row r="3294" spans="1:1">
      <c r="A3294" s="14"/>
    </row>
    <row r="3295" spans="1:1">
      <c r="A3295" s="14"/>
    </row>
    <row r="3296" spans="1:1">
      <c r="A3296" s="14"/>
    </row>
    <row r="3297" spans="1:1">
      <c r="A3297" s="14"/>
    </row>
    <row r="3298" spans="1:1">
      <c r="A3298" s="14"/>
    </row>
    <row r="3299" spans="1:1">
      <c r="A3299" s="14"/>
    </row>
    <row r="3300" spans="1:1">
      <c r="A3300" s="14"/>
    </row>
    <row r="3301" spans="1:1">
      <c r="A3301" s="14"/>
    </row>
    <row r="3302" spans="1:1">
      <c r="A3302" s="14"/>
    </row>
    <row r="3303" spans="1:1">
      <c r="A3303" s="14"/>
    </row>
    <row r="3304" spans="1:1">
      <c r="A3304" s="14"/>
    </row>
    <row r="3305" spans="1:1">
      <c r="A3305" s="14"/>
    </row>
    <row r="3306" spans="1:1">
      <c r="A3306" s="14"/>
    </row>
    <row r="3307" spans="1:1">
      <c r="A3307" s="14"/>
    </row>
    <row r="3308" spans="1:1">
      <c r="A3308" s="14"/>
    </row>
    <row r="3309" spans="1:1">
      <c r="A3309" s="14"/>
    </row>
    <row r="3310" spans="1:1">
      <c r="A3310" s="14"/>
    </row>
    <row r="3311" spans="1:1">
      <c r="A3311" s="14"/>
    </row>
    <row r="3312" spans="1:1">
      <c r="A3312" s="14"/>
    </row>
    <row r="3313" spans="1:1">
      <c r="A3313" s="14"/>
    </row>
    <row r="3314" spans="1:1">
      <c r="A3314" s="14"/>
    </row>
    <row r="3315" spans="1:1">
      <c r="A3315" s="14"/>
    </row>
    <row r="3316" spans="1:1">
      <c r="A3316" s="14"/>
    </row>
    <row r="3317" spans="1:1">
      <c r="A3317" s="14"/>
    </row>
    <row r="3318" spans="1:1">
      <c r="A3318" s="14"/>
    </row>
    <row r="3319" spans="1:1">
      <c r="A3319" s="14"/>
    </row>
    <row r="3320" spans="1:1">
      <c r="A3320" s="14"/>
    </row>
    <row r="3321" spans="1:1">
      <c r="A3321" s="14"/>
    </row>
    <row r="3322" spans="1:1">
      <c r="A3322" s="14"/>
    </row>
    <row r="3323" spans="1:1">
      <c r="A3323" s="14"/>
    </row>
    <row r="3324" spans="1:1">
      <c r="A3324" s="14"/>
    </row>
    <row r="3325" spans="1:1">
      <c r="A3325" s="14"/>
    </row>
    <row r="3326" spans="1:1">
      <c r="A3326" s="14"/>
    </row>
    <row r="3327" spans="1:1">
      <c r="A3327" s="14"/>
    </row>
    <row r="3328" spans="1:1">
      <c r="A3328" s="14"/>
    </row>
    <row r="3329" spans="1:1">
      <c r="A3329" s="14"/>
    </row>
    <row r="3330" spans="1:1">
      <c r="A3330" s="14"/>
    </row>
    <row r="3331" spans="1:1">
      <c r="A3331" s="14"/>
    </row>
    <row r="3332" spans="1:1">
      <c r="A3332" s="14"/>
    </row>
    <row r="3333" spans="1:1">
      <c r="A3333" s="14"/>
    </row>
    <row r="3334" spans="1:1">
      <c r="A3334" s="14"/>
    </row>
    <row r="3335" spans="1:1">
      <c r="A3335" s="14"/>
    </row>
    <row r="3336" spans="1:1">
      <c r="A3336" s="14"/>
    </row>
    <row r="3337" spans="1:1">
      <c r="A3337" s="14"/>
    </row>
    <row r="3338" spans="1:1">
      <c r="A3338" s="14"/>
    </row>
    <row r="3339" spans="1:1">
      <c r="A3339" s="14"/>
    </row>
    <row r="3340" spans="1:1">
      <c r="A3340" s="14"/>
    </row>
    <row r="3341" spans="1:1">
      <c r="A3341" s="14"/>
    </row>
    <row r="3342" spans="1:1">
      <c r="A3342" s="14"/>
    </row>
    <row r="3343" spans="1:1">
      <c r="A3343" s="14"/>
    </row>
    <row r="3344" spans="1:1">
      <c r="A3344" s="14"/>
    </row>
    <row r="3345" spans="1:1">
      <c r="A3345" s="14"/>
    </row>
    <row r="3346" spans="1:1">
      <c r="A3346" s="14"/>
    </row>
    <row r="3347" spans="1:1">
      <c r="A3347" s="14"/>
    </row>
    <row r="3348" spans="1:1">
      <c r="A3348" s="14"/>
    </row>
    <row r="3349" spans="1:1">
      <c r="A3349" s="14"/>
    </row>
    <row r="3350" spans="1:1">
      <c r="A3350" s="14"/>
    </row>
    <row r="3351" spans="1:1">
      <c r="A3351" s="14"/>
    </row>
    <row r="3352" spans="1:1">
      <c r="A3352" s="14"/>
    </row>
    <row r="3353" spans="1:1">
      <c r="A3353" s="14"/>
    </row>
    <row r="3354" spans="1:1">
      <c r="A3354" s="14"/>
    </row>
    <row r="3355" spans="1:1">
      <c r="A3355" s="14"/>
    </row>
    <row r="3356" spans="1:1">
      <c r="A3356" s="14"/>
    </row>
    <row r="3357" spans="1:1">
      <c r="A3357" s="14"/>
    </row>
    <row r="3358" spans="1:1">
      <c r="A3358" s="14"/>
    </row>
    <row r="3359" spans="1:1">
      <c r="A3359" s="14"/>
    </row>
    <row r="3360" spans="1:1">
      <c r="A3360" s="14"/>
    </row>
    <row r="3361" spans="1:1">
      <c r="A3361" s="14"/>
    </row>
    <row r="3362" spans="1:1">
      <c r="A3362" s="14"/>
    </row>
    <row r="3363" spans="1:1">
      <c r="A3363" s="14"/>
    </row>
    <row r="3364" spans="1:1">
      <c r="A3364" s="14"/>
    </row>
    <row r="3365" spans="1:1">
      <c r="A3365" s="14"/>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0F00-AC79-4B89-9CF2-2E9B109FBB76}">
  <sheetPr>
    <tabColor theme="8" tint="0.79998168889431442"/>
  </sheetPr>
  <dimension ref="A1:B6"/>
  <sheetViews>
    <sheetView workbookViewId="0">
      <selection activeCell="G25" sqref="G25"/>
    </sheetView>
  </sheetViews>
  <sheetFormatPr defaultRowHeight="15"/>
  <cols>
    <col min="1" max="1" width="10.5703125" bestFit="1" customWidth="1"/>
  </cols>
  <sheetData>
    <row r="1" spans="1:2" ht="15.75">
      <c r="A1" s="281" t="s">
        <v>184</v>
      </c>
      <c r="B1" t="s">
        <v>682</v>
      </c>
    </row>
    <row r="2" spans="1:2">
      <c r="A2" vm="2">
        <v>46023</v>
      </c>
      <c r="B2" vm="3">
        <v>47.79</v>
      </c>
    </row>
    <row r="3" spans="1:2">
      <c r="A3" vm="4">
        <v>46054</v>
      </c>
      <c r="B3" vm="5">
        <v>44.96</v>
      </c>
    </row>
    <row r="4" spans="1:2">
      <c r="A4" vm="6">
        <v>46082</v>
      </c>
      <c r="B4" vm="7">
        <v>33.39</v>
      </c>
    </row>
    <row r="5" spans="1:2">
      <c r="A5" vm="8">
        <v>46113</v>
      </c>
      <c r="B5" s="117" vm="1">
        <v>36.54</v>
      </c>
    </row>
    <row r="6" spans="1:2">
      <c r="A6" vm="9">
        <v>46143</v>
      </c>
      <c r="B6" vm="10">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#1 NFLX share prices</vt:lpstr>
      <vt:lpstr>#1 LMT share prices</vt:lpstr>
      <vt:lpstr>#2-3 NFLX</vt:lpstr>
      <vt:lpstr>#2-3 LMT</vt:lpstr>
      <vt:lpstr>#4-5 Comparison</vt:lpstr>
      <vt:lpstr>I-III</vt:lpstr>
      <vt:lpstr>IV</vt:lpstr>
      <vt:lpstr>1-2</vt:lpstr>
      <vt:lpstr>3</vt:lpstr>
      <vt:lpstr>4-6</vt:lpstr>
      <vt:lpstr>7-8</vt:lpstr>
      <vt:lpstr>9</vt:lpstr>
      <vt:lpstr>9 EC</vt:lpstr>
      <vt:lpstr>Project analysis </vt:lpstr>
      <vt:lpstr>LMT fiinancials</vt:lpstr>
      <vt:lpstr>Returns by year</vt:lpstr>
      <vt:lpstr>Interest rates and WACC</vt:lpstr>
      <vt:lpstr>Risk free rates</vt:lpstr>
      <vt:lpstr>HistoricalData_1777412484820</vt:lpstr>
      <vt:lpstr>WACC</vt:lpstr>
      <vt:lpstr>DCF</vt:lpstr>
      <vt:lpstr>Relative</vt:lpstr>
      <vt:lpstr>Financial statements</vt:lpstr>
      <vt:lpstr>Credit rating</vt:lpstr>
      <vt:lpstr>HNI share prices 1 year</vt:lpstr>
      <vt:lpstr>MacroTrends_Data_Download_SCS</vt:lpstr>
      <vt:lpstr>FRED</vt:lpstr>
      <vt:lpstr>Share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Andrew Rozak</cp:lastModifiedBy>
  <dcterms:created xsi:type="dcterms:W3CDTF">2025-03-31T21:39:14Z</dcterms:created>
  <dcterms:modified xsi:type="dcterms:W3CDTF">2026-05-25T20:43:30Z</dcterms:modified>
</cp:coreProperties>
</file>