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2" tabRatio="632" activeTab="3"/>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externalReferences>
    <externalReference r:id="rId9"/>
  </externalReference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7" i="4" l="1"/>
  <c r="H97" i="4"/>
  <c r="I97" i="4"/>
  <c r="B97" i="4"/>
  <c r="C97" i="4"/>
  <c r="D97" i="4"/>
  <c r="E97" i="4"/>
  <c r="G94" i="4"/>
  <c r="H94" i="4"/>
  <c r="I94" i="4"/>
  <c r="G95" i="4"/>
  <c r="H95" i="4"/>
  <c r="I95" i="4"/>
  <c r="G96" i="4"/>
  <c r="H96" i="4"/>
  <c r="I96" i="4"/>
  <c r="B94" i="4"/>
  <c r="C94" i="4"/>
  <c r="D94" i="4"/>
  <c r="E94" i="4"/>
  <c r="B95" i="4"/>
  <c r="C95" i="4"/>
  <c r="D95" i="4"/>
  <c r="E95" i="4"/>
  <c r="B96" i="4"/>
  <c r="C96" i="4"/>
  <c r="D96" i="4"/>
  <c r="E96" i="4"/>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K565" i="1"/>
  <c r="K564" i="1"/>
  <c r="K563" i="1"/>
  <c r="K562" i="1"/>
  <c r="K561" i="1"/>
  <c r="B4827" i="17" l="1"/>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Q1213" i="17" l="1"/>
  <c r="D1213" i="17"/>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C2582" i="17" l="1"/>
  <c r="F2582" i="17"/>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<sst xmlns="http://schemas.openxmlformats.org/spreadsheetml/2006/main" count="39560" uniqueCount="1620">
  <si>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</si>
  <si>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</si>
  <si>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</si>
  <si>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</si>
  <si>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</si>
  <si>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</si>
  <si>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</si>
  <si>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</si>
  <si>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</si>
  <si>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</si>
  <si>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</si>
  <si>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</si>
  <si>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</si>
  <si>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</si>
  <si>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</si>
  <si>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</si>
  <si>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</si>
  <si>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</si>
  <si>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</si>
  <si>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</si>
  <si>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</si>
  <si>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</si>
  <si>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</si>
  <si>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</si>
  <si>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</si>
  <si>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</si>
  <si>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</si>
  <si>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</si>
  <si>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</si>
  <si>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</si>
  <si>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</si>
  <si>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</si>
  <si>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</si>
  <si>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</si>
  <si>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</si>
  <si>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</si>
  <si>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</si>
  <si>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</si>
  <si>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</si>
  <si>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</si>
  <si>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</si>
  <si>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</si>
  <si>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</si>
  <si>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</si>
  <si>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</si>
  <si>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</si>
  <si>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</si>
  <si>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</si>
  <si>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</si>
  <si>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</si>
  <si>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</si>
  <si>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</si>
  <si>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</si>
  <si>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</si>
  <si>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</si>
  <si>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</si>
  <si>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</si>
  <si>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</si>
  <si>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</si>
  <si>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</si>
  <si>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</si>
  <si>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</si>
  <si>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</si>
  <si>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</si>
  <si>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</si>
  <si>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</si>
  <si>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</si>
  <si>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</si>
  <si>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</si>
  <si>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</si>
  <si>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</si>
  <si>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</si>
  <si>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</si>
  <si>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</si>
  <si>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</si>
  <si>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</si>
  <si>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</si>
  <si>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</si>
  <si>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</si>
  <si>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</si>
  <si>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</si>
  <si>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</si>
  <si>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</si>
  <si>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</si>
  <si>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</si>
  <si>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</si>
  <si>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</si>
  <si>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</si>
  <si>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</si>
  <si>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</si>
  <si>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</si>
  <si>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</si>
  <si>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</si>
  <si>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</si>
  <si>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</si>
  <si>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</si>
  <si>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</si>
  <si>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</si>
  <si>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</si>
  <si>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</si>
  <si>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</si>
  <si>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</si>
  <si>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</si>
  <si>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</si>
  <si>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</si>
  <si>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</si>
  <si>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</si>
  <si>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</si>
  <si>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</si>
  <si>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</si>
  <si>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</si>
  <si>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</si>
  <si>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</si>
  <si>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</si>
  <si>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</si>
  <si>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</si>
  <si>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</si>
  <si>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</si>
  <si>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</si>
  <si>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</si>
  <si>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</si>
  <si>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</si>
  <si>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</si>
  <si>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</si>
  <si>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</si>
  <si>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</si>
  <si>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</si>
  <si>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</si>
  <si>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</si>
  <si>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</si>
  <si>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</si>
  <si>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</si>
  <si>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</si>
  <si>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</si>
  <si>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</si>
  <si>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</si>
  <si>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</si>
  <si>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</si>
  <si>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</si>
  <si>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</si>
  <si>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</si>
  <si>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</si>
  <si>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</si>
  <si>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</si>
  <si>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</si>
  <si>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</si>
  <si>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</si>
  <si>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</si>
  <si>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</si>
  <si>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</si>
  <si>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</si>
  <si>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</si>
  <si>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</si>
  <si>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</si>
  <si>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</si>
  <si>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</si>
  <si>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</si>
  <si>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</si>
  <si>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</si>
  <si>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</si>
  <si>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</si>
  <si>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</si>
  <si>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</si>
  <si>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</si>
  <si>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</si>
  <si>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</si>
  <si>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</si>
  <si>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</si>
  <si>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</si>
  <si>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</si>
  <si>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</si>
  <si>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</si>
  <si>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</si>
  <si>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</si>
  <si>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</si>
  <si>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</si>
  <si>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</si>
  <si>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</si>
  <si>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</si>
  <si>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</si>
  <si>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</si>
  <si>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</si>
  <si>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</si>
  <si>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</si>
  <si>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</si>
  <si>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</si>
  <si>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</si>
  <si>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</si>
  <si>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</si>
  <si>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</si>
  <si>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</si>
  <si>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</si>
  <si>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</si>
  <si>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</si>
  <si>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</si>
  <si>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</si>
  <si>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</si>
  <si>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</si>
  <si>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</si>
  <si>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</si>
  <si>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</si>
  <si>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</si>
  <si>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</si>
  <si>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</si>
  <si>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</si>
  <si>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</si>
  <si>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</si>
  <si>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</si>
  <si>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</si>
  <si>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</si>
  <si>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</si>
  <si>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</si>
  <si>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</si>
  <si>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</si>
  <si>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</si>
  <si>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</si>
  <si>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</si>
  <si>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</si>
  <si>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</si>
  <si>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</si>
  <si>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</si>
  <si>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</si>
  <si>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</si>
  <si>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</si>
  <si>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</si>
  <si>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</si>
  <si>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</si>
  <si>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</si>
  <si>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</si>
  <si>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</si>
  <si>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</si>
  <si>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</si>
  <si>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</si>
  <si>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</si>
  <si>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</si>
  <si>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</si>
  <si>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</si>
  <si>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</si>
  <si>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</si>
  <si>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</si>
  <si>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</si>
  <si>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</si>
  <si>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</si>
  <si>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</si>
  <si>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</si>
  <si>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</si>
  <si>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</si>
  <si>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</si>
  <si>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</si>
  <si>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</si>
  <si>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</si>
  <si>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</si>
  <si>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</si>
  <si>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</si>
  <si>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</si>
  <si>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</si>
  <si>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</si>
  <si>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</si>
  <si>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</si>
  <si>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</si>
  <si>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</si>
  <si>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</si>
  <si>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</si>
  <si>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</si>
  <si>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</si>
  <si>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</si>
  <si>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</si>
  <si>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</si>
  <si>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</si>
  <si>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</si>
  <si>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</si>
  <si>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</si>
  <si>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</si>
  <si>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</si>
  <si>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</si>
  <si>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</si>
  <si>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</si>
  <si>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</si>
  <si>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</si>
  <si>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</si>
  <si>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</si>
  <si>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</si>
  <si>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</si>
  <si>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</si>
  <si>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</si>
  <si>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</si>
  <si>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</si>
  <si>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</si>
  <si>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</si>
  <si>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</si>
  <si>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</si>
  <si>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</si>
  <si>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</si>
  <si>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</si>
  <si>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</si>
  <si>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</si>
  <si>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</si>
  <si>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</si>
  <si>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</si>
  <si>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</si>
  <si>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</si>
  <si>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</si>
  <si>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</si>
  <si>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</si>
  <si>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</si>
  <si>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</si>
  <si>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</si>
  <si>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</si>
  <si>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</si>
  <si>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</si>
  <si>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</si>
  <si>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</si>
  <si>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</si>
  <si>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</si>
  <si>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</si>
  <si>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</si>
  <si>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</si>
  <si>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</si>
  <si>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</si>
  <si>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</si>
  <si>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</si>
  <si>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</si>
  <si>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</si>
  <si>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</si>
  <si>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</si>
  <si>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</si>
  <si>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</si>
  <si>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</si>
  <si>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</si>
  <si>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</si>
  <si>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</si>
  <si>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</si>
  <si>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</si>
  <si>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</si>
  <si>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</si>
  <si>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</si>
  <si>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</si>
  <si>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</si>
  <si>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</si>
  <si>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</si>
  <si>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</si>
  <si>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</si>
  <si>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</si>
  <si>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</si>
  <si>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</si>
  <si>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</si>
  <si>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</si>
  <si>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</si>
  <si>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</si>
  <si>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</si>
  <si>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</si>
  <si>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</si>
  <si>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</si>
  <si>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</si>
  <si>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</si>
  <si>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</si>
  <si>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</si>
  <si>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</si>
  <si>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</si>
  <si>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</si>
  <si>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</si>
  <si>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</si>
  <si>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</si>
  <si>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</si>
  <si>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</si>
  <si>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</si>
  <si>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</si>
  <si>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</si>
  <si>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</si>
  <si>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</si>
  <si>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</si>
  <si>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</si>
  <si>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</si>
  <si>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</si>
  <si>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</si>
  <si>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</si>
  <si>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</si>
  <si>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</si>
  <si>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</si>
  <si>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</si>
  <si>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</si>
  <si>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</si>
  <si>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</si>
  <si>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</si>
  <si>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</si>
  <si>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</si>
  <si>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</si>
  <si>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</si>
  <si>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</si>
  <si>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</si>
  <si>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</si>
  <si>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</si>
  <si>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</si>
  <si>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</si>
  <si>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</si>
  <si>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</si>
  <si>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</si>
  <si>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</si>
  <si>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</si>
  <si>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</si>
  <si>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</si>
  <si>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</si>
  <si>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</si>
  <si>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</si>
  <si>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</si>
  <si>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</si>
  <si>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</si>
  <si>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</si>
  <si>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</si>
  <si>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</si>
  <si>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</si>
  <si>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</si>
  <si>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</si>
  <si>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</si>
  <si>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</si>
  <si>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</si>
  <si>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</si>
  <si>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</si>
  <si>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</si>
  <si>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</si>
  <si>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</si>
  <si>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</si>
  <si>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</si>
  <si>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</si>
  <si>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</si>
  <si>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</si>
  <si>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</si>
  <si>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</si>
  <si>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</si>
  <si>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</si>
  <si>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</si>
  <si>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</si>
  <si>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</si>
  <si>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</si>
  <si>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</si>
  <si>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</si>
  <si>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</si>
  <si>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</si>
  <si>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</si>
  <si>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</si>
  <si>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</si>
  <si>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</si>
  <si>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</si>
  <si>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</si>
  <si>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</si>
  <si>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</si>
  <si>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</si>
  <si>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</si>
  <si>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</si>
  <si>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</si>
  <si>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</si>
  <si>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</si>
  <si>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</si>
  <si>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</si>
  <si>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</si>
  <si>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</si>
  <si>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</si>
  <si>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</si>
  <si>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</si>
  <si>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</si>
  <si>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</si>
  <si>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</si>
  <si>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</si>
  <si>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</si>
  <si>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</si>
  <si>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</si>
  <si>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</si>
  <si>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</si>
  <si>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</si>
  <si>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</si>
  <si>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</si>
  <si>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</si>
  <si>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</si>
  <si>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</si>
  <si>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</si>
  <si>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</si>
  <si>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</si>
  <si>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</si>
  <si>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</si>
  <si>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</si>
  <si>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</si>
  <si>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</si>
  <si>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</si>
  <si>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</si>
  <si>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</si>
  <si>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</si>
  <si>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</si>
  <si>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</si>
  <si>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</si>
  <si>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</si>
  <si>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</si>
  <si>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</si>
  <si>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</si>
  <si>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</si>
  <si>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</si>
  <si>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</si>
  <si>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</si>
  <si>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</si>
  <si>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</si>
  <si>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</si>
  <si>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</si>
  <si>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</si>
  <si>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</si>
  <si>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</si>
  <si>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</si>
  <si>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</si>
  <si>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</si>
  <si>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</si>
  <si>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</si>
  <si>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</si>
  <si>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</si>
  <si>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</si>
  <si>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</si>
  <si>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</si>
  <si>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</si>
  <si>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</si>
  <si>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</si>
  <si>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</si>
  <si>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</si>
  <si>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</si>
  <si>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</si>
  <si>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</si>
  <si>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</si>
  <si>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</si>
  <si>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</si>
  <si>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</si>
  <si>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</si>
  <si>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</si>
  <si>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</si>
  <si>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</si>
  <si>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</si>
  <si>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</si>
  <si>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</si>
  <si>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</si>
  <si>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</si>
  <si>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</si>
  <si>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</si>
  <si>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</si>
  <si>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</si>
  <si>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</si>
  <si>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</si>
  <si>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</si>
  <si>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</si>
  <si>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</si>
  <si>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</si>
  <si>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</si>
  <si>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</si>
  <si>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</si>
  <si>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</si>
  <si>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</si>
  <si>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</si>
  <si>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</si>
  <si>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</si>
  <si>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</si>
  <si>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</si>
  <si>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</si>
  <si>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</si>
  <si>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</si>
  <si>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</si>
  <si>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</si>
  <si>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</si>
  <si>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</si>
  <si>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</si>
  <si>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</si>
  <si>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</si>
  <si>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</si>
  <si>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</si>
  <si>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</si>
  <si>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</si>
  <si>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</si>
  <si>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</si>
  <si>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</si>
  <si>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</si>
  <si>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</si>
  <si>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</si>
  <si>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</si>
  <si>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</si>
  <si>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</si>
  <si>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</si>
  <si>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</si>
  <si>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</si>
  <si>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</si>
  <si>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</si>
  <si>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</si>
  <si>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</si>
  <si>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</si>
  <si>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</si>
  <si>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</si>
  <si>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</si>
  <si>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</si>
  <si>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</si>
  <si>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</si>
  <si>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</si>
  <si>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</si>
  <si>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</si>
  <si>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</si>
  <si>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</si>
  <si>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</si>
  <si>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</si>
  <si>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</si>
  <si>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</si>
  <si>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</si>
  <si>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</si>
  <si>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</si>
  <si>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</si>
  <si>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</si>
  <si>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</si>
  <si>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</si>
  <si>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</si>
  <si>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</si>
  <si>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</si>
  <si>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</si>
  <si>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</si>
  <si>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</si>
  <si>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</si>
  <si>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</si>
  <si>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</si>
  <si>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</si>
  <si>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</si>
  <si>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</si>
  <si>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</si>
  <si>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</si>
  <si>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</si>
  <si>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</si>
  <si>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</si>
  <si>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</si>
  <si>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</si>
  <si>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</si>
  <si>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</si>
  <si>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</si>
  <si>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</si>
  <si>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</si>
  <si>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</si>
  <si>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</si>
  <si>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</si>
  <si>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</si>
  <si>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</si>
  <si>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</si>
  <si>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</si>
  <si>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</si>
  <si>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</si>
  <si>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</si>
  <si>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</si>
  <si>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</si>
  <si>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</si>
  <si>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</si>
  <si>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</si>
  <si>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</si>
  <si>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</si>
  <si>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</si>
  <si>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</si>
  <si>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</si>
  <si>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</si>
  <si>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</si>
  <si>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</si>
  <si>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</si>
  <si>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</si>
  <si>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</si>
  <si>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</si>
  <si>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</si>
  <si>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</si>
  <si>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</si>
  <si>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</si>
  <si>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</si>
  <si>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</si>
  <si>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</si>
  <si>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</si>
  <si>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</si>
  <si>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</si>
  <si>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</si>
  <si>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</si>
  <si>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</si>
  <si>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</si>
  <si>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</si>
  <si>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</si>
  <si>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</si>
  <si>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</si>
  <si>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</si>
  <si>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</si>
  <si>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</si>
  <si>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</si>
  <si>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</si>
  <si>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</si>
  <si>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</si>
  <si>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</si>
  <si>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</si>
  <si>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</si>
  <si>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</si>
  <si>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</si>
  <si>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</si>
  <si>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</si>
  <si>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</si>
  <si>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</si>
  <si>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</si>
  <si>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</si>
  <si>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</si>
  <si>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</si>
  <si>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</si>
  <si>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</si>
  <si>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</si>
  <si>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</si>
  <si>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</si>
  <si>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</si>
  <si>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</si>
  <si>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</si>
  <si>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</si>
  <si>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</si>
  <si>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</si>
  <si>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</si>
  <si>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</si>
  <si>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</si>
  <si>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</si>
  <si>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</si>
  <si>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</si>
  <si>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</si>
  <si>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</si>
  <si>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</si>
  <si>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</si>
  <si>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</si>
  <si>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</si>
  <si>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</si>
  <si>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</si>
  <si>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</si>
  <si>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</si>
  <si>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</si>
  <si>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</si>
  <si>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</si>
  <si>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</si>
  <si>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</si>
  <si>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</si>
  <si>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</si>
  <si>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</si>
  <si>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</si>
  <si>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</si>
  <si>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</si>
  <si>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</si>
  <si>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</si>
  <si>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</si>
  <si>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</si>
  <si>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</si>
  <si>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</si>
  <si>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</si>
  <si>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</si>
  <si>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</si>
  <si>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</si>
  <si>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</si>
  <si>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</si>
  <si>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</si>
  <si>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</si>
  <si>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</si>
  <si>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</si>
  <si>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</si>
  <si>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</si>
  <si>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</si>
  <si>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</si>
  <si>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</si>
  <si>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</si>
  <si>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</si>
  <si>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</si>
  <si>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</si>
  <si>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</si>
  <si>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</si>
  <si>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</si>
  <si>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</si>
  <si>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</si>
  <si>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</si>
  <si>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</si>
  <si>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</si>
  <si>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</si>
  <si>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</si>
  <si>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</si>
  <si>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</si>
  <si>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</si>
  <si>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</si>
  <si>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</si>
  <si>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</si>
  <si>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</si>
  <si>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</si>
  <si>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</si>
  <si>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</si>
  <si>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</si>
  <si>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</si>
  <si>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</si>
  <si>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</si>
  <si>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</si>
  <si>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</si>
  <si>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</si>
  <si>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</si>
  <si>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</si>
  <si>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</si>
  <si>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</si>
  <si>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</si>
  <si>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</si>
  <si>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</si>
  <si>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</si>
  <si>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</si>
  <si>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</si>
  <si>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</si>
  <si>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</si>
  <si>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</si>
  <si>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</si>
  <si>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</si>
  <si>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</si>
  <si>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</si>
  <si>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</si>
  <si>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</si>
  <si>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</si>
  <si>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</si>
  <si>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</si>
  <si>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</si>
  <si>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</si>
  <si>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</si>
  <si>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</si>
  <si>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</si>
  <si>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</si>
  <si>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</si>
  <si>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</si>
  <si>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</si>
  <si>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</si>
  <si>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</si>
  <si>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</si>
  <si>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</si>
  <si>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</si>
  <si>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</si>
  <si>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</si>
  <si>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</si>
  <si>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</si>
  <si>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</si>
  <si>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</si>
  <si>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</si>
  <si>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</si>
  <si>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</si>
  <si>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</si>
  <si>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</si>
  <si>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</si>
  <si>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</si>
  <si>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</si>
  <si>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</si>
  <si>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</si>
  <si>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</si>
  <si>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</si>
  <si>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</si>
  <si>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</si>
  <si>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</si>
  <si>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</si>
  <si>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</si>
  <si>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</si>
  <si>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</si>
  <si>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</si>
  <si>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</si>
  <si>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</si>
  <si>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</si>
  <si>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</si>
  <si>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</si>
  <si>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</si>
  <si>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</si>
  <si>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</si>
  <si>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</si>
  <si>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</si>
  <si>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</si>
  <si>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</si>
  <si>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</si>
  <si>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</si>
  <si>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</si>
  <si>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</si>
  <si>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</si>
  <si>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</si>
  <si>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</si>
  <si>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</si>
  <si>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</si>
  <si>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</si>
  <si>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</si>
  <si>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</si>
  <si>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</si>
  <si>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</si>
  <si>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</si>
  <si>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</si>
  <si>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</si>
  <si>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</si>
  <si>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</si>
  <si>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</si>
  <si>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</si>
  <si>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</si>
  <si>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</si>
  <si>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</si>
  <si>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</si>
  <si>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</si>
  <si>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</si>
  <si>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</si>
  <si>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</si>
  <si>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</si>
  <si>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</si>
  <si>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</si>
  <si>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</si>
  <si>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</si>
  <si>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</si>
  <si>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</si>
  <si>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</si>
  <si>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</si>
  <si>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</si>
  <si>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</si>
  <si>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</si>
  <si>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</si>
  <si>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</si>
  <si>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</si>
  <si>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</si>
  <si>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</si>
  <si>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</si>
  <si>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</si>
  <si>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</si>
  <si>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</si>
  <si>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</si>
  <si>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</si>
  <si>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</si>
  <si>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</si>
  <si>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</si>
  <si>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</si>
  <si>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</si>
  <si>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</si>
  <si>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</si>
  <si>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</si>
  <si>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</si>
  <si>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</si>
  <si>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</si>
  <si>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</si>
  <si>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</si>
  <si>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</si>
  <si>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</si>
  <si>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</si>
  <si>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</si>
  <si>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</si>
  <si>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</si>
  <si>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</si>
  <si>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</si>
  <si>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</si>
  <si>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</si>
  <si>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</si>
  <si>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</si>
  <si>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</si>
  <si>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</si>
  <si>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</si>
  <si>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</si>
  <si>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</si>
  <si>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</si>
  <si>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</si>
  <si>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</si>
  <si>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</si>
  <si>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</si>
  <si>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</si>
  <si>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</si>
  <si>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</si>
  <si>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</si>
  <si>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</si>
  <si>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</si>
  <si>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</si>
  <si>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</si>
  <si>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</si>
  <si>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</si>
  <si>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</si>
  <si>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</si>
  <si>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</si>
  <si>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</si>
  <si>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</si>
  <si>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</si>
  <si>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</si>
  <si>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</si>
  <si>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</si>
  <si>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</si>
  <si>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</si>
  <si>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</si>
  <si>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</si>
  <si>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</si>
  <si>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</si>
  <si>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</si>
  <si>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</si>
  <si>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</si>
  <si>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</si>
  <si>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</si>
  <si>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</si>
  <si>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</si>
  <si>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</si>
  <si>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</si>
  <si>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</si>
  <si>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</si>
  <si>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</si>
  <si>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</si>
  <si>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</si>
  <si>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</si>
  <si>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</si>
  <si>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</si>
  <si>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</si>
  <si>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</si>
  <si>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</si>
  <si>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</si>
  <si>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</si>
  <si>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</si>
  <si>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</si>
  <si>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</si>
  <si>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</si>
  <si>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</si>
  <si>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</si>
  <si>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</si>
  <si>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</si>
  <si>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</si>
  <si>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</si>
  <si>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</si>
  <si>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</si>
  <si>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</si>
  <si>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</si>
  <si>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</si>
  <si>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</si>
  <si>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</si>
  <si>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</si>
  <si>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</si>
  <si>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</si>
  <si>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</si>
  <si>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</si>
  <si>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</si>
  <si>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</si>
  <si>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</si>
  <si>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</si>
  <si>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</si>
  <si>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</si>
  <si>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</si>
  <si>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</si>
  <si>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</si>
  <si>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</si>
  <si>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</si>
  <si>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</si>
  <si>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</si>
  <si>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</si>
  <si>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</si>
  <si>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</si>
  <si>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</si>
  <si>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</si>
  <si>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</si>
  <si>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</si>
  <si>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</si>
  <si>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</si>
  <si>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</si>
  <si>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</si>
  <si>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</si>
  <si>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</si>
  <si>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</si>
  <si>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</si>
  <si>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</si>
  <si>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</si>
  <si>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</si>
  <si>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</si>
  <si>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</si>
  <si>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</si>
  <si>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</si>
  <si>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</si>
  <si>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</si>
  <si>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</si>
  <si>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</si>
  <si>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</si>
  <si>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</si>
  <si>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</si>
  <si>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</si>
  <si>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</si>
  <si>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</si>
  <si>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</si>
  <si>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</si>
  <si>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</si>
  <si>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</si>
  <si>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</si>
  <si>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</si>
  <si>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</si>
  <si>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</si>
  <si>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</si>
  <si>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</si>
  <si>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</si>
  <si>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</si>
  <si>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</si>
  <si>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</si>
  <si>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</si>
  <si>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</si>
  <si>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</si>
  <si>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</si>
  <si>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</si>
  <si>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</si>
  <si>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</si>
  <si>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</si>
  <si>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</si>
  <si>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</si>
  <si>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</si>
  <si>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</si>
  <si>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</si>
  <si>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</si>
  <si>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</si>
  <si>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</si>
  <si>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</si>
  <si>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</si>
  <si>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</si>
  <si>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</si>
  <si>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</si>
  <si>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</si>
  <si>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</si>
  <si>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</si>
  <si>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</si>
  <si>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</si>
  <si>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</si>
  <si>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</si>
  <si>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</si>
  <si>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</si>
  <si>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</si>
  <si>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</si>
  <si>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</si>
  <si>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</si>
  <si>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</si>
  <si>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</si>
  <si>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</si>
  <si>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</si>
  <si>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</si>
  <si>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</si>
  <si>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</si>
  <si>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</si>
  <si>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</si>
  <si>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</si>
  <si>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</si>
  <si>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</si>
  <si>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</si>
  <si>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</si>
  <si>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</si>
  <si>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</si>
  <si>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</si>
  <si>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</si>
  <si>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</si>
  <si>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</si>
  <si>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</si>
  <si>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</si>
  <si>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</si>
  <si>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</si>
  <si>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</si>
  <si>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</si>
  <si>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</si>
  <si>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</si>
  <si>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</si>
  <si>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</si>
  <si>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</si>
  <si>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</si>
  <si>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</si>
  <si>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</si>
  <si>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</si>
  <si>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</si>
  <si>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</si>
  <si>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</si>
  <si>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</si>
  <si>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</si>
  <si>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</si>
  <si>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</si>
  <si>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</si>
  <si>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</si>
  <si>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</si>
  <si>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</si>
  <si>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</si>
  <si>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</si>
  <si>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</si>
  <si>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</si>
  <si>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</si>
  <si>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</si>
  <si>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</si>
  <si>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</si>
  <si>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</si>
  <si>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</si>
  <si>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</si>
  <si>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</si>
  <si>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</si>
  <si>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</si>
  <si>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</si>
  <si>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</si>
  <si>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</si>
  <si>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</si>
  <si>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</si>
  <si>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</si>
  <si>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</si>
  <si>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</si>
  <si>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</si>
  <si>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</si>
  <si>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</si>
  <si>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</si>
  <si>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</si>
  <si>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</si>
  <si>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</si>
  <si>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</si>
  <si>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</si>
  <si>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</si>
  <si>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</si>
  <si>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</si>
  <si>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</si>
  <si>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</si>
  <si>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</si>
  <si>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</si>
  <si>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</si>
  <si>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</si>
  <si>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</si>
  <si>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</si>
  <si>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</si>
  <si>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</si>
  <si>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</si>
  <si>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</si>
  <si>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</si>
  <si>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</si>
  <si>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</si>
  <si>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</si>
  <si>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</si>
  <si>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</si>
  <si>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</si>
  <si>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</si>
  <si>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</si>
  <si>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</si>
  <si>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</si>
  <si>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</si>
  <si>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</si>
  <si>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</si>
  <si>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</si>
  <si>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</si>
  <si>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</si>
  <si>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</si>
  <si>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</si>
  <si>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</si>
  <si>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</si>
  <si>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</si>
  <si>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</si>
  <si>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</si>
  <si>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</si>
  <si>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</si>
  <si>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</si>
  <si>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</si>
  <si>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</si>
  <si>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</si>
  <si>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</si>
  <si>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</si>
  <si>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</si>
  <si>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</si>
  <si>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</si>
  <si>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</si>
  <si>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</si>
  <si>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</si>
  <si>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</si>
  <si>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</si>
  <si>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</si>
  <si>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</si>
  <si>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</si>
  <si>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</si>
  <si>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</si>
  <si>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</si>
  <si>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</si>
  <si>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</si>
  <si>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</si>
  <si>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</si>
  <si>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</si>
  <si>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</si>
  <si>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</si>
  <si>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</si>
  <si>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</si>
  <si>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</si>
  <si>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</si>
  <si>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</si>
  <si>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</si>
  <si>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</si>
  <si>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</si>
  <si>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</si>
  <si>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</si>
  <si>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</si>
  <si>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</si>
  <si>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</si>
  <si>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</si>
  <si>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</si>
  <si>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</si>
  <si>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</si>
  <si>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</si>
  <si>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</si>
  <si>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</si>
  <si>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</si>
  <si>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</si>
  <si>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</si>
  <si>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</si>
  <si>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</si>
  <si>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</si>
  <si>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</si>
  <si>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</si>
  <si>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</si>
  <si>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</si>
  <si>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</si>
  <si>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</si>
  <si>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</si>
  <si>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</si>
  <si>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</si>
  <si>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</si>
  <si>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</si>
  <si>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</si>
  <si>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</si>
  <si>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</si>
  <si>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</si>
  <si>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</si>
  <si>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</si>
  <si>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</si>
  <si>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</si>
  <si>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</si>
  <si>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</si>
  <si>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</si>
  <si>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</si>
  <si>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</si>
  <si>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</si>
  <si>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</si>
  <si>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</si>
  <si>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</si>
  <si>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</si>
  <si>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</si>
  <si>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</si>
  <si>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</si>
  <si>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</si>
  <si>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</si>
  <si>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</si>
  <si>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</si>
  <si>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</si>
  <si>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</si>
  <si>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</si>
  <si>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</si>
  <si>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</si>
  <si>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</si>
  <si>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</si>
  <si>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</si>
  <si>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</si>
  <si>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</si>
  <si>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</si>
  <si>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</si>
  <si>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</si>
  <si>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</si>
  <si>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</si>
  <si>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</si>
  <si>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</si>
  <si>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</si>
  <si>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</si>
  <si>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</si>
  <si>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</si>
  <si>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</si>
  <si>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</si>
  <si>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</si>
  <si>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</si>
  <si>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</si>
  <si>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</si>
  <si>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</si>
  <si>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</si>
  <si>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</si>
  <si>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</si>
  <si>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</si>
  <si>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</si>
  <si>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</si>
  <si>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</si>
  <si>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</si>
  <si>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</si>
  <si>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</si>
  <si>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</si>
  <si>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</si>
  <si>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</si>
  <si>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</si>
  <si>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</si>
  <si>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</si>
  <si>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</si>
  <si>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</si>
  <si>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</si>
  <si>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</si>
  <si>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</si>
  <si>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</si>
  <si>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</si>
  <si>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</si>
  <si>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</si>
  <si>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</si>
  <si>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</si>
  <si>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</si>
  <si>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</si>
  <si>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</si>
  <si>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</si>
  <si>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</si>
  <si>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</si>
  <si>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</si>
  <si>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</si>
  <si>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</si>
  <si>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</si>
  <si>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</si>
  <si>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</si>
  <si>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</si>
  <si>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</si>
  <si>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</si>
  <si>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</si>
  <si>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</si>
  <si>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</si>
  <si>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</si>
  <si>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</si>
  <si>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</si>
  <si>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</si>
  <si>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</si>
  <si>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</si>
  <si>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</si>
  <si>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</si>
  <si>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</si>
  <si>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</si>
  <si>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</si>
  <si>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</si>
  <si>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</si>
  <si>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</si>
  <si>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</si>
  <si>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</si>
  <si>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</si>
  <si>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</si>
  <si>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</si>
  <si>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</si>
  <si>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</si>
  <si>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</si>
  <si>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</si>
  <si>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</si>
  <si>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</si>
  <si>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</si>
  <si>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</si>
  <si>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</si>
  <si>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</si>
  <si>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</si>
  <si>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</si>
  <si>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</si>
  <si>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</si>
  <si>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</si>
  <si>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</si>
  <si>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</si>
  <si>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</si>
  <si>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</si>
  <si>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</si>
  <si>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</si>
  <si>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</si>
  <si>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</si>
  <si>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</si>
  <si>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</si>
  <si>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</si>
  <si>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</si>
  <si>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</si>
  <si>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</si>
  <si>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</si>
  <si>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</si>
  <si>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</si>
  <si>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</si>
  <si>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</si>
  <si>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</si>
  <si>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</si>
  <si>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</si>
  <si>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</si>
  <si>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</si>
  <si>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</si>
  <si>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</si>
  <si>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</si>
  <si>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</si>
  <si>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</si>
  <si>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</si>
  <si>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</si>
  <si>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</si>
  <si>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</si>
  <si>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</si>
  <si>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</si>
  <si>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</si>
  <si>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</si>
  <si>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</si>
  <si>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</si>
  <si>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</si>
  <si>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</si>
  <si>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</si>
  <si>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</si>
  <si>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</si>
  <si>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</si>
  <si>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</si>
  <si>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</si>
  <si>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</si>
  <si>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</si>
  <si>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</si>
  <si>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</si>
  <si>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</si>
  <si>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</si>
  <si>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</si>
  <si>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</si>
  <si>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</si>
  <si>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</si>
  <si>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</si>
  <si>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</si>
  <si>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</si>
  <si>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</si>
  <si>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</si>
  <si>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</si>
  <si>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</si>
  <si>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</si>
  <si>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</si>
  <si>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</si>
  <si>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</si>
  <si>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</si>
  <si>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</si>
  <si>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</si>
  <si>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</si>
  <si>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</si>
  <si>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</si>
  <si>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</si>
  <si>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</si>
  <si>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</si>
  <si>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</si>
  <si>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</si>
  <si>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</si>
  <si>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</si>
  <si>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</si>
  <si>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</si>
  <si>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</si>
  <si>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</si>
  <si>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</si>
  <si>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</si>
  <si>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</si>
  <si>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</si>
  <si>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</si>
  <si>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</si>
  <si>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</si>
  <si>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</si>
  <si>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</si>
  <si>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</si>
  <si>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</si>
  <si>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</si>
  <si>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</si>
  <si>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</si>
  <si>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</si>
  <si>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</si>
  <si>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</si>
  <si>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</si>
  <si>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</si>
  <si>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</si>
  <si>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</si>
  <si>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</si>
  <si>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</si>
  <si>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</si>
  <si>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</si>
  <si>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</si>
  <si>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</si>
  <si>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</si>
  <si>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Bristol-Myers Squibb Company, Clinical Pharmacology and Biopharmaceutics Review, Application number 21-567, 2002, page 51</t>
  </si>
  <si>
    <t>https://www.accessdata.fda.gov/drugsatfda_docs/nda/2003/21-567_Reyataz_BioPharmr_P1.pdf</t>
  </si>
  <si>
    <t>AI424-001, 100 mg</t>
  </si>
  <si>
    <t>PK profile shown on p. 51</t>
  </si>
  <si>
    <t>capsule</t>
  </si>
  <si>
    <t>Healthy, white subjects</t>
  </si>
  <si>
    <t>AI424-001, 300 mg</t>
  </si>
  <si>
    <t>AI424-001, 600 mg</t>
  </si>
  <si>
    <t>AI424-001, 900 mg</t>
  </si>
  <si>
    <t>AI424-001, 1200 mg</t>
  </si>
  <si>
    <t>Bristol-Myers Squibb Company, Clinical Pharmacology and Biopharmaceutics Review, Application number 21-567, 2002, page 64</t>
  </si>
  <si>
    <t>https://www.accessdata.fda.gov/drugsatfda_docs/nda/2003/21-567_Reyataz_BioPharmr_P2.pdf</t>
  </si>
  <si>
    <t>AI424-040, 200 mg</t>
  </si>
  <si>
    <t>PK profile shown on p. 64</t>
  </si>
  <si>
    <t>Light meal ingested 5 min prior to drug administration</t>
  </si>
  <si>
    <t>AI424-040, 400 mg</t>
  </si>
  <si>
    <t>AI424-040, 800 mg</t>
  </si>
  <si>
    <t>Bristol-Myers Squibb Company, Clinical Pharmacology and Biopharmaceutics Review, Application number 21-567, 2002, page 56</t>
  </si>
  <si>
    <t>AI424-002, 100 mg</t>
  </si>
  <si>
    <t>PK profile shown on p. 56, BID</t>
  </si>
  <si>
    <t>0-12-24-36-48-60-72-84-96-108-120-132-144-156-168-180-192-204-216-228-240-252-264-276-288-300-312</t>
  </si>
  <si>
    <t>AI424-002, 200 mg</t>
  </si>
  <si>
    <t>Bristol-Myers Squibb Company, Clinical Pharmacology and Biopharmaceutics Review, Application number 21-567, 2002, page 77</t>
  </si>
  <si>
    <t>AI424-014, Young Females</t>
  </si>
  <si>
    <t>PK profile shown on p. 78</t>
  </si>
  <si>
    <t>AI424-014, Young Males</t>
  </si>
  <si>
    <t>Bristol-Myers Squibb Company, Clinical Pharmacology and Biopharmaceutics Review, Application number 21-567, 2002, page 84</t>
  </si>
  <si>
    <t>AI424-015, Normal subjects</t>
  </si>
  <si>
    <t>PK profile shown on p. 84</t>
  </si>
  <si>
    <t>Low fed breakfast</t>
  </si>
  <si>
    <t>Bristol-Myers Squibb Company, Clinical Pharmacology and Biopharmaceutics Review, Application number 21-567, 2002, page 94</t>
  </si>
  <si>
    <t>AI424-004, Treatment A</t>
  </si>
  <si>
    <t>PK profile shown on p. 95</t>
  </si>
  <si>
    <t>Iwamoto 2008</t>
  </si>
  <si>
    <t>https://www.ncbi.nlm.nih.gov/pubmed/18513146</t>
  </si>
  <si>
    <t>Study I, Period 1 (single oral dose of 100 mg raltegravir)</t>
  </si>
  <si>
    <t>Healthy Hispanic male subjects</t>
  </si>
  <si>
    <t>Study I, Period 2 (single oral dose of 100 mg raltegravir with multiple doses of 400 mg atazanavir)</t>
  </si>
  <si>
    <t>Neely 2010</t>
  </si>
  <si>
    <t>https://www.ncbi.nlm.nih.gov/pubmed/20823282</t>
  </si>
  <si>
    <t>Study arm A (Raltegravir 400mg twice daily)</t>
  </si>
  <si>
    <t>0-12-24-36-48-60-72-84-96-108-120-132-144-156-168</t>
  </si>
  <si>
    <t>Semifasted</t>
  </si>
  <si>
    <t>participants were instructed to take all study medications in a semifasted state at least 1 h prior to or 2 h after eating</t>
  </si>
  <si>
    <t>Study arm B (Raltegravir 400mg + Atazanavir 400 mg once daily)</t>
  </si>
  <si>
    <t>0-24-48-72-96-120-144-168</t>
  </si>
  <si>
    <t>Healthy subjects; one study subject dropped out; the demographic characteristics given here refer to all 20 study subjects initially enrolled.</t>
  </si>
  <si>
    <t>Krishna 2016</t>
  </si>
  <si>
    <t>https://www.ncbi.nlm.nih.gov/pubmed/27696440</t>
  </si>
  <si>
    <t>Period 1, Day 1 (single oral dose of 1200 mg raltegravir)</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</si>
  <si>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</si>
  <si>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</si>
  <si>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Period 2, Day 7 (single oral dose of 1200 mg raltegravir with multiple oral QD doses of 400 mg atazanavir)</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</si>
  <si>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</si>
  <si>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</si>
  <si>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</si>
  <si>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</si>
  <si>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108-120-132-144-156-168-180-192-204-216-228-240-252-264</t>
  </si>
  <si>
    <t>Drugs were administered within 5 min of completing a light meal (277 kcal)</t>
  </si>
  <si>
    <t>Healthy subjects; 10 White, 10 Black, and 1 Asian subject</t>
  </si>
  <si>
    <t>Atazanvir 300 mg twice daily plus raltegravir 400 mg twice daily</t>
  </si>
  <si>
    <t>276-288-300-312-324-336-348-360-372-384-396-408-420-432-444-456-468-480-492-504-516-528-540-552-564-576-588-600</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</si>
  <si>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</si>
  <si>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</si>
  <si>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</si>
  <si>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</si>
  <si>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</si>
  <si>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IQR of plasma concentration-time profile reported</t>
  </si>
  <si>
    <t>Geom. mean</t>
  </si>
  <si>
    <t>1.47-2.02</t>
  </si>
  <si>
    <t>1.11-2.12</t>
  </si>
  <si>
    <t>AUCR is ratio of reported CL/F in steady state</t>
  </si>
  <si>
    <t>1.34-2.10</t>
  </si>
  <si>
    <t>1.01-1.33</t>
  </si>
  <si>
    <t>0-24-48-72-96-120-144-168-192</t>
  </si>
  <si>
    <t>MD QD</t>
  </si>
  <si>
    <t>standard moderate-fat breakfast</t>
  </si>
  <si>
    <t>Atazanavir sulfate</t>
  </si>
  <si>
    <t>Reyataz®; Bristol-Myers Squibb</t>
  </si>
  <si>
    <t>light meal (277 kcal)</t>
  </si>
  <si>
    <t>1.135-2.081</t>
  </si>
  <si>
    <t>CV</t>
  </si>
  <si>
    <t>0.990-1.964</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</si>
</sst>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_€_-;\-* #,##0.00\ _€_-;_-* &quot;-&quot;??\ _€_-;_-@_-"/>
    <numFmt numFmtId="165" formatCode="0.0"/>
    <numFmt numFmtId="166" formatCode="0.000000"/>
    <numFmt numFmtId="167" formatCode="0.000"/>
    <numFmt numFmtId="168" formatCode="0.00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71">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1" fontId="7" fillId="0" borderId="0" xfId="0" applyNumberFormat="1" applyFont="1" applyAlignment="1">
      <alignment horizontal="left" vertical="center"/>
    </xf>
    <xf numFmtId="0" fontId="7" fillId="0" borderId="0" xfId="0" applyFont="1" applyFill="1" applyAlignment="1">
      <alignment horizontal="left"/>
    </xf>
    <xf numFmtId="0" fontId="13" fillId="0" borderId="0" xfId="4" applyFill="1" applyAlignment="1">
      <alignment horizontal="left"/>
    </xf>
    <xf numFmtId="167" fontId="7" fillId="4" borderId="0" xfId="0" applyNumberFormat="1" applyFont="1" applyFill="1" applyAlignment="1">
      <alignment horizontal="left"/>
    </xf>
    <xf numFmtId="0" fontId="7" fillId="0" borderId="0" xfId="0" applyFont="1" applyAlignment="1">
      <alignment horizontal="left" vertical="center"/>
    </xf>
    <xf numFmtId="1" fontId="13" fillId="0" borderId="0" xfId="4" applyNumberFormat="1" applyAlignment="1">
      <alignment horizontal="left"/>
    </xf>
    <xf numFmtId="168" fontId="7" fillId="11" borderId="0" xfId="0" applyNumberFormat="1" applyFont="1" applyFill="1"/>
    <xf numFmtId="0" fontId="7" fillId="6" borderId="0" xfId="0" applyFont="1" applyFill="1" applyAlignment="1">
      <alignment horizontal="left"/>
    </xf>
    <xf numFmtId="0" fontId="7" fillId="10" borderId="0" xfId="0" applyFont="1" applyFill="1" applyAlignment="1">
      <alignment horizontal="left"/>
    </xf>
    <xf numFmtId="0" fontId="7" fillId="13" borderId="0" xfId="0" applyFont="1" applyFill="1" applyAlignment="1">
      <alignment horizontal="left"/>
    </xf>
    <xf numFmtId="1" fontId="7" fillId="4" borderId="0" xfId="2" applyNumberFormat="1" applyFont="1" applyFill="1" applyAlignment="1">
      <alignment horizontal="left"/>
    </xf>
    <xf numFmtId="0" fontId="7" fillId="10" borderId="0" xfId="0" applyFont="1" applyFill="1" applyAlignment="1">
      <alignment horizontal="right"/>
    </xf>
    <xf numFmtId="0" fontId="7" fillId="2" borderId="0" xfId="0" applyFont="1" applyFill="1" applyAlignment="1">
      <alignment horizontal="right"/>
    </xf>
    <xf numFmtId="0" fontId="7" fillId="3" borderId="0" xfId="0" applyFont="1" applyFill="1" applyAlignment="1">
      <alignment horizontal="right"/>
    </xf>
    <xf numFmtId="0" fontId="7" fillId="4" borderId="0" xfId="0" applyFont="1" applyFill="1" applyAlignment="1">
      <alignment horizontal="right"/>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2" xfId="11"/>
    <cellStyle name="Erklärender Text 3" xfId="67"/>
    <cellStyle name="Erklärender Text 3 2" xfId="87"/>
    <cellStyle name="Erklärender Text 4" xfId="95"/>
    <cellStyle name="Erklärender Text 5" xfId="191"/>
    <cellStyle name="Explanatory Text" xfId="1" builtinId="53"/>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xfId="0" builtinId="0"/>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Title"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BAY_1021189_Extended_PBPK_Model/Atazanavir/Data/ObsDataPK_OSP_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ies"/>
      <sheetName val="PK-Parameter"/>
      <sheetName val="PK-Profles"/>
      <sheetName val="DDI"/>
      <sheetName val="Analyte"/>
      <sheetName val="Lists"/>
      <sheetName val="Projects"/>
      <sheetName val="Tabelle1"/>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22" Type="http://schemas.openxmlformats.org/officeDocument/2006/relationships/hyperlink" Target="https://www.ncbi.nlm.nih.gov/pubmed/21149917"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hyperlink" Target="http://www.medadvocates.org/resources/conferences/3rd%20_ias/05-156a_agarwala_086.pdf" TargetMode="Externa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61" Type="http://schemas.openxmlformats.org/officeDocument/2006/relationships/hyperlink" Target="https://www.ncbi.nlm.nih.gov/pubmed/9661037"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16982783" TargetMode="External"/><Relationship Id="rId359" Type="http://schemas.openxmlformats.org/officeDocument/2006/relationships/hyperlink" Target="https://www.ncbi.nlm.nih.gov/pubmed/8549036" TargetMode="External"/><Relationship Id="rId524" Type="http://schemas.openxmlformats.org/officeDocument/2006/relationships/hyperlink" Target="https://www.ncbi.nlm.nih.gov/pubmed/21149917"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hyperlink" Target="http://www.medadvocates.org/resources/conferences/3rd%20_ias/05-156b_agarwala_109.pdf" TargetMode="Externa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525" Type="http://schemas.openxmlformats.org/officeDocument/2006/relationships/hyperlink" Target="https://www.ncbi.nlm.nih.gov/pubmed/2114991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515" Type="http://schemas.openxmlformats.org/officeDocument/2006/relationships/hyperlink" Target="https://www.ncbi.nlm.nih.gov/pubmed/19014835"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526" Type="http://schemas.openxmlformats.org/officeDocument/2006/relationships/printerSettings" Target="../printerSettings/printerSettings1.bin"/><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516" Type="http://schemas.openxmlformats.org/officeDocument/2006/relationships/hyperlink" Target="https://www.ncbi.nlm.nih.gov/pubmed/20457590"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527" Type="http://schemas.openxmlformats.org/officeDocument/2006/relationships/vmlDrawing" Target="../drawings/vmlDrawing1.vm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517" Type="http://schemas.openxmlformats.org/officeDocument/2006/relationships/hyperlink" Target="https://www.ncbi.nlm.nih.gov/pubmed/20457590"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28" Type="http://schemas.openxmlformats.org/officeDocument/2006/relationships/comments" Target="../comments1.xm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518" Type="http://schemas.openxmlformats.org/officeDocument/2006/relationships/hyperlink" Target="https://www.ncbi.nlm.nih.gov/pubmed/20823282"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519" Type="http://schemas.openxmlformats.org/officeDocument/2006/relationships/hyperlink" Target="https://www.ncbi.nlm.nih.gov/pubmed/20823282"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520" Type="http://schemas.openxmlformats.org/officeDocument/2006/relationships/hyperlink" Target="https://www.ncbi.nlm.nih.gov/pubmed/27696440"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521" Type="http://schemas.openxmlformats.org/officeDocument/2006/relationships/hyperlink" Target="https://www.ncbi.nlm.nih.gov/pubmed/27696440"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hyperlink" Target="http://www.medadvocates.org/resources/conferences/iasconfpath/ias2003/atv%20pk%20past%2024%20hour%20interval.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23" Type="http://schemas.openxmlformats.org/officeDocument/2006/relationships/hyperlink" Target="https://www.ncbi.nlm.nih.gov/pubmed/21149917"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 Id="rId240" Type="http://schemas.openxmlformats.org/officeDocument/2006/relationships/hyperlink" Target="http://www.ncbi.nlm.nih.gov/pubmed/6138080" TargetMode="External"/><Relationship Id="rId478" Type="http://schemas.openxmlformats.org/officeDocument/2006/relationships/hyperlink" Target="http://www.ncbi.nlm.nih.gov/pubmed/4087830"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38" Type="http://schemas.openxmlformats.org/officeDocument/2006/relationships/hyperlink" Target="https://www.ncbi.nlm.nih.gov/pubmed/6473487" TargetMode="External"/><Relationship Id="rId503" Type="http://schemas.openxmlformats.org/officeDocument/2006/relationships/hyperlink" Target="https://www.ncbi.nlm.nih.gov/pubmed/1185163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84"/>
  <sheetViews>
    <sheetView zoomScale="80" zoomScaleNormal="80" workbookViewId="0">
      <pane xSplit="5" ySplit="2" topLeftCell="K555" activePane="bottomRight" state="frozen"/>
      <selection pane="topRight" activeCell="E1" sqref="E1"/>
      <selection pane="bottomLeft" activeCell="A3" sqref="A3"/>
      <selection pane="bottomRight" activeCell="N584" sqref="N584"/>
    </sheetView>
  </sheetViews>
  <sheetFormatPr defaultColWidth="8.69921875" defaultRowHeight="13.2" x14ac:dyDescent="0.25"/>
  <cols>
    <col min="1" max="1" width="4.69921875" style="91" bestFit="1" customWidth="1"/>
    <col min="2" max="2" width="16.3984375" style="233" customWidth="1"/>
    <col min="3" max="3" width="40.59765625" style="233" customWidth="1"/>
    <col min="4" max="4" width="38.09765625" style="233" bestFit="1" customWidth="1"/>
    <col min="5" max="5" width="18" style="3" bestFit="1" customWidth="1"/>
    <col min="6" max="6" width="13.8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16.09765625" style="25" bestFit="1" customWidth="1"/>
    <col min="23" max="23" width="40.09765625" style="65" bestFit="1" customWidth="1"/>
    <col min="24" max="24" width="38.59765625" style="106" bestFit="1" customWidth="1"/>
    <col min="25" max="25" width="22.5" style="25" bestFit="1"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11.8984375" style="2" customWidth="1"/>
    <col min="72" max="72" width="24.19921875" style="2" customWidth="1"/>
    <col min="73" max="73" width="80.19921875" style="2" bestFit="1" customWidth="1"/>
    <col min="74" max="16384" width="8.69921875" style="2"/>
  </cols>
  <sheetData>
    <row r="1" spans="1:72" ht="14.25" x14ac:dyDescent="0.2">
      <c r="E1" s="125"/>
      <c r="F1" s="250" t="s">
        <v>0</v>
      </c>
      <c r="G1" s="250"/>
      <c r="H1" s="250"/>
      <c r="I1" s="250"/>
      <c r="J1" s="251" t="s">
        <v>1</v>
      </c>
      <c r="K1" s="251"/>
      <c r="L1" s="251"/>
      <c r="M1" s="251"/>
      <c r="N1" s="251"/>
      <c r="O1" s="251"/>
      <c r="P1" s="251"/>
      <c r="Q1" s="252" t="s">
        <v>2</v>
      </c>
      <c r="R1" s="252"/>
      <c r="S1" s="252"/>
      <c r="T1" s="252"/>
      <c r="U1" s="227"/>
      <c r="V1" s="253" t="s">
        <v>3</v>
      </c>
      <c r="W1" s="253"/>
      <c r="X1" s="253"/>
      <c r="Y1" s="253"/>
      <c r="Z1" s="169"/>
      <c r="AA1" s="4" t="s">
        <v>4</v>
      </c>
      <c r="AB1" s="4" t="s">
        <v>5</v>
      </c>
      <c r="AC1" s="254" t="s">
        <v>6</v>
      </c>
      <c r="AD1" s="254"/>
      <c r="AE1" s="254"/>
      <c r="AF1" s="254"/>
      <c r="AG1" s="254"/>
      <c r="AH1" s="254"/>
      <c r="AI1" s="254"/>
      <c r="AJ1" s="254"/>
      <c r="AK1" s="255" t="s">
        <v>7</v>
      </c>
      <c r="AL1" s="255"/>
      <c r="AM1" s="255"/>
      <c r="AN1" s="255"/>
      <c r="AO1" s="255"/>
      <c r="AP1" s="255"/>
      <c r="AQ1" s="255"/>
      <c r="AR1" s="255"/>
      <c r="AS1" s="254" t="s">
        <v>8</v>
      </c>
      <c r="AT1" s="254"/>
      <c r="AU1" s="254"/>
      <c r="AV1" s="254"/>
      <c r="AW1" s="254"/>
      <c r="AX1" s="254"/>
      <c r="AY1" s="254"/>
      <c r="AZ1" s="254"/>
      <c r="BA1" s="255" t="s">
        <v>9</v>
      </c>
      <c r="BB1" s="255"/>
      <c r="BC1" s="255"/>
      <c r="BD1" s="255"/>
      <c r="BE1" s="255"/>
      <c r="BF1" s="255"/>
      <c r="BG1" s="255"/>
      <c r="BH1" s="255"/>
      <c r="BI1" s="254" t="s">
        <v>10</v>
      </c>
      <c r="BJ1" s="254"/>
      <c r="BK1" s="254"/>
      <c r="BL1" s="254"/>
      <c r="BM1" s="254"/>
      <c r="BN1" s="254"/>
      <c r="BO1" s="254"/>
      <c r="BP1" s="254"/>
      <c r="BQ1" s="166"/>
      <c r="BR1" s="165"/>
      <c r="BS1" s="124"/>
      <c r="BT1" s="174"/>
    </row>
    <row r="2" spans="1:72" ht="12.75"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5">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5">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5">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5">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5">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5">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5">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5">
      <c r="A80" s="92">
        <v>121</v>
      </c>
      <c r="B80" s="235" t="s">
        <v>231</v>
      </c>
      <c r="C80" s="236" t="s">
        <v>232</v>
      </c>
      <c r="D80" s="235" t="s">
        <v>183</v>
      </c>
      <c r="E80" s="125" t="s">
        <v>213</v>
      </c>
      <c r="F80" s="181" t="s">
        <v>233</v>
      </c>
      <c r="G80" s="181" t="s">
        <v>56</v>
      </c>
      <c r="H80" s="181" t="s">
        <v>234</v>
      </c>
      <c r="I80" s="181" t="s">
        <v>235</v>
      </c>
      <c r="J80" s="178">
        <v>15</v>
      </c>
      <c r="K80" s="249"/>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5">
      <c r="A81" s="92">
        <v>122</v>
      </c>
      <c r="B81" s="235" t="s">
        <v>231</v>
      </c>
      <c r="C81" s="236" t="s">
        <v>232</v>
      </c>
      <c r="D81" s="235" t="s">
        <v>183</v>
      </c>
      <c r="E81" s="125" t="s">
        <v>213</v>
      </c>
      <c r="F81" s="181" t="s">
        <v>233</v>
      </c>
      <c r="G81" s="181" t="s">
        <v>56</v>
      </c>
      <c r="H81" s="181" t="s">
        <v>234</v>
      </c>
      <c r="I81" s="181" t="s">
        <v>235</v>
      </c>
      <c r="J81" s="178">
        <v>15</v>
      </c>
      <c r="K81" s="249"/>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5">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5">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5">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5">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5">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5">
      <c r="A115" s="92">
        <v>194</v>
      </c>
      <c r="B115" s="235" t="s">
        <v>301</v>
      </c>
      <c r="C115" s="236" t="s">
        <v>302</v>
      </c>
      <c r="D115" s="235" t="s">
        <v>303</v>
      </c>
      <c r="E115" s="125" t="s">
        <v>213</v>
      </c>
      <c r="F115" s="181" t="s">
        <v>103</v>
      </c>
      <c r="G115" s="181" t="s">
        <v>76</v>
      </c>
      <c r="H115" s="181" t="s">
        <v>185</v>
      </c>
      <c r="I115" s="181"/>
      <c r="J115" s="178">
        <v>1.94</v>
      </c>
      <c r="K115" s="249"/>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5">
      <c r="A116" s="92">
        <v>195</v>
      </c>
      <c r="B116" s="235" t="s">
        <v>301</v>
      </c>
      <c r="C116" s="236" t="s">
        <v>302</v>
      </c>
      <c r="D116" s="235" t="s">
        <v>307</v>
      </c>
      <c r="E116" s="125" t="s">
        <v>213</v>
      </c>
      <c r="F116" s="181" t="s">
        <v>103</v>
      </c>
      <c r="G116" s="181" t="s">
        <v>76</v>
      </c>
      <c r="H116" s="181" t="s">
        <v>185</v>
      </c>
      <c r="I116" s="181"/>
      <c r="J116" s="178">
        <v>1.88</v>
      </c>
      <c r="K116" s="249"/>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5">
      <c r="A117" s="92">
        <v>196</v>
      </c>
      <c r="B117" s="235" t="s">
        <v>301</v>
      </c>
      <c r="C117" s="236" t="s">
        <v>302</v>
      </c>
      <c r="D117" s="235" t="s">
        <v>308</v>
      </c>
      <c r="E117" s="125" t="s">
        <v>213</v>
      </c>
      <c r="F117" s="181" t="s">
        <v>103</v>
      </c>
      <c r="G117" s="181" t="s">
        <v>76</v>
      </c>
      <c r="H117" s="181" t="s">
        <v>185</v>
      </c>
      <c r="I117" s="181"/>
      <c r="J117" s="178">
        <v>3.54</v>
      </c>
      <c r="K117" s="249"/>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5">
      <c r="A118" s="92">
        <v>197</v>
      </c>
      <c r="B118" s="235" t="s">
        <v>301</v>
      </c>
      <c r="C118" s="236" t="s">
        <v>302</v>
      </c>
      <c r="D118" s="235" t="s">
        <v>309</v>
      </c>
      <c r="E118" s="125" t="s">
        <v>213</v>
      </c>
      <c r="F118" s="181" t="s">
        <v>103</v>
      </c>
      <c r="G118" s="181" t="s">
        <v>76</v>
      </c>
      <c r="H118" s="181" t="s">
        <v>185</v>
      </c>
      <c r="I118" s="181"/>
      <c r="J118" s="178">
        <v>2.81</v>
      </c>
      <c r="K118" s="249"/>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5">
      <c r="A119" s="92">
        <v>198</v>
      </c>
      <c r="B119" s="235" t="s">
        <v>301</v>
      </c>
      <c r="C119" s="236" t="s">
        <v>302</v>
      </c>
      <c r="D119" s="235" t="s">
        <v>310</v>
      </c>
      <c r="E119" s="125" t="s">
        <v>213</v>
      </c>
      <c r="F119" s="181" t="s">
        <v>103</v>
      </c>
      <c r="G119" s="181" t="s">
        <v>76</v>
      </c>
      <c r="H119" s="181" t="s">
        <v>185</v>
      </c>
      <c r="I119" s="181"/>
      <c r="J119" s="178">
        <v>1.97</v>
      </c>
      <c r="K119" s="249"/>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5">
      <c r="A120" s="92">
        <v>199</v>
      </c>
      <c r="B120" s="235" t="s">
        <v>301</v>
      </c>
      <c r="C120" s="236" t="s">
        <v>302</v>
      </c>
      <c r="D120" s="235" t="s">
        <v>311</v>
      </c>
      <c r="E120" s="125" t="s">
        <v>213</v>
      </c>
      <c r="F120" s="181" t="s">
        <v>103</v>
      </c>
      <c r="G120" s="181" t="s">
        <v>76</v>
      </c>
      <c r="H120" s="181" t="s">
        <v>185</v>
      </c>
      <c r="I120" s="181"/>
      <c r="J120" s="178">
        <v>2</v>
      </c>
      <c r="K120" s="249"/>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5">
      <c r="A121" s="92">
        <v>200</v>
      </c>
      <c r="B121" s="235" t="s">
        <v>301</v>
      </c>
      <c r="C121" s="236" t="s">
        <v>302</v>
      </c>
      <c r="D121" s="235" t="s">
        <v>312</v>
      </c>
      <c r="E121" s="125" t="s">
        <v>213</v>
      </c>
      <c r="F121" s="181" t="s">
        <v>103</v>
      </c>
      <c r="G121" s="181" t="s">
        <v>76</v>
      </c>
      <c r="H121" s="181" t="s">
        <v>185</v>
      </c>
      <c r="I121" s="181"/>
      <c r="J121" s="178">
        <v>2.63</v>
      </c>
      <c r="K121" s="249"/>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5">
      <c r="A122" s="92">
        <v>201</v>
      </c>
      <c r="B122" s="235" t="s">
        <v>301</v>
      </c>
      <c r="C122" s="236" t="s">
        <v>302</v>
      </c>
      <c r="D122" s="235" t="s">
        <v>313</v>
      </c>
      <c r="E122" s="125" t="s">
        <v>213</v>
      </c>
      <c r="F122" s="181" t="s">
        <v>103</v>
      </c>
      <c r="G122" s="181" t="s">
        <v>76</v>
      </c>
      <c r="H122" s="181" t="s">
        <v>185</v>
      </c>
      <c r="I122" s="181"/>
      <c r="J122" s="178">
        <v>3.14</v>
      </c>
      <c r="K122" s="249"/>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5">
      <c r="A123" s="92">
        <v>202</v>
      </c>
      <c r="B123" s="235" t="s">
        <v>301</v>
      </c>
      <c r="C123" s="236" t="s">
        <v>302</v>
      </c>
      <c r="D123" s="235" t="s">
        <v>314</v>
      </c>
      <c r="E123" s="125" t="s">
        <v>213</v>
      </c>
      <c r="F123" s="181" t="s">
        <v>103</v>
      </c>
      <c r="G123" s="181" t="s">
        <v>76</v>
      </c>
      <c r="H123" s="181" t="s">
        <v>185</v>
      </c>
      <c r="I123" s="181"/>
      <c r="J123" s="178">
        <v>1.95</v>
      </c>
      <c r="K123" s="249"/>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5">
      <c r="A124" s="92">
        <v>203</v>
      </c>
      <c r="B124" s="235" t="s">
        <v>301</v>
      </c>
      <c r="C124" s="236" t="s">
        <v>302</v>
      </c>
      <c r="D124" s="235" t="s">
        <v>315</v>
      </c>
      <c r="E124" s="125" t="s">
        <v>213</v>
      </c>
      <c r="F124" s="181" t="s">
        <v>103</v>
      </c>
      <c r="G124" s="181" t="s">
        <v>76</v>
      </c>
      <c r="H124" s="181" t="s">
        <v>185</v>
      </c>
      <c r="I124" s="181"/>
      <c r="J124" s="178">
        <v>3.08</v>
      </c>
      <c r="K124" s="249"/>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5">
      <c r="A125" s="92">
        <v>204</v>
      </c>
      <c r="B125" s="235" t="s">
        <v>301</v>
      </c>
      <c r="C125" s="236" t="s">
        <v>302</v>
      </c>
      <c r="D125" s="235" t="s">
        <v>316</v>
      </c>
      <c r="E125" s="125" t="s">
        <v>213</v>
      </c>
      <c r="F125" s="181" t="s">
        <v>103</v>
      </c>
      <c r="G125" s="181" t="s">
        <v>76</v>
      </c>
      <c r="H125" s="181" t="s">
        <v>185</v>
      </c>
      <c r="I125" s="181"/>
      <c r="J125" s="178">
        <v>3.13</v>
      </c>
      <c r="K125" s="249"/>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5">
      <c r="A126" s="92">
        <v>205</v>
      </c>
      <c r="B126" s="235" t="s">
        <v>301</v>
      </c>
      <c r="C126" s="236" t="s">
        <v>302</v>
      </c>
      <c r="D126" s="235" t="s">
        <v>317</v>
      </c>
      <c r="E126" s="125" t="s">
        <v>213</v>
      </c>
      <c r="F126" s="181" t="s">
        <v>103</v>
      </c>
      <c r="G126" s="181" t="s">
        <v>76</v>
      </c>
      <c r="H126" s="181" t="s">
        <v>185</v>
      </c>
      <c r="I126" s="181"/>
      <c r="J126" s="178">
        <v>2</v>
      </c>
      <c r="K126" s="249"/>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5">
      <c r="A127" s="92">
        <v>206</v>
      </c>
      <c r="B127" s="235" t="s">
        <v>301</v>
      </c>
      <c r="C127" s="236" t="s">
        <v>302</v>
      </c>
      <c r="D127" s="235" t="s">
        <v>318</v>
      </c>
      <c r="E127" s="125" t="s">
        <v>213</v>
      </c>
      <c r="F127" s="181" t="s">
        <v>103</v>
      </c>
      <c r="G127" s="181" t="s">
        <v>76</v>
      </c>
      <c r="H127" s="181" t="s">
        <v>185</v>
      </c>
      <c r="I127" s="181"/>
      <c r="J127" s="178">
        <v>2.94</v>
      </c>
      <c r="K127" s="249"/>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5">
      <c r="A128" s="92">
        <v>207</v>
      </c>
      <c r="B128" s="235" t="s">
        <v>301</v>
      </c>
      <c r="C128" s="236" t="s">
        <v>302</v>
      </c>
      <c r="D128" s="235" t="s">
        <v>319</v>
      </c>
      <c r="E128" s="125" t="s">
        <v>213</v>
      </c>
      <c r="F128" s="181" t="s">
        <v>103</v>
      </c>
      <c r="G128" s="181" t="s">
        <v>76</v>
      </c>
      <c r="H128" s="181" t="s">
        <v>185</v>
      </c>
      <c r="I128" s="181"/>
      <c r="J128" s="178">
        <v>2.9</v>
      </c>
      <c r="K128" s="249"/>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5">
      <c r="A129" s="92">
        <v>208</v>
      </c>
      <c r="B129" s="235" t="s">
        <v>301</v>
      </c>
      <c r="C129" s="236" t="s">
        <v>302</v>
      </c>
      <c r="D129" s="235" t="s">
        <v>320</v>
      </c>
      <c r="E129" s="125" t="s">
        <v>213</v>
      </c>
      <c r="F129" s="181" t="s">
        <v>103</v>
      </c>
      <c r="G129" s="181" t="s">
        <v>76</v>
      </c>
      <c r="H129" s="181" t="s">
        <v>185</v>
      </c>
      <c r="I129" s="181"/>
      <c r="J129" s="178">
        <v>3.01</v>
      </c>
      <c r="K129" s="249"/>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5">
      <c r="A130" s="92">
        <v>209</v>
      </c>
      <c r="B130" s="235" t="s">
        <v>301</v>
      </c>
      <c r="C130" s="236" t="s">
        <v>302</v>
      </c>
      <c r="D130" s="235" t="s">
        <v>321</v>
      </c>
      <c r="E130" s="125" t="s">
        <v>213</v>
      </c>
      <c r="F130" s="181" t="s">
        <v>103</v>
      </c>
      <c r="G130" s="181" t="s">
        <v>76</v>
      </c>
      <c r="H130" s="181" t="s">
        <v>185</v>
      </c>
      <c r="I130" s="181"/>
      <c r="J130" s="178">
        <v>1.48</v>
      </c>
      <c r="K130" s="249"/>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5">
      <c r="A131" s="92">
        <v>210</v>
      </c>
      <c r="B131" s="235" t="s">
        <v>301</v>
      </c>
      <c r="C131" s="236" t="s">
        <v>302</v>
      </c>
      <c r="D131" s="235" t="s">
        <v>322</v>
      </c>
      <c r="E131" s="125" t="s">
        <v>213</v>
      </c>
      <c r="F131" s="181" t="s">
        <v>103</v>
      </c>
      <c r="G131" s="181" t="s">
        <v>76</v>
      </c>
      <c r="H131" s="181" t="s">
        <v>185</v>
      </c>
      <c r="I131" s="181"/>
      <c r="J131" s="178">
        <v>2.0299999999999998</v>
      </c>
      <c r="K131" s="249"/>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5">
      <c r="A132" s="92">
        <v>211</v>
      </c>
      <c r="B132" s="235" t="s">
        <v>301</v>
      </c>
      <c r="C132" s="236" t="s">
        <v>302</v>
      </c>
      <c r="D132" s="235" t="s">
        <v>323</v>
      </c>
      <c r="E132" s="125" t="s">
        <v>213</v>
      </c>
      <c r="F132" s="181" t="s">
        <v>103</v>
      </c>
      <c r="G132" s="181" t="s">
        <v>76</v>
      </c>
      <c r="H132" s="181" t="s">
        <v>185</v>
      </c>
      <c r="I132" s="181"/>
      <c r="J132" s="178">
        <v>9.8000000000000004E-2</v>
      </c>
      <c r="K132" s="249"/>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5">
      <c r="A133" s="92">
        <v>212</v>
      </c>
      <c r="B133" s="235" t="s">
        <v>301</v>
      </c>
      <c r="C133" s="236" t="s">
        <v>302</v>
      </c>
      <c r="D133" s="235" t="s">
        <v>324</v>
      </c>
      <c r="E133" s="125" t="s">
        <v>213</v>
      </c>
      <c r="F133" s="181" t="s">
        <v>103</v>
      </c>
      <c r="G133" s="181" t="s">
        <v>76</v>
      </c>
      <c r="H133" s="181" t="s">
        <v>185</v>
      </c>
      <c r="I133" s="181"/>
      <c r="J133" s="178">
        <v>2.95</v>
      </c>
      <c r="K133" s="249"/>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5">
      <c r="A134" s="92">
        <v>213</v>
      </c>
      <c r="B134" s="235" t="s">
        <v>301</v>
      </c>
      <c r="C134" s="236" t="s">
        <v>302</v>
      </c>
      <c r="D134" s="235" t="s">
        <v>325</v>
      </c>
      <c r="E134" s="125" t="s">
        <v>213</v>
      </c>
      <c r="F134" s="181" t="s">
        <v>103</v>
      </c>
      <c r="G134" s="181" t="s">
        <v>76</v>
      </c>
      <c r="H134" s="181" t="s">
        <v>185</v>
      </c>
      <c r="I134" s="181"/>
      <c r="J134" s="178">
        <v>1.99</v>
      </c>
      <c r="K134" s="249"/>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5">
      <c r="A174" s="92">
        <v>282</v>
      </c>
      <c r="B174" s="235" t="s">
        <v>385</v>
      </c>
      <c r="C174" s="236" t="s">
        <v>386</v>
      </c>
      <c r="D174" s="235" t="s">
        <v>387</v>
      </c>
      <c r="E174" s="125" t="s">
        <v>393</v>
      </c>
      <c r="F174" s="181" t="s">
        <v>103</v>
      </c>
      <c r="G174" s="181" t="s">
        <v>56</v>
      </c>
      <c r="H174" s="181" t="s">
        <v>57</v>
      </c>
      <c r="I174" s="181"/>
      <c r="J174" s="178">
        <v>15</v>
      </c>
      <c r="K174" s="249"/>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5">
      <c r="A175" s="92">
        <v>283</v>
      </c>
      <c r="B175" s="235" t="s">
        <v>385</v>
      </c>
      <c r="C175" s="236" t="s">
        <v>386</v>
      </c>
      <c r="D175" s="235" t="s">
        <v>390</v>
      </c>
      <c r="E175" s="125" t="s">
        <v>393</v>
      </c>
      <c r="F175" s="181" t="s">
        <v>103</v>
      </c>
      <c r="G175" s="181" t="s">
        <v>56</v>
      </c>
      <c r="H175" s="181" t="s">
        <v>57</v>
      </c>
      <c r="I175" s="156" t="s">
        <v>391</v>
      </c>
      <c r="J175" s="178">
        <v>15</v>
      </c>
      <c r="K175" s="249"/>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5">
      <c r="A176" s="92">
        <v>284</v>
      </c>
      <c r="B176" s="235" t="s">
        <v>385</v>
      </c>
      <c r="C176" s="236" t="s">
        <v>386</v>
      </c>
      <c r="D176" s="235" t="s">
        <v>392</v>
      </c>
      <c r="E176" s="125" t="s">
        <v>393</v>
      </c>
      <c r="F176" s="181" t="s">
        <v>103</v>
      </c>
      <c r="G176" s="181" t="s">
        <v>56</v>
      </c>
      <c r="H176" s="181" t="s">
        <v>57</v>
      </c>
      <c r="I176" s="181"/>
      <c r="J176" s="178">
        <v>15</v>
      </c>
      <c r="K176" s="249"/>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5">
      <c r="A179" s="92">
        <v>287</v>
      </c>
      <c r="B179" s="235" t="s">
        <v>385</v>
      </c>
      <c r="C179" s="236" t="s">
        <v>386</v>
      </c>
      <c r="D179" s="235" t="s">
        <v>397</v>
      </c>
      <c r="E179" s="125" t="s">
        <v>393</v>
      </c>
      <c r="F179" s="181" t="s">
        <v>103</v>
      </c>
      <c r="G179" s="181" t="s">
        <v>56</v>
      </c>
      <c r="H179" s="181" t="s">
        <v>168</v>
      </c>
      <c r="I179" s="181"/>
      <c r="J179" s="178">
        <v>60</v>
      </c>
      <c r="K179" s="249"/>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5">
      <c r="A180" s="92">
        <v>288</v>
      </c>
      <c r="B180" s="235" t="s">
        <v>385</v>
      </c>
      <c r="C180" s="236" t="s">
        <v>386</v>
      </c>
      <c r="D180" s="235" t="s">
        <v>399</v>
      </c>
      <c r="E180" s="125" t="s">
        <v>393</v>
      </c>
      <c r="F180" s="181" t="s">
        <v>103</v>
      </c>
      <c r="G180" s="181" t="s">
        <v>56</v>
      </c>
      <c r="H180" s="181" t="s">
        <v>168</v>
      </c>
      <c r="I180" s="156" t="s">
        <v>391</v>
      </c>
      <c r="J180" s="178">
        <v>60</v>
      </c>
      <c r="K180" s="249"/>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5">
      <c r="A183" s="92">
        <v>291</v>
      </c>
      <c r="B183" s="235" t="s">
        <v>385</v>
      </c>
      <c r="C183" s="236" t="s">
        <v>386</v>
      </c>
      <c r="D183" s="235" t="s">
        <v>402</v>
      </c>
      <c r="E183" s="125" t="s">
        <v>393</v>
      </c>
      <c r="F183" s="181" t="s">
        <v>103</v>
      </c>
      <c r="G183" s="181" t="s">
        <v>56</v>
      </c>
      <c r="H183" s="181" t="s">
        <v>168</v>
      </c>
      <c r="I183" s="181"/>
      <c r="J183" s="178">
        <v>23</v>
      </c>
      <c r="K183" s="249"/>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5">
      <c r="A184" s="92">
        <v>292</v>
      </c>
      <c r="B184" s="235" t="s">
        <v>385</v>
      </c>
      <c r="C184" s="236" t="s">
        <v>386</v>
      </c>
      <c r="D184" s="235" t="s">
        <v>403</v>
      </c>
      <c r="E184" s="125" t="s">
        <v>393</v>
      </c>
      <c r="F184" s="181" t="s">
        <v>103</v>
      </c>
      <c r="G184" s="181" t="s">
        <v>56</v>
      </c>
      <c r="H184" s="181" t="s">
        <v>168</v>
      </c>
      <c r="I184" s="181"/>
      <c r="J184" s="178">
        <v>23</v>
      </c>
      <c r="K184" s="249"/>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5">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5">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5">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5">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5">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5">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5">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5">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5">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5">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5">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5">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5">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5">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5">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5">
      <c r="A272" s="92">
        <v>467</v>
      </c>
      <c r="B272" s="235" t="s">
        <v>529</v>
      </c>
      <c r="C272" s="236" t="s">
        <v>530</v>
      </c>
      <c r="D272" s="235" t="s">
        <v>183</v>
      </c>
      <c r="E272" s="125" t="s">
        <v>213</v>
      </c>
      <c r="F272" s="181" t="s">
        <v>103</v>
      </c>
      <c r="G272" s="181" t="s">
        <v>56</v>
      </c>
      <c r="H272" s="181" t="s">
        <v>57</v>
      </c>
      <c r="I272" s="181"/>
      <c r="J272" s="178">
        <v>1.4999999999999999E-2</v>
      </c>
      <c r="K272" s="249"/>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5">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5">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5">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5">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5">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5">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5">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5">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5">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5">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5">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5">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5">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5">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5">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5">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5">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5">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5">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5">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5">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5">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5">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5">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5">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5">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5">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5">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5">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5">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5">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5">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5">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5">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5">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5">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5">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5">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5">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5">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5">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5">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5">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5">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5">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5">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5">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5">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5">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5">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5">
      <c r="A398" s="205">
        <v>128</v>
      </c>
      <c r="B398" s="235" t="s">
        <v>748</v>
      </c>
      <c r="C398" s="236" t="s">
        <v>749</v>
      </c>
      <c r="D398" s="235" t="s">
        <v>1494</v>
      </c>
      <c r="E398" s="125" t="s">
        <v>102</v>
      </c>
      <c r="F398" s="181" t="s">
        <v>103</v>
      </c>
      <c r="G398" s="181" t="s">
        <v>56</v>
      </c>
      <c r="H398" s="181" t="s">
        <v>57</v>
      </c>
      <c r="I398" s="181"/>
      <c r="J398" s="178">
        <v>7.4999999999999997E-2</v>
      </c>
      <c r="K398" s="249"/>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5">
      <c r="A399" s="205">
        <v>129</v>
      </c>
      <c r="B399" s="235" t="s">
        <v>748</v>
      </c>
      <c r="C399" s="236" t="s">
        <v>749</v>
      </c>
      <c r="D399" s="235" t="s">
        <v>1495</v>
      </c>
      <c r="E399" s="125" t="s">
        <v>102</v>
      </c>
      <c r="F399" s="181" t="s">
        <v>103</v>
      </c>
      <c r="G399" s="181" t="s">
        <v>56</v>
      </c>
      <c r="H399" s="181" t="s">
        <v>57</v>
      </c>
      <c r="I399" s="181"/>
      <c r="J399" s="178">
        <v>7.4999999999999997E-2</v>
      </c>
      <c r="K399" s="249"/>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5">
      <c r="A400" s="205">
        <v>130</v>
      </c>
      <c r="B400" s="235" t="s">
        <v>748</v>
      </c>
      <c r="C400" s="236" t="s">
        <v>749</v>
      </c>
      <c r="D400" s="235" t="s">
        <v>1496</v>
      </c>
      <c r="E400" s="125" t="s">
        <v>102</v>
      </c>
      <c r="F400" s="181" t="s">
        <v>103</v>
      </c>
      <c r="G400" s="181" t="s">
        <v>56</v>
      </c>
      <c r="H400" s="181" t="s">
        <v>57</v>
      </c>
      <c r="I400" s="181"/>
      <c r="J400" s="178">
        <v>7.4999999999999997E-2</v>
      </c>
      <c r="K400" s="249"/>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5">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5">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5">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5">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5">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5">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5">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5">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5">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5">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5">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5">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5">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5">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5">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5">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5">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5">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5">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5">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5">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5">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5">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5">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5">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5">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5">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5">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5">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5">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5">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5">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5">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5">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5">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5">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5">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5">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5">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5">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5">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5">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5">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5">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5">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5">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5">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5">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5">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5">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5">
      <c r="A451" s="205">
        <v>261</v>
      </c>
      <c r="B451" s="233" t="s">
        <v>835</v>
      </c>
      <c r="C451" s="236" t="s">
        <v>836</v>
      </c>
      <c r="D451" s="233" t="s">
        <v>1497</v>
      </c>
      <c r="E451" s="125" t="s">
        <v>102</v>
      </c>
      <c r="F451" s="181" t="s">
        <v>103</v>
      </c>
      <c r="G451" s="181" t="s">
        <v>56</v>
      </c>
      <c r="H451" s="156" t="s">
        <v>837</v>
      </c>
      <c r="I451" s="181"/>
      <c r="J451" s="209">
        <v>1E-3</v>
      </c>
      <c r="K451" s="249"/>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5">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5">
      <c r="A453" s="205">
        <v>263</v>
      </c>
      <c r="B453" s="233" t="s">
        <v>835</v>
      </c>
      <c r="C453" s="236" t="s">
        <v>836</v>
      </c>
      <c r="D453" s="233" t="s">
        <v>1498</v>
      </c>
      <c r="E453" s="125" t="s">
        <v>102</v>
      </c>
      <c r="F453" s="181" t="s">
        <v>103</v>
      </c>
      <c r="G453" s="181" t="s">
        <v>56</v>
      </c>
      <c r="H453" s="156" t="s">
        <v>837</v>
      </c>
      <c r="I453" s="181"/>
      <c r="J453" s="209">
        <v>3.0000000000000001E-3</v>
      </c>
      <c r="K453" s="249"/>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5">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5">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5">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5">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5">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5">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5">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5">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5">
      <c r="A462" s="205">
        <v>277</v>
      </c>
      <c r="B462" s="233" t="s">
        <v>850</v>
      </c>
      <c r="C462" s="236" t="s">
        <v>851</v>
      </c>
      <c r="D462" s="235" t="s">
        <v>220</v>
      </c>
      <c r="E462" s="125" t="s">
        <v>393</v>
      </c>
      <c r="F462" s="181" t="s">
        <v>103</v>
      </c>
      <c r="G462" s="181" t="s">
        <v>56</v>
      </c>
      <c r="H462" s="181" t="s">
        <v>66</v>
      </c>
      <c r="I462" s="181"/>
      <c r="J462" s="178">
        <v>20</v>
      </c>
      <c r="K462" s="249"/>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5">
      <c r="A463" s="205">
        <v>278</v>
      </c>
      <c r="B463" s="233" t="s">
        <v>850</v>
      </c>
      <c r="C463" s="236" t="s">
        <v>851</v>
      </c>
      <c r="D463" s="235" t="s">
        <v>225</v>
      </c>
      <c r="E463" s="125" t="s">
        <v>393</v>
      </c>
      <c r="F463" s="181" t="s">
        <v>103</v>
      </c>
      <c r="G463" s="181" t="s">
        <v>56</v>
      </c>
      <c r="H463" s="181" t="s">
        <v>66</v>
      </c>
      <c r="I463" s="156" t="s">
        <v>854</v>
      </c>
      <c r="J463" s="178">
        <v>20</v>
      </c>
      <c r="K463" s="249"/>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5">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5">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5">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5">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5">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5">
      <c r="A469" s="205">
        <v>298</v>
      </c>
      <c r="B469" s="235" t="s">
        <v>856</v>
      </c>
      <c r="C469" s="236" t="s">
        <v>857</v>
      </c>
      <c r="D469" s="235" t="s">
        <v>387</v>
      </c>
      <c r="E469" s="125" t="s">
        <v>393</v>
      </c>
      <c r="F469" s="181" t="s">
        <v>103</v>
      </c>
      <c r="G469" s="156" t="s">
        <v>56</v>
      </c>
      <c r="H469" s="156" t="s">
        <v>624</v>
      </c>
      <c r="I469" s="156" t="s">
        <v>854</v>
      </c>
      <c r="J469" s="209">
        <v>15</v>
      </c>
      <c r="K469" s="249"/>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5">
      <c r="A470" s="205">
        <v>299</v>
      </c>
      <c r="B470" s="235" t="s">
        <v>856</v>
      </c>
      <c r="C470" s="236" t="s">
        <v>857</v>
      </c>
      <c r="D470" s="235" t="s">
        <v>859</v>
      </c>
      <c r="E470" s="125" t="s">
        <v>393</v>
      </c>
      <c r="F470" s="181" t="s">
        <v>103</v>
      </c>
      <c r="G470" s="156" t="s">
        <v>56</v>
      </c>
      <c r="H470" s="156" t="s">
        <v>624</v>
      </c>
      <c r="I470" s="156" t="s">
        <v>854</v>
      </c>
      <c r="J470" s="209">
        <v>15</v>
      </c>
      <c r="K470" s="249"/>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5">
      <c r="A471" s="205">
        <v>300</v>
      </c>
      <c r="B471" s="235" t="s">
        <v>856</v>
      </c>
      <c r="C471" s="236" t="s">
        <v>857</v>
      </c>
      <c r="D471" s="235" t="s">
        <v>860</v>
      </c>
      <c r="E471" s="125" t="s">
        <v>393</v>
      </c>
      <c r="F471" s="181" t="s">
        <v>103</v>
      </c>
      <c r="G471" s="156" t="s">
        <v>56</v>
      </c>
      <c r="H471" s="156" t="s">
        <v>624</v>
      </c>
      <c r="I471" s="156" t="s">
        <v>854</v>
      </c>
      <c r="J471" s="209">
        <v>15</v>
      </c>
      <c r="K471" s="249"/>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5">
      <c r="A472" s="205">
        <v>301</v>
      </c>
      <c r="B472" s="235" t="s">
        <v>856</v>
      </c>
      <c r="C472" s="236" t="s">
        <v>857</v>
      </c>
      <c r="D472" s="235" t="s">
        <v>861</v>
      </c>
      <c r="E472" s="125" t="s">
        <v>393</v>
      </c>
      <c r="F472" s="181" t="s">
        <v>103</v>
      </c>
      <c r="G472" s="156" t="s">
        <v>56</v>
      </c>
      <c r="H472" s="156" t="s">
        <v>624</v>
      </c>
      <c r="I472" s="156" t="s">
        <v>854</v>
      </c>
      <c r="J472" s="209">
        <v>15</v>
      </c>
      <c r="K472" s="249"/>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5">
      <c r="A473" s="205">
        <v>302</v>
      </c>
      <c r="B473" s="235" t="s">
        <v>856</v>
      </c>
      <c r="C473" s="236" t="s">
        <v>857</v>
      </c>
      <c r="D473" s="235" t="s">
        <v>862</v>
      </c>
      <c r="E473" s="125" t="s">
        <v>393</v>
      </c>
      <c r="F473" s="181" t="s">
        <v>103</v>
      </c>
      <c r="G473" s="156" t="s">
        <v>56</v>
      </c>
      <c r="H473" s="156" t="s">
        <v>624</v>
      </c>
      <c r="I473" s="156" t="s">
        <v>854</v>
      </c>
      <c r="J473" s="209">
        <v>15</v>
      </c>
      <c r="K473" s="249"/>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5">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5">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5">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5">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5">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5">
      <c r="A479" s="205">
        <v>308</v>
      </c>
      <c r="B479" s="235" t="s">
        <v>856</v>
      </c>
      <c r="C479" s="236" t="s">
        <v>857</v>
      </c>
      <c r="D479" s="235" t="s">
        <v>767</v>
      </c>
      <c r="E479" s="125" t="s">
        <v>393</v>
      </c>
      <c r="F479" s="181" t="s">
        <v>103</v>
      </c>
      <c r="G479" s="156" t="s">
        <v>56</v>
      </c>
      <c r="H479" s="156" t="s">
        <v>1447</v>
      </c>
      <c r="I479" s="156" t="s">
        <v>854</v>
      </c>
      <c r="J479" s="209">
        <v>75</v>
      </c>
      <c r="K479" s="249"/>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5">
      <c r="A480" s="205">
        <v>309</v>
      </c>
      <c r="B480" s="235" t="s">
        <v>856</v>
      </c>
      <c r="C480" s="236" t="s">
        <v>857</v>
      </c>
      <c r="D480" s="235" t="s">
        <v>864</v>
      </c>
      <c r="E480" s="125" t="s">
        <v>393</v>
      </c>
      <c r="F480" s="181" t="s">
        <v>103</v>
      </c>
      <c r="G480" s="156" t="s">
        <v>56</v>
      </c>
      <c r="H480" s="156" t="s">
        <v>1447</v>
      </c>
      <c r="I480" s="156" t="s">
        <v>854</v>
      </c>
      <c r="J480" s="209">
        <v>75</v>
      </c>
      <c r="K480" s="249"/>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5">
      <c r="A481" s="205">
        <v>310</v>
      </c>
      <c r="B481" s="235" t="s">
        <v>856</v>
      </c>
      <c r="C481" s="236" t="s">
        <v>857</v>
      </c>
      <c r="D481" s="235" t="s">
        <v>865</v>
      </c>
      <c r="E481" s="125" t="s">
        <v>393</v>
      </c>
      <c r="F481" s="181" t="s">
        <v>103</v>
      </c>
      <c r="G481" s="156" t="s">
        <v>56</v>
      </c>
      <c r="H481" s="156" t="s">
        <v>1447</v>
      </c>
      <c r="I481" s="156" t="s">
        <v>854</v>
      </c>
      <c r="J481" s="209">
        <v>75</v>
      </c>
      <c r="K481" s="249"/>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5">
      <c r="A482" s="205">
        <v>311</v>
      </c>
      <c r="B482" s="235" t="s">
        <v>856</v>
      </c>
      <c r="C482" s="236" t="s">
        <v>857</v>
      </c>
      <c r="D482" s="235" t="s">
        <v>866</v>
      </c>
      <c r="E482" s="125" t="s">
        <v>393</v>
      </c>
      <c r="F482" s="181" t="s">
        <v>103</v>
      </c>
      <c r="G482" s="156" t="s">
        <v>56</v>
      </c>
      <c r="H482" s="156" t="s">
        <v>1447</v>
      </c>
      <c r="I482" s="156" t="s">
        <v>854</v>
      </c>
      <c r="J482" s="209">
        <v>75</v>
      </c>
      <c r="K482" s="249"/>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5">
      <c r="A483" s="205">
        <v>312</v>
      </c>
      <c r="B483" s="235" t="s">
        <v>856</v>
      </c>
      <c r="C483" s="236" t="s">
        <v>857</v>
      </c>
      <c r="D483" s="235" t="s">
        <v>867</v>
      </c>
      <c r="E483" s="125" t="s">
        <v>393</v>
      </c>
      <c r="F483" s="181" t="s">
        <v>103</v>
      </c>
      <c r="G483" s="156" t="s">
        <v>56</v>
      </c>
      <c r="H483" s="156" t="s">
        <v>1447</v>
      </c>
      <c r="I483" s="156" t="s">
        <v>854</v>
      </c>
      <c r="J483" s="209">
        <v>75</v>
      </c>
      <c r="K483" s="249"/>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5">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5">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5">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5">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5">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5">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5">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5">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5">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5">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5">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5">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5">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5">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5">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5">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5">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5">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5">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5">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5">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5">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5">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5">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5">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5">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5">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5">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5">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5">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5">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5">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5">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5">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5">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5">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5">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5">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5">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5">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5">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5">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5">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5">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5">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5">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5">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5">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5">
      <c r="A532" s="205">
        <v>390</v>
      </c>
      <c r="B532" s="235" t="s">
        <v>949</v>
      </c>
      <c r="C532" s="236" t="s">
        <v>950</v>
      </c>
      <c r="D532" s="235" t="s">
        <v>220</v>
      </c>
      <c r="E532" s="125" t="s">
        <v>393</v>
      </c>
      <c r="F532" s="181" t="s">
        <v>103</v>
      </c>
      <c r="G532" s="156" t="s">
        <v>56</v>
      </c>
      <c r="H532" s="156" t="s">
        <v>951</v>
      </c>
      <c r="I532" s="156"/>
      <c r="J532" s="209">
        <v>15</v>
      </c>
      <c r="K532" s="249"/>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5">
      <c r="A533" s="205">
        <v>391</v>
      </c>
      <c r="B533" s="235" t="s">
        <v>949</v>
      </c>
      <c r="C533" s="236" t="s">
        <v>950</v>
      </c>
      <c r="D533" s="235" t="s">
        <v>225</v>
      </c>
      <c r="E533" s="125" t="s">
        <v>393</v>
      </c>
      <c r="F533" s="181" t="s">
        <v>103</v>
      </c>
      <c r="G533" s="156" t="s">
        <v>56</v>
      </c>
      <c r="H533" s="156" t="s">
        <v>951</v>
      </c>
      <c r="I533" s="156" t="s">
        <v>954</v>
      </c>
      <c r="J533" s="209">
        <v>15</v>
      </c>
      <c r="K533" s="249"/>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5">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5">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5">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5">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5">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5">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5">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5">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5">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5">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5">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5">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5">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5">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5">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5">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5">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5">
      <c r="A551" s="183">
        <v>5197</v>
      </c>
      <c r="B551" s="124" t="s">
        <v>1412</v>
      </c>
      <c r="C551" s="241"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5">
      <c r="A552" s="183">
        <v>5198</v>
      </c>
      <c r="B552" s="124" t="s">
        <v>1412</v>
      </c>
      <c r="C552" s="241"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5">
      <c r="A553" s="183">
        <v>5199</v>
      </c>
      <c r="B553" s="124" t="s">
        <v>1412</v>
      </c>
      <c r="C553" s="241"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5">
      <c r="A554" s="183">
        <v>5200</v>
      </c>
      <c r="B554" s="124" t="s">
        <v>1412</v>
      </c>
      <c r="C554" s="241" t="s">
        <v>1413</v>
      </c>
      <c r="D554" s="242"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ht="13.8" x14ac:dyDescent="0.25">
      <c r="A555" s="256">
        <v>550</v>
      </c>
      <c r="B555" s="257" t="s">
        <v>1513</v>
      </c>
      <c r="C555" s="258" t="s">
        <v>1514</v>
      </c>
      <c r="D555" s="257" t="s">
        <v>1515</v>
      </c>
      <c r="E555" s="125" t="s">
        <v>1516</v>
      </c>
      <c r="F555" s="181" t="s">
        <v>103</v>
      </c>
      <c r="G555" s="181" t="s">
        <v>56</v>
      </c>
      <c r="H555" s="181" t="s">
        <v>1517</v>
      </c>
      <c r="I555" s="181"/>
      <c r="J555" s="178">
        <v>400</v>
      </c>
      <c r="K555" s="182"/>
      <c r="L555" s="182" t="s">
        <v>58</v>
      </c>
      <c r="M555" s="178" t="s">
        <v>59</v>
      </c>
      <c r="N555" s="178" t="s">
        <v>1236</v>
      </c>
      <c r="O555" s="178" t="s">
        <v>60</v>
      </c>
      <c r="P555" s="178" t="s">
        <v>92</v>
      </c>
      <c r="Q555" s="179"/>
      <c r="R555" s="179" t="s">
        <v>150</v>
      </c>
      <c r="S555" s="179"/>
      <c r="T555" s="179"/>
      <c r="U555" s="179"/>
      <c r="V555" s="167" t="s">
        <v>502</v>
      </c>
      <c r="W555" s="167"/>
      <c r="X555" s="167"/>
      <c r="Y555" s="167" t="s">
        <v>601</v>
      </c>
      <c r="Z555" s="169" t="s">
        <v>63</v>
      </c>
      <c r="AA555" s="166">
        <v>65</v>
      </c>
      <c r="AB555" s="166"/>
      <c r="AC555" s="165"/>
      <c r="AD555" s="165"/>
      <c r="AE555" s="165"/>
      <c r="AF555" s="165"/>
      <c r="AG555" s="165"/>
      <c r="AH555" s="165"/>
      <c r="AI555" s="165"/>
      <c r="AJ555" s="165"/>
      <c r="AK555" s="166"/>
      <c r="AL555" s="166"/>
      <c r="AM555" s="166"/>
      <c r="AN555" s="166"/>
      <c r="AO555" s="166"/>
      <c r="AP555" s="166"/>
      <c r="AQ555" s="166"/>
      <c r="AR555" s="166"/>
      <c r="AS555" s="165"/>
      <c r="AT555" s="165"/>
      <c r="AU555" s="165"/>
      <c r="AV555" s="165"/>
      <c r="AW555" s="165"/>
      <c r="AX555" s="165"/>
      <c r="AY555" s="165"/>
      <c r="AZ555" s="165"/>
      <c r="BA555" s="166"/>
      <c r="BB555" s="166"/>
      <c r="BC555" s="166"/>
      <c r="BD555" s="166"/>
      <c r="BE555" s="166"/>
      <c r="BF555" s="166"/>
      <c r="BG555" s="166"/>
      <c r="BH555" s="166"/>
      <c r="BI555" s="165"/>
      <c r="BJ555" s="165"/>
      <c r="BK555" s="165"/>
      <c r="BL555" s="165"/>
      <c r="BM555" s="165"/>
      <c r="BN555" s="165"/>
      <c r="BO555" s="165"/>
      <c r="BP555" s="165"/>
      <c r="BQ555" s="166" t="s">
        <v>238</v>
      </c>
      <c r="BR555" s="165" t="s">
        <v>1518</v>
      </c>
    </row>
    <row r="556" spans="1:72" ht="13.8" x14ac:dyDescent="0.25">
      <c r="A556" s="256">
        <v>551</v>
      </c>
      <c r="B556" s="257" t="s">
        <v>1519</v>
      </c>
      <c r="C556" s="258" t="s">
        <v>1520</v>
      </c>
      <c r="D556" s="257" t="s">
        <v>1521</v>
      </c>
      <c r="E556" s="125" t="s">
        <v>1516</v>
      </c>
      <c r="F556" s="181" t="s">
        <v>103</v>
      </c>
      <c r="G556" s="181" t="s">
        <v>56</v>
      </c>
      <c r="H556" s="181" t="s">
        <v>66</v>
      </c>
      <c r="I556" s="181"/>
      <c r="J556" s="178">
        <v>400</v>
      </c>
      <c r="K556" s="182"/>
      <c r="L556" s="182" t="s">
        <v>58</v>
      </c>
      <c r="M556" s="178" t="s">
        <v>59</v>
      </c>
      <c r="N556" s="178" t="s">
        <v>1236</v>
      </c>
      <c r="O556" s="178" t="s">
        <v>60</v>
      </c>
      <c r="P556" s="178" t="s">
        <v>92</v>
      </c>
      <c r="Q556" s="179"/>
      <c r="R556" s="179"/>
      <c r="S556" s="179"/>
      <c r="T556" s="179"/>
      <c r="U556" s="179"/>
      <c r="V556" s="167" t="s">
        <v>502</v>
      </c>
      <c r="W556" s="167"/>
      <c r="X556" s="167"/>
      <c r="Y556" s="167" t="s">
        <v>601</v>
      </c>
      <c r="Z556" s="169" t="s">
        <v>63</v>
      </c>
      <c r="AA556" s="166">
        <v>15</v>
      </c>
      <c r="AB556" s="166"/>
      <c r="AC556" s="165">
        <v>26</v>
      </c>
      <c r="AD556" s="165" t="s">
        <v>80</v>
      </c>
      <c r="AE556" s="165"/>
      <c r="AF556" s="165"/>
      <c r="AG556" s="165"/>
      <c r="AH556" s="165"/>
      <c r="AI556" s="165">
        <v>19</v>
      </c>
      <c r="AJ556" s="165">
        <v>50</v>
      </c>
      <c r="AK556" s="166"/>
      <c r="AL556" s="166"/>
      <c r="AM556" s="166"/>
      <c r="AN556" s="166"/>
      <c r="AO556" s="166"/>
      <c r="AP556" s="166"/>
      <c r="AQ556" s="166"/>
      <c r="AR556" s="166"/>
      <c r="AS556" s="165"/>
      <c r="AT556" s="165"/>
      <c r="AU556" s="165"/>
      <c r="AV556" s="165"/>
      <c r="AW556" s="165"/>
      <c r="AX556" s="165"/>
      <c r="AY556" s="165"/>
      <c r="AZ556" s="165"/>
      <c r="BA556" s="166"/>
      <c r="BB556" s="166"/>
      <c r="BC556" s="166"/>
      <c r="BD556" s="166"/>
      <c r="BE556" s="166"/>
      <c r="BF556" s="166"/>
      <c r="BG556" s="166"/>
      <c r="BH556" s="166"/>
      <c r="BI556" s="165"/>
      <c r="BJ556" s="165"/>
      <c r="BK556" s="165"/>
      <c r="BL556" s="165"/>
      <c r="BM556" s="165"/>
      <c r="BN556" s="165"/>
      <c r="BO556" s="165"/>
      <c r="BP556" s="165"/>
      <c r="BQ556" s="166" t="s">
        <v>238</v>
      </c>
      <c r="BR556" s="165" t="s">
        <v>1522</v>
      </c>
    </row>
    <row r="557" spans="1:72" ht="13.8" x14ac:dyDescent="0.25">
      <c r="A557" s="256">
        <v>552</v>
      </c>
      <c r="B557" s="257" t="s">
        <v>1523</v>
      </c>
      <c r="C557" s="258" t="s">
        <v>1524</v>
      </c>
      <c r="D557" s="257" t="s">
        <v>1525</v>
      </c>
      <c r="E557" s="125" t="s">
        <v>1516</v>
      </c>
      <c r="F557" s="181" t="s">
        <v>103</v>
      </c>
      <c r="G557" s="181" t="s">
        <v>56</v>
      </c>
      <c r="H557" s="181" t="s">
        <v>66</v>
      </c>
      <c r="I557" s="181"/>
      <c r="J557" s="178">
        <v>400</v>
      </c>
      <c r="K557" s="182"/>
      <c r="L557" s="182" t="s">
        <v>58</v>
      </c>
      <c r="M557" s="178" t="s">
        <v>59</v>
      </c>
      <c r="N557" s="178" t="s">
        <v>1236</v>
      </c>
      <c r="O557" s="178" t="s">
        <v>60</v>
      </c>
      <c r="P557" s="178" t="s">
        <v>92</v>
      </c>
      <c r="Q557" s="179"/>
      <c r="R557" s="179"/>
      <c r="S557" s="179"/>
      <c r="T557" s="179"/>
      <c r="U557" s="179"/>
      <c r="V557" s="167" t="s">
        <v>502</v>
      </c>
      <c r="W557" s="167"/>
      <c r="X557" s="167"/>
      <c r="Y557" s="167" t="s">
        <v>601</v>
      </c>
      <c r="Z557" s="169" t="s">
        <v>63</v>
      </c>
      <c r="AA557" s="166">
        <v>16</v>
      </c>
      <c r="AB557" s="166">
        <v>2</v>
      </c>
      <c r="AC557" s="165">
        <v>35</v>
      </c>
      <c r="AD557" s="165" t="s">
        <v>80</v>
      </c>
      <c r="AE557" s="165" t="s">
        <v>116</v>
      </c>
      <c r="AF557" s="165">
        <v>11</v>
      </c>
      <c r="AG557" s="165" t="s">
        <v>80</v>
      </c>
      <c r="AH557" s="165" t="s">
        <v>117</v>
      </c>
      <c r="AI557" s="165">
        <v>19</v>
      </c>
      <c r="AJ557" s="165">
        <v>49</v>
      </c>
      <c r="AK557" s="166"/>
      <c r="AL557" s="166"/>
      <c r="AM557" s="166"/>
      <c r="AN557" s="166"/>
      <c r="AO557" s="166"/>
      <c r="AP557" s="166"/>
      <c r="AQ557" s="166"/>
      <c r="AR557" s="166"/>
      <c r="AS557" s="165"/>
      <c r="AT557" s="165"/>
      <c r="AU557" s="165"/>
      <c r="AV557" s="165"/>
      <c r="AW557" s="165"/>
      <c r="AX557" s="165"/>
      <c r="AY557" s="165"/>
      <c r="AZ557" s="165"/>
      <c r="BA557" s="166"/>
      <c r="BB557" s="166"/>
      <c r="BC557" s="166"/>
      <c r="BD557" s="166"/>
      <c r="BE557" s="166"/>
      <c r="BF557" s="166"/>
      <c r="BG557" s="166"/>
      <c r="BH557" s="166"/>
      <c r="BI557" s="165"/>
      <c r="BJ557" s="165"/>
      <c r="BK557" s="165"/>
      <c r="BL557" s="165"/>
      <c r="BM557" s="165"/>
      <c r="BN557" s="165"/>
      <c r="BO557" s="165"/>
      <c r="BP557" s="165"/>
      <c r="BQ557" s="166" t="s">
        <v>238</v>
      </c>
      <c r="BR557" s="165" t="s">
        <v>1526</v>
      </c>
    </row>
    <row r="558" spans="1:72" ht="13.8" x14ac:dyDescent="0.25">
      <c r="A558" s="256">
        <v>553</v>
      </c>
      <c r="B558" s="257" t="s">
        <v>1527</v>
      </c>
      <c r="C558" s="258" t="s">
        <v>1528</v>
      </c>
      <c r="D558" s="257" t="s">
        <v>1529</v>
      </c>
      <c r="E558" s="125" t="s">
        <v>1516</v>
      </c>
      <c r="F558" s="181" t="s">
        <v>103</v>
      </c>
      <c r="G558" s="181" t="s">
        <v>56</v>
      </c>
      <c r="H558" s="181" t="s">
        <v>157</v>
      </c>
      <c r="I558" s="181"/>
      <c r="J558" s="178">
        <v>400</v>
      </c>
      <c r="K558" s="182"/>
      <c r="L558" s="182" t="s">
        <v>58</v>
      </c>
      <c r="M558" s="178" t="s">
        <v>59</v>
      </c>
      <c r="N558" s="178" t="s">
        <v>1245</v>
      </c>
      <c r="O558" s="178" t="s">
        <v>60</v>
      </c>
      <c r="P558" s="178" t="s">
        <v>92</v>
      </c>
      <c r="Q558" s="179"/>
      <c r="R558" s="179" t="s">
        <v>1530</v>
      </c>
      <c r="S558" s="179"/>
      <c r="T558" s="179">
        <v>240</v>
      </c>
      <c r="U558" s="179"/>
      <c r="V558" s="167" t="s">
        <v>502</v>
      </c>
      <c r="W558" s="167"/>
      <c r="X558" s="167"/>
      <c r="Y558" s="167" t="s">
        <v>1531</v>
      </c>
      <c r="Z558" s="169" t="s">
        <v>63</v>
      </c>
      <c r="AA558" s="166">
        <v>24</v>
      </c>
      <c r="AB558" s="166">
        <v>12</v>
      </c>
      <c r="AC558" s="165">
        <v>32.9</v>
      </c>
      <c r="AD558" s="165" t="s">
        <v>80</v>
      </c>
      <c r="AE558" s="165" t="s">
        <v>116</v>
      </c>
      <c r="AF558" s="165">
        <v>11.7</v>
      </c>
      <c r="AG558" s="165" t="s">
        <v>80</v>
      </c>
      <c r="AH558" s="165" t="s">
        <v>117</v>
      </c>
      <c r="AI558" s="165"/>
      <c r="AJ558" s="165"/>
      <c r="AK558" s="166">
        <v>87.6</v>
      </c>
      <c r="AL558" s="166" t="s">
        <v>81</v>
      </c>
      <c r="AM558" s="166" t="s">
        <v>118</v>
      </c>
      <c r="AN558" s="166">
        <v>15.2</v>
      </c>
      <c r="AO558" s="166" t="s">
        <v>81</v>
      </c>
      <c r="AP558" s="166" t="s">
        <v>117</v>
      </c>
      <c r="AQ558" s="166"/>
      <c r="AR558" s="166"/>
      <c r="AS558" s="21">
        <v>172.8</v>
      </c>
      <c r="AT558" s="21" t="s">
        <v>119</v>
      </c>
      <c r="AU558" s="21" t="s">
        <v>118</v>
      </c>
      <c r="AV558" s="21">
        <v>9.5</v>
      </c>
      <c r="AW558" s="21" t="s">
        <v>119</v>
      </c>
      <c r="AX558" s="21" t="s">
        <v>117</v>
      </c>
      <c r="AY558" s="165"/>
      <c r="AZ558" s="165"/>
      <c r="BA558" s="166">
        <v>29.3</v>
      </c>
      <c r="BB558" s="166" t="s">
        <v>533</v>
      </c>
      <c r="BC558" s="166" t="s">
        <v>118</v>
      </c>
      <c r="BD558" s="166">
        <v>4.5999999999999996</v>
      </c>
      <c r="BE558" s="166" t="s">
        <v>533</v>
      </c>
      <c r="BF558" s="166" t="s">
        <v>534</v>
      </c>
      <c r="BG558" s="166"/>
      <c r="BH558" s="166"/>
      <c r="BI558" s="165"/>
      <c r="BJ558" s="165"/>
      <c r="BK558" s="165"/>
      <c r="BL558" s="165"/>
      <c r="BM558" s="165"/>
      <c r="BN558" s="165"/>
      <c r="BO558" s="165"/>
      <c r="BP558" s="165"/>
      <c r="BQ558" s="166" t="s">
        <v>238</v>
      </c>
      <c r="BR558" s="165" t="s">
        <v>1518</v>
      </c>
    </row>
    <row r="559" spans="1:72" ht="13.8" x14ac:dyDescent="0.25">
      <c r="A559" s="256">
        <v>554</v>
      </c>
      <c r="B559" s="257" t="s">
        <v>1532</v>
      </c>
      <c r="C559" s="258" t="s">
        <v>1533</v>
      </c>
      <c r="D559" s="257" t="s">
        <v>1534</v>
      </c>
      <c r="E559" s="125" t="s">
        <v>1516</v>
      </c>
      <c r="F559" s="181" t="s">
        <v>103</v>
      </c>
      <c r="G559" s="181" t="s">
        <v>56</v>
      </c>
      <c r="H559" s="181" t="s">
        <v>619</v>
      </c>
      <c r="I559" s="181"/>
      <c r="J559" s="178">
        <v>400</v>
      </c>
      <c r="K559" s="182"/>
      <c r="L559" s="182" t="s">
        <v>58</v>
      </c>
      <c r="M559" s="178" t="s">
        <v>59</v>
      </c>
      <c r="N559" s="178" t="s">
        <v>1236</v>
      </c>
      <c r="O559" s="178" t="s">
        <v>60</v>
      </c>
      <c r="P559" s="178" t="s">
        <v>92</v>
      </c>
      <c r="Q559" s="179"/>
      <c r="R559" s="179"/>
      <c r="S559" s="179"/>
      <c r="T559" s="179"/>
      <c r="U559" s="179"/>
      <c r="V559" s="167" t="s">
        <v>502</v>
      </c>
      <c r="W559" s="167"/>
      <c r="X559" s="167"/>
      <c r="Y559" s="167" t="s">
        <v>1535</v>
      </c>
      <c r="Z559" s="169" t="s">
        <v>63</v>
      </c>
      <c r="AA559" s="166">
        <v>28</v>
      </c>
      <c r="AB559" s="166"/>
      <c r="AC559" s="165"/>
      <c r="AD559" s="165"/>
      <c r="AE559" s="165"/>
      <c r="AF559" s="165"/>
      <c r="AG559" s="165"/>
      <c r="AH559" s="165"/>
      <c r="AI559" s="165"/>
      <c r="AJ559" s="165"/>
      <c r="AK559" s="166"/>
      <c r="AL559" s="166"/>
      <c r="AM559" s="166"/>
      <c r="AN559" s="166"/>
      <c r="AO559" s="166"/>
      <c r="AP559" s="166"/>
      <c r="AQ559" s="166"/>
      <c r="AR559" s="166"/>
      <c r="AS559" s="165"/>
      <c r="AT559" s="165"/>
      <c r="AU559" s="165"/>
      <c r="AV559" s="165"/>
      <c r="AW559" s="165"/>
      <c r="AX559" s="165"/>
      <c r="AY559" s="165"/>
      <c r="AZ559" s="165"/>
      <c r="BA559" s="166"/>
      <c r="BB559" s="166"/>
      <c r="BC559" s="166"/>
      <c r="BD559" s="166"/>
      <c r="BE559" s="166"/>
      <c r="BF559" s="166"/>
      <c r="BG559" s="166"/>
      <c r="BH559" s="166"/>
      <c r="BI559" s="165"/>
      <c r="BJ559" s="165"/>
      <c r="BK559" s="165"/>
      <c r="BL559" s="165"/>
      <c r="BM559" s="165"/>
      <c r="BN559" s="165"/>
      <c r="BO559" s="165"/>
      <c r="BP559" s="165"/>
      <c r="BQ559" s="166" t="s">
        <v>238</v>
      </c>
      <c r="BR559" s="165" t="s">
        <v>1518</v>
      </c>
    </row>
    <row r="560" spans="1:72" ht="13.8" x14ac:dyDescent="0.25">
      <c r="A560" s="256">
        <v>555</v>
      </c>
      <c r="B560" s="257" t="s">
        <v>1532</v>
      </c>
      <c r="C560" s="258" t="s">
        <v>1533</v>
      </c>
      <c r="D560" s="257" t="s">
        <v>1536</v>
      </c>
      <c r="E560" s="125" t="s">
        <v>1516</v>
      </c>
      <c r="F560" s="181" t="s">
        <v>103</v>
      </c>
      <c r="G560" s="181" t="s">
        <v>56</v>
      </c>
      <c r="H560" s="181" t="s">
        <v>624</v>
      </c>
      <c r="I560" s="181"/>
      <c r="J560" s="178">
        <v>400</v>
      </c>
      <c r="K560" s="182"/>
      <c r="L560" s="182" t="s">
        <v>58</v>
      </c>
      <c r="M560" s="178" t="s">
        <v>59</v>
      </c>
      <c r="N560" s="178" t="s">
        <v>1236</v>
      </c>
      <c r="O560" s="178" t="s">
        <v>60</v>
      </c>
      <c r="P560" s="178" t="s">
        <v>92</v>
      </c>
      <c r="Q560" s="179"/>
      <c r="R560" s="179"/>
      <c r="S560" s="179"/>
      <c r="T560" s="179"/>
      <c r="U560" s="179"/>
      <c r="V560" s="167" t="s">
        <v>502</v>
      </c>
      <c r="W560" s="167"/>
      <c r="X560" s="167"/>
      <c r="Y560" s="167" t="s">
        <v>1535</v>
      </c>
      <c r="Z560" s="169" t="s">
        <v>63</v>
      </c>
      <c r="AA560" s="166">
        <v>28</v>
      </c>
      <c r="AB560" s="166"/>
      <c r="AC560" s="165"/>
      <c r="AD560" s="165"/>
      <c r="AE560" s="165"/>
      <c r="AF560" s="165"/>
      <c r="AG560" s="165"/>
      <c r="AH560" s="165"/>
      <c r="AI560" s="165"/>
      <c r="AJ560" s="165"/>
      <c r="AK560" s="166"/>
      <c r="AL560" s="166"/>
      <c r="AM560" s="166"/>
      <c r="AN560" s="166"/>
      <c r="AO560" s="166"/>
      <c r="AP560" s="166"/>
      <c r="AQ560" s="166"/>
      <c r="AR560" s="166"/>
      <c r="AS560" s="165"/>
      <c r="AT560" s="165"/>
      <c r="AU560" s="165"/>
      <c r="AV560" s="165"/>
      <c r="AW560" s="165"/>
      <c r="AX560" s="165"/>
      <c r="AY560" s="165"/>
      <c r="AZ560" s="165"/>
      <c r="BA560" s="166"/>
      <c r="BB560" s="166"/>
      <c r="BC560" s="166"/>
      <c r="BD560" s="166"/>
      <c r="BE560" s="166"/>
      <c r="BF560" s="166"/>
      <c r="BG560" s="166"/>
      <c r="BH560" s="166"/>
      <c r="BI560" s="165"/>
      <c r="BJ560" s="165"/>
      <c r="BK560" s="165"/>
      <c r="BL560" s="165"/>
      <c r="BM560" s="165"/>
      <c r="BN560" s="165"/>
      <c r="BO560" s="165"/>
      <c r="BP560" s="165"/>
      <c r="BQ560" s="166" t="s">
        <v>238</v>
      </c>
      <c r="BR560" s="165" t="s">
        <v>1518</v>
      </c>
    </row>
    <row r="561" spans="1:70" ht="13.8" x14ac:dyDescent="0.25">
      <c r="A561" s="256">
        <v>556</v>
      </c>
      <c r="B561" s="257" t="s">
        <v>1537</v>
      </c>
      <c r="C561" s="258" t="s">
        <v>1538</v>
      </c>
      <c r="D561" s="257" t="s">
        <v>1539</v>
      </c>
      <c r="E561" s="125" t="s">
        <v>1516</v>
      </c>
      <c r="F561" s="181" t="s">
        <v>103</v>
      </c>
      <c r="G561" s="181" t="s">
        <v>56</v>
      </c>
      <c r="H561" s="181" t="s">
        <v>1540</v>
      </c>
      <c r="I561" s="181"/>
      <c r="J561" s="178">
        <v>100</v>
      </c>
      <c r="K561" s="259">
        <f>J561*0.8789456</f>
        <v>87.894559999999998</v>
      </c>
      <c r="L561" s="182" t="s">
        <v>58</v>
      </c>
      <c r="M561" s="178" t="s">
        <v>59</v>
      </c>
      <c r="N561" s="178">
        <v>0</v>
      </c>
      <c r="O561" s="178" t="s">
        <v>60</v>
      </c>
      <c r="P561" s="178" t="s">
        <v>79</v>
      </c>
      <c r="Q561" s="179"/>
      <c r="R561" s="179" t="s">
        <v>1541</v>
      </c>
      <c r="S561" s="179"/>
      <c r="T561" s="179"/>
      <c r="U561" s="179"/>
      <c r="V561" s="167" t="s">
        <v>62</v>
      </c>
      <c r="W561" s="167"/>
      <c r="X561" s="167"/>
      <c r="Y561" s="167"/>
      <c r="Z561" s="169" t="s">
        <v>63</v>
      </c>
      <c r="AA561" s="166">
        <v>6</v>
      </c>
      <c r="AB561" s="166">
        <v>0</v>
      </c>
      <c r="AC561" s="165"/>
      <c r="AD561" s="165"/>
      <c r="AE561" s="165"/>
      <c r="AF561" s="165"/>
      <c r="AG561" s="165" t="s">
        <v>80</v>
      </c>
      <c r="AH561" s="165"/>
      <c r="AI561" s="165">
        <v>18</v>
      </c>
      <c r="AJ561" s="165">
        <v>45</v>
      </c>
      <c r="AK561" s="166"/>
      <c r="AL561" s="166"/>
      <c r="AM561" s="166"/>
      <c r="AN561" s="166"/>
      <c r="AO561" s="166"/>
      <c r="AP561" s="166"/>
      <c r="AQ561" s="166"/>
      <c r="AR561" s="166"/>
      <c r="AS561" s="165"/>
      <c r="AT561" s="165"/>
      <c r="AU561" s="165"/>
      <c r="AV561" s="165"/>
      <c r="AW561" s="165"/>
      <c r="AX561" s="165"/>
      <c r="AY561" s="165"/>
      <c r="AZ561" s="165"/>
      <c r="BA561" s="166"/>
      <c r="BB561" s="166"/>
      <c r="BC561" s="166"/>
      <c r="BD561" s="166"/>
      <c r="BE561" s="166"/>
      <c r="BF561" s="166"/>
      <c r="BG561" s="166"/>
      <c r="BH561" s="166"/>
      <c r="BI561" s="165"/>
      <c r="BJ561" s="165"/>
      <c r="BK561" s="165"/>
      <c r="BL561" s="165"/>
      <c r="BM561" s="165"/>
      <c r="BN561" s="165"/>
      <c r="BO561" s="165"/>
      <c r="BP561" s="165"/>
      <c r="BQ561" s="166" t="s">
        <v>238</v>
      </c>
      <c r="BR561" s="165" t="s">
        <v>1542</v>
      </c>
    </row>
    <row r="562" spans="1:70" ht="13.8" x14ac:dyDescent="0.25">
      <c r="A562" s="256">
        <v>557</v>
      </c>
      <c r="B562" s="257" t="s">
        <v>1537</v>
      </c>
      <c r="C562" s="258" t="s">
        <v>1538</v>
      </c>
      <c r="D562" s="257" t="s">
        <v>1543</v>
      </c>
      <c r="E562" s="125" t="s">
        <v>1516</v>
      </c>
      <c r="F562" s="181" t="s">
        <v>103</v>
      </c>
      <c r="G562" s="181" t="s">
        <v>56</v>
      </c>
      <c r="H562" s="181" t="s">
        <v>1540</v>
      </c>
      <c r="I562" s="181"/>
      <c r="J562" s="178">
        <v>300</v>
      </c>
      <c r="K562" s="259">
        <f>J562*0.8789456</f>
        <v>263.68367999999998</v>
      </c>
      <c r="L562" s="182" t="s">
        <v>58</v>
      </c>
      <c r="M562" s="178" t="s">
        <v>59</v>
      </c>
      <c r="N562" s="178">
        <v>0</v>
      </c>
      <c r="O562" s="178" t="s">
        <v>60</v>
      </c>
      <c r="P562" s="178" t="s">
        <v>79</v>
      </c>
      <c r="Q562" s="179"/>
      <c r="R562" s="179" t="s">
        <v>1541</v>
      </c>
      <c r="S562" s="179"/>
      <c r="T562" s="179"/>
      <c r="U562" s="179"/>
      <c r="V562" s="167" t="s">
        <v>62</v>
      </c>
      <c r="W562" s="167"/>
      <c r="X562" s="167"/>
      <c r="Y562" s="167"/>
      <c r="Z562" s="169" t="s">
        <v>63</v>
      </c>
      <c r="AA562" s="166">
        <v>5</v>
      </c>
      <c r="AB562" s="166">
        <v>0</v>
      </c>
      <c r="AC562" s="165"/>
      <c r="AD562" s="165"/>
      <c r="AE562" s="165"/>
      <c r="AF562" s="165"/>
      <c r="AG562" s="165" t="s">
        <v>80</v>
      </c>
      <c r="AH562" s="165"/>
      <c r="AI562" s="165">
        <v>18</v>
      </c>
      <c r="AJ562" s="165">
        <v>45</v>
      </c>
      <c r="AK562" s="166"/>
      <c r="AL562" s="166"/>
      <c r="AM562" s="166"/>
      <c r="AN562" s="166"/>
      <c r="AO562" s="166"/>
      <c r="AP562" s="166"/>
      <c r="AQ562" s="166"/>
      <c r="AR562" s="166"/>
      <c r="AS562" s="165"/>
      <c r="AT562" s="165"/>
      <c r="AU562" s="165"/>
      <c r="AV562" s="165"/>
      <c r="AW562" s="165"/>
      <c r="AX562" s="165"/>
      <c r="AY562" s="165"/>
      <c r="AZ562" s="165"/>
      <c r="BA562" s="166"/>
      <c r="BB562" s="166"/>
      <c r="BC562" s="166"/>
      <c r="BD562" s="166"/>
      <c r="BE562" s="166"/>
      <c r="BF562" s="166"/>
      <c r="BG562" s="166"/>
      <c r="BH562" s="166"/>
      <c r="BI562" s="165"/>
      <c r="BJ562" s="165"/>
      <c r="BK562" s="165"/>
      <c r="BL562" s="165"/>
      <c r="BM562" s="165"/>
      <c r="BN562" s="165"/>
      <c r="BO562" s="165"/>
      <c r="BP562" s="165"/>
      <c r="BQ562" s="166" t="s">
        <v>238</v>
      </c>
      <c r="BR562" s="165" t="s">
        <v>1542</v>
      </c>
    </row>
    <row r="563" spans="1:70" ht="13.8" x14ac:dyDescent="0.25">
      <c r="A563" s="256">
        <v>558</v>
      </c>
      <c r="B563" s="257" t="s">
        <v>1537</v>
      </c>
      <c r="C563" s="258" t="s">
        <v>1538</v>
      </c>
      <c r="D563" s="257" t="s">
        <v>1544</v>
      </c>
      <c r="E563" s="125" t="s">
        <v>1516</v>
      </c>
      <c r="F563" s="181" t="s">
        <v>103</v>
      </c>
      <c r="G563" s="181" t="s">
        <v>56</v>
      </c>
      <c r="H563" s="181" t="s">
        <v>1540</v>
      </c>
      <c r="I563" s="181"/>
      <c r="J563" s="178">
        <v>600</v>
      </c>
      <c r="K563" s="259">
        <f>J563*0.8789456</f>
        <v>527.36735999999996</v>
      </c>
      <c r="L563" s="182" t="s">
        <v>58</v>
      </c>
      <c r="M563" s="178" t="s">
        <v>59</v>
      </c>
      <c r="N563" s="178">
        <v>0</v>
      </c>
      <c r="O563" s="178" t="s">
        <v>60</v>
      </c>
      <c r="P563" s="178" t="s">
        <v>79</v>
      </c>
      <c r="Q563" s="179"/>
      <c r="R563" s="179" t="s">
        <v>1541</v>
      </c>
      <c r="S563" s="179"/>
      <c r="T563" s="179"/>
      <c r="U563" s="179"/>
      <c r="V563" s="167" t="s">
        <v>62</v>
      </c>
      <c r="W563" s="167"/>
      <c r="X563" s="167"/>
      <c r="Y563" s="167"/>
      <c r="Z563" s="169" t="s">
        <v>63</v>
      </c>
      <c r="AA563" s="166">
        <v>6</v>
      </c>
      <c r="AB563" s="166">
        <v>0</v>
      </c>
      <c r="AC563" s="165"/>
      <c r="AD563" s="165"/>
      <c r="AE563" s="165"/>
      <c r="AF563" s="165"/>
      <c r="AG563" s="165" t="s">
        <v>80</v>
      </c>
      <c r="AH563" s="165"/>
      <c r="AI563" s="165">
        <v>18</v>
      </c>
      <c r="AJ563" s="165">
        <v>45</v>
      </c>
      <c r="AK563" s="166"/>
      <c r="AL563" s="166"/>
      <c r="AM563" s="166"/>
      <c r="AN563" s="166"/>
      <c r="AO563" s="166"/>
      <c r="AP563" s="166"/>
      <c r="AQ563" s="166"/>
      <c r="AR563" s="166"/>
      <c r="AS563" s="165"/>
      <c r="AT563" s="165"/>
      <c r="AU563" s="165"/>
      <c r="AV563" s="165"/>
      <c r="AW563" s="165"/>
      <c r="AX563" s="165"/>
      <c r="AY563" s="165"/>
      <c r="AZ563" s="165"/>
      <c r="BA563" s="166"/>
      <c r="BB563" s="166"/>
      <c r="BC563" s="166"/>
      <c r="BD563" s="166"/>
      <c r="BE563" s="166"/>
      <c r="BF563" s="166"/>
      <c r="BG563" s="166"/>
      <c r="BH563" s="166"/>
      <c r="BI563" s="165"/>
      <c r="BJ563" s="165"/>
      <c r="BK563" s="165"/>
      <c r="BL563" s="165"/>
      <c r="BM563" s="165"/>
      <c r="BN563" s="165"/>
      <c r="BO563" s="165"/>
      <c r="BP563" s="165"/>
      <c r="BQ563" s="166" t="s">
        <v>238</v>
      </c>
      <c r="BR563" s="165" t="s">
        <v>1542</v>
      </c>
    </row>
    <row r="564" spans="1:70" ht="13.8" x14ac:dyDescent="0.25">
      <c r="A564" s="256">
        <v>559</v>
      </c>
      <c r="B564" s="257" t="s">
        <v>1537</v>
      </c>
      <c r="C564" s="258" t="s">
        <v>1538</v>
      </c>
      <c r="D564" s="257" t="s">
        <v>1545</v>
      </c>
      <c r="E564" s="125" t="s">
        <v>1516</v>
      </c>
      <c r="F564" s="181" t="s">
        <v>103</v>
      </c>
      <c r="G564" s="181" t="s">
        <v>56</v>
      </c>
      <c r="H564" s="181" t="s">
        <v>1540</v>
      </c>
      <c r="I564" s="181"/>
      <c r="J564" s="178">
        <v>900</v>
      </c>
      <c r="K564" s="259">
        <f>J564*0.8789456</f>
        <v>791.05103999999994</v>
      </c>
      <c r="L564" s="182" t="s">
        <v>58</v>
      </c>
      <c r="M564" s="178" t="s">
        <v>59</v>
      </c>
      <c r="N564" s="178">
        <v>0</v>
      </c>
      <c r="O564" s="178" t="s">
        <v>60</v>
      </c>
      <c r="P564" s="178" t="s">
        <v>79</v>
      </c>
      <c r="Q564" s="179"/>
      <c r="R564" s="179" t="s">
        <v>1541</v>
      </c>
      <c r="S564" s="179"/>
      <c r="T564" s="179"/>
      <c r="U564" s="179"/>
      <c r="V564" s="167" t="s">
        <v>62</v>
      </c>
      <c r="W564" s="167"/>
      <c r="X564" s="167"/>
      <c r="Y564" s="167"/>
      <c r="Z564" s="169" t="s">
        <v>63</v>
      </c>
      <c r="AA564" s="166">
        <v>6</v>
      </c>
      <c r="AB564" s="166">
        <v>0</v>
      </c>
      <c r="AC564" s="165"/>
      <c r="AD564" s="165"/>
      <c r="AE564" s="165"/>
      <c r="AF564" s="165"/>
      <c r="AG564" s="165" t="s">
        <v>80</v>
      </c>
      <c r="AH564" s="165"/>
      <c r="AI564" s="165">
        <v>18</v>
      </c>
      <c r="AJ564" s="165">
        <v>45</v>
      </c>
      <c r="AK564" s="166"/>
      <c r="AL564" s="166"/>
      <c r="AM564" s="166"/>
      <c r="AN564" s="166"/>
      <c r="AO564" s="166"/>
      <c r="AP564" s="166"/>
      <c r="AQ564" s="166"/>
      <c r="AR564" s="166"/>
      <c r="AS564" s="165"/>
      <c r="AT564" s="165"/>
      <c r="AU564" s="165"/>
      <c r="AV564" s="165"/>
      <c r="AW564" s="165"/>
      <c r="AX564" s="165"/>
      <c r="AY564" s="165"/>
      <c r="AZ564" s="165"/>
      <c r="BA564" s="166"/>
      <c r="BB564" s="166"/>
      <c r="BC564" s="166"/>
      <c r="BD564" s="166"/>
      <c r="BE564" s="166"/>
      <c r="BF564" s="166"/>
      <c r="BG564" s="166"/>
      <c r="BH564" s="166"/>
      <c r="BI564" s="165"/>
      <c r="BJ564" s="165"/>
      <c r="BK564" s="165"/>
      <c r="BL564" s="165"/>
      <c r="BM564" s="165"/>
      <c r="BN564" s="165"/>
      <c r="BO564" s="165"/>
      <c r="BP564" s="165"/>
      <c r="BQ564" s="166" t="s">
        <v>238</v>
      </c>
      <c r="BR564" s="165" t="s">
        <v>1542</v>
      </c>
    </row>
    <row r="565" spans="1:70" ht="13.8" x14ac:dyDescent="0.25">
      <c r="A565" s="256">
        <v>560</v>
      </c>
      <c r="B565" s="257" t="s">
        <v>1537</v>
      </c>
      <c r="C565" s="258" t="s">
        <v>1538</v>
      </c>
      <c r="D565" s="257" t="s">
        <v>1546</v>
      </c>
      <c r="E565" s="125" t="s">
        <v>1516</v>
      </c>
      <c r="F565" s="181" t="s">
        <v>103</v>
      </c>
      <c r="G565" s="181" t="s">
        <v>56</v>
      </c>
      <c r="H565" s="181" t="s">
        <v>1540</v>
      </c>
      <c r="I565" s="181"/>
      <c r="J565" s="178">
        <v>1200</v>
      </c>
      <c r="K565" s="259">
        <f>J565*0.8789456</f>
        <v>1054.7347199999999</v>
      </c>
      <c r="L565" s="182" t="s">
        <v>58</v>
      </c>
      <c r="M565" s="178" t="s">
        <v>59</v>
      </c>
      <c r="N565" s="178">
        <v>0</v>
      </c>
      <c r="O565" s="178" t="s">
        <v>60</v>
      </c>
      <c r="P565" s="178" t="s">
        <v>79</v>
      </c>
      <c r="Q565" s="179"/>
      <c r="R565" s="179" t="s">
        <v>1541</v>
      </c>
      <c r="S565" s="179"/>
      <c r="T565" s="179"/>
      <c r="U565" s="179"/>
      <c r="V565" s="167" t="s">
        <v>62</v>
      </c>
      <c r="W565" s="167"/>
      <c r="X565" s="167"/>
      <c r="Y565" s="167"/>
      <c r="Z565" s="169" t="s">
        <v>63</v>
      </c>
      <c r="AA565" s="166">
        <v>6</v>
      </c>
      <c r="AB565" s="166">
        <v>0</v>
      </c>
      <c r="AC565" s="165"/>
      <c r="AD565" s="165"/>
      <c r="AE565" s="165"/>
      <c r="AF565" s="165"/>
      <c r="AG565" s="165" t="s">
        <v>80</v>
      </c>
      <c r="AH565" s="165"/>
      <c r="AI565" s="165">
        <v>18</v>
      </c>
      <c r="AJ565" s="165">
        <v>45</v>
      </c>
      <c r="AK565" s="166"/>
      <c r="AL565" s="166"/>
      <c r="AM565" s="166"/>
      <c r="AN565" s="166"/>
      <c r="AO565" s="166"/>
      <c r="AP565" s="166"/>
      <c r="AQ565" s="166"/>
      <c r="AR565" s="166"/>
      <c r="AS565" s="165"/>
      <c r="AT565" s="165"/>
      <c r="AU565" s="165"/>
      <c r="AV565" s="165"/>
      <c r="AW565" s="165"/>
      <c r="AX565" s="165"/>
      <c r="AY565" s="165"/>
      <c r="AZ565" s="165"/>
      <c r="BA565" s="166"/>
      <c r="BB565" s="166"/>
      <c r="BC565" s="166"/>
      <c r="BD565" s="166"/>
      <c r="BE565" s="166"/>
      <c r="BF565" s="166"/>
      <c r="BG565" s="166"/>
      <c r="BH565" s="166"/>
      <c r="BI565" s="165"/>
      <c r="BJ565" s="165"/>
      <c r="BK565" s="165"/>
      <c r="BL565" s="165"/>
      <c r="BM565" s="165"/>
      <c r="BN565" s="165"/>
      <c r="BO565" s="165"/>
      <c r="BP565" s="165"/>
      <c r="BQ565" s="166" t="s">
        <v>238</v>
      </c>
      <c r="BR565" s="165" t="s">
        <v>1542</v>
      </c>
    </row>
    <row r="566" spans="1:70" ht="13.8" x14ac:dyDescent="0.25">
      <c r="A566" s="256">
        <v>561</v>
      </c>
      <c r="B566" s="257" t="s">
        <v>1547</v>
      </c>
      <c r="C566" s="258" t="s">
        <v>1548</v>
      </c>
      <c r="D566" s="257" t="s">
        <v>1549</v>
      </c>
      <c r="E566" s="125" t="s">
        <v>1516</v>
      </c>
      <c r="F566" s="181" t="s">
        <v>103</v>
      </c>
      <c r="G566" s="181" t="s">
        <v>56</v>
      </c>
      <c r="H566" s="181" t="s">
        <v>1550</v>
      </c>
      <c r="I566" s="181"/>
      <c r="J566" s="178">
        <v>200</v>
      </c>
      <c r="K566" s="182"/>
      <c r="L566" s="182" t="s">
        <v>58</v>
      </c>
      <c r="M566" s="178" t="s">
        <v>59</v>
      </c>
      <c r="N566" s="178" t="s">
        <v>186</v>
      </c>
      <c r="O566" s="178" t="s">
        <v>60</v>
      </c>
      <c r="P566" s="178" t="s">
        <v>92</v>
      </c>
      <c r="Q566" s="179"/>
      <c r="R566" s="179" t="s">
        <v>1541</v>
      </c>
      <c r="S566" s="179"/>
      <c r="T566" s="179"/>
      <c r="U566" s="179"/>
      <c r="V566" s="167" t="s">
        <v>502</v>
      </c>
      <c r="W566" s="167"/>
      <c r="X566" s="167"/>
      <c r="Y566" s="167" t="s">
        <v>1551</v>
      </c>
      <c r="Z566" s="169" t="s">
        <v>63</v>
      </c>
      <c r="AA566" s="166">
        <v>20</v>
      </c>
      <c r="AB566" s="166"/>
      <c r="AC566" s="165"/>
      <c r="AD566" s="165"/>
      <c r="AE566" s="165"/>
      <c r="AF566" s="165"/>
      <c r="AG566" s="165" t="s">
        <v>80</v>
      </c>
      <c r="AH566" s="165"/>
      <c r="AI566" s="165">
        <v>18</v>
      </c>
      <c r="AJ566" s="165">
        <v>50</v>
      </c>
      <c r="AK566" s="166"/>
      <c r="AL566" s="166"/>
      <c r="AM566" s="166"/>
      <c r="AN566" s="166"/>
      <c r="AO566" s="166"/>
      <c r="AP566" s="166"/>
      <c r="AQ566" s="166"/>
      <c r="AR566" s="166"/>
      <c r="AS566" s="165"/>
      <c r="AT566" s="165"/>
      <c r="AU566" s="165"/>
      <c r="AV566" s="165"/>
      <c r="AW566" s="165"/>
      <c r="AX566" s="165"/>
      <c r="AY566" s="165"/>
      <c r="AZ566" s="165"/>
      <c r="BA566" s="166"/>
      <c r="BB566" s="166"/>
      <c r="BC566" s="166"/>
      <c r="BD566" s="166"/>
      <c r="BE566" s="166"/>
      <c r="BF566" s="166"/>
      <c r="BG566" s="166"/>
      <c r="BH566" s="166"/>
      <c r="BI566" s="165"/>
      <c r="BJ566" s="165"/>
      <c r="BK566" s="165"/>
      <c r="BL566" s="165"/>
      <c r="BM566" s="165"/>
      <c r="BN566" s="165"/>
      <c r="BO566" s="165"/>
      <c r="BP566" s="165"/>
      <c r="BQ566" s="166" t="s">
        <v>238</v>
      </c>
      <c r="BR566" s="165" t="s">
        <v>1518</v>
      </c>
    </row>
    <row r="567" spans="1:70" ht="13.8" x14ac:dyDescent="0.25">
      <c r="A567" s="256">
        <v>562</v>
      </c>
      <c r="B567" s="257" t="s">
        <v>1547</v>
      </c>
      <c r="C567" s="258" t="s">
        <v>1548</v>
      </c>
      <c r="D567" s="257" t="s">
        <v>1552</v>
      </c>
      <c r="E567" s="125" t="s">
        <v>1516</v>
      </c>
      <c r="F567" s="181" t="s">
        <v>103</v>
      </c>
      <c r="G567" s="181" t="s">
        <v>56</v>
      </c>
      <c r="H567" s="181" t="s">
        <v>1550</v>
      </c>
      <c r="I567" s="181"/>
      <c r="J567" s="178">
        <v>400</v>
      </c>
      <c r="K567" s="182"/>
      <c r="L567" s="182" t="s">
        <v>58</v>
      </c>
      <c r="M567" s="178" t="s">
        <v>59</v>
      </c>
      <c r="N567" s="178" t="s">
        <v>186</v>
      </c>
      <c r="O567" s="178" t="s">
        <v>60</v>
      </c>
      <c r="P567" s="178" t="s">
        <v>92</v>
      </c>
      <c r="Q567" s="179"/>
      <c r="R567" s="179" t="s">
        <v>1541</v>
      </c>
      <c r="S567" s="179"/>
      <c r="T567" s="179"/>
      <c r="U567" s="179"/>
      <c r="V567" s="167" t="s">
        <v>502</v>
      </c>
      <c r="W567" s="167"/>
      <c r="X567" s="167"/>
      <c r="Y567" s="167" t="s">
        <v>1551</v>
      </c>
      <c r="Z567" s="169" t="s">
        <v>63</v>
      </c>
      <c r="AA567" s="166">
        <v>20</v>
      </c>
      <c r="AB567" s="166"/>
      <c r="AC567" s="165"/>
      <c r="AD567" s="165"/>
      <c r="AE567" s="165"/>
      <c r="AF567" s="165"/>
      <c r="AG567" s="165" t="s">
        <v>80</v>
      </c>
      <c r="AH567" s="165"/>
      <c r="AI567" s="165">
        <v>18</v>
      </c>
      <c r="AJ567" s="165">
        <v>50</v>
      </c>
      <c r="AK567" s="166"/>
      <c r="AL567" s="166"/>
      <c r="AM567" s="166"/>
      <c r="AN567" s="166"/>
      <c r="AO567" s="166"/>
      <c r="AP567" s="166"/>
      <c r="AQ567" s="166"/>
      <c r="AR567" s="166"/>
      <c r="AS567" s="165"/>
      <c r="AT567" s="165"/>
      <c r="AU567" s="165"/>
      <c r="AV567" s="165"/>
      <c r="AW567" s="165"/>
      <c r="AX567" s="165"/>
      <c r="AY567" s="165"/>
      <c r="AZ567" s="165"/>
      <c r="BA567" s="166"/>
      <c r="BB567" s="166"/>
      <c r="BC567" s="166"/>
      <c r="BD567" s="166"/>
      <c r="BE567" s="166"/>
      <c r="BF567" s="166"/>
      <c r="BG567" s="166"/>
      <c r="BH567" s="166"/>
      <c r="BI567" s="165"/>
      <c r="BJ567" s="165"/>
      <c r="BK567" s="165"/>
      <c r="BL567" s="165"/>
      <c r="BM567" s="165"/>
      <c r="BN567" s="165"/>
      <c r="BO567" s="165"/>
      <c r="BP567" s="165"/>
      <c r="BQ567" s="166" t="s">
        <v>238</v>
      </c>
      <c r="BR567" s="165" t="s">
        <v>1518</v>
      </c>
    </row>
    <row r="568" spans="1:70" ht="13.8" x14ac:dyDescent="0.25">
      <c r="A568" s="256">
        <v>563</v>
      </c>
      <c r="B568" s="257" t="s">
        <v>1547</v>
      </c>
      <c r="C568" s="258" t="s">
        <v>1548</v>
      </c>
      <c r="D568" s="257" t="s">
        <v>1553</v>
      </c>
      <c r="E568" s="125" t="s">
        <v>1516</v>
      </c>
      <c r="F568" s="181" t="s">
        <v>103</v>
      </c>
      <c r="G568" s="181" t="s">
        <v>56</v>
      </c>
      <c r="H568" s="181" t="s">
        <v>1550</v>
      </c>
      <c r="I568" s="181"/>
      <c r="J568" s="178">
        <v>800</v>
      </c>
      <c r="K568" s="182"/>
      <c r="L568" s="182" t="s">
        <v>58</v>
      </c>
      <c r="M568" s="178" t="s">
        <v>59</v>
      </c>
      <c r="N568" s="178" t="s">
        <v>186</v>
      </c>
      <c r="O568" s="178" t="s">
        <v>60</v>
      </c>
      <c r="P568" s="178" t="s">
        <v>92</v>
      </c>
      <c r="Q568" s="179"/>
      <c r="R568" s="179" t="s">
        <v>1541</v>
      </c>
      <c r="S568" s="179"/>
      <c r="T568" s="179"/>
      <c r="U568" s="179"/>
      <c r="V568" s="167" t="s">
        <v>502</v>
      </c>
      <c r="W568" s="167"/>
      <c r="X568" s="167"/>
      <c r="Y568" s="167" t="s">
        <v>1551</v>
      </c>
      <c r="Z568" s="169" t="s">
        <v>63</v>
      </c>
      <c r="AA568" s="166">
        <v>20</v>
      </c>
      <c r="AB568" s="166"/>
      <c r="AC568" s="165"/>
      <c r="AD568" s="165"/>
      <c r="AE568" s="165"/>
      <c r="AF568" s="165"/>
      <c r="AG568" s="165" t="s">
        <v>80</v>
      </c>
      <c r="AH568" s="165"/>
      <c r="AI568" s="165">
        <v>18</v>
      </c>
      <c r="AJ568" s="165">
        <v>50</v>
      </c>
      <c r="AK568" s="166"/>
      <c r="AL568" s="166"/>
      <c r="AM568" s="166"/>
      <c r="AN568" s="166"/>
      <c r="AO568" s="166"/>
      <c r="AP568" s="166"/>
      <c r="AQ568" s="166"/>
      <c r="AR568" s="166"/>
      <c r="AS568" s="165"/>
      <c r="AT568" s="165"/>
      <c r="AU568" s="165"/>
      <c r="AV568" s="165"/>
      <c r="AW568" s="165"/>
      <c r="AX568" s="165"/>
      <c r="AY568" s="165"/>
      <c r="AZ568" s="165"/>
      <c r="BA568" s="166"/>
      <c r="BB568" s="166"/>
      <c r="BC568" s="166"/>
      <c r="BD568" s="166"/>
      <c r="BE568" s="166"/>
      <c r="BF568" s="166"/>
      <c r="BG568" s="166"/>
      <c r="BH568" s="166"/>
      <c r="BI568" s="165"/>
      <c r="BJ568" s="165"/>
      <c r="BK568" s="165"/>
      <c r="BL568" s="165"/>
      <c r="BM568" s="165"/>
      <c r="BN568" s="165"/>
      <c r="BO568" s="165"/>
      <c r="BP568" s="165"/>
      <c r="BQ568" s="166" t="s">
        <v>238</v>
      </c>
      <c r="BR568" s="165" t="s">
        <v>1518</v>
      </c>
    </row>
    <row r="569" spans="1:70" ht="13.8" x14ac:dyDescent="0.25">
      <c r="A569" s="256">
        <v>564</v>
      </c>
      <c r="B569" s="257" t="s">
        <v>1554</v>
      </c>
      <c r="C569" s="258" t="s">
        <v>1538</v>
      </c>
      <c r="D569" s="257" t="s">
        <v>1555</v>
      </c>
      <c r="E569" s="125" t="s">
        <v>1516</v>
      </c>
      <c r="F569" s="181" t="s">
        <v>103</v>
      </c>
      <c r="G569" s="181" t="s">
        <v>56</v>
      </c>
      <c r="H569" s="181" t="s">
        <v>1556</v>
      </c>
      <c r="I569" s="181"/>
      <c r="J569" s="178">
        <v>100</v>
      </c>
      <c r="K569" s="182"/>
      <c r="L569" s="182" t="s">
        <v>58</v>
      </c>
      <c r="M569" s="178" t="s">
        <v>59</v>
      </c>
      <c r="N569" s="178" t="s">
        <v>1557</v>
      </c>
      <c r="O569" s="178" t="s">
        <v>60</v>
      </c>
      <c r="P569" s="178" t="s">
        <v>92</v>
      </c>
      <c r="Q569" s="179"/>
      <c r="R569" s="179" t="s">
        <v>1541</v>
      </c>
      <c r="S569" s="179"/>
      <c r="T569" s="179"/>
      <c r="U569" s="179"/>
      <c r="V569" s="167" t="s">
        <v>62</v>
      </c>
      <c r="W569" s="167"/>
      <c r="X569" s="167"/>
      <c r="Y569" s="167"/>
      <c r="Z569" s="169" t="s">
        <v>63</v>
      </c>
      <c r="AA569" s="166">
        <v>6</v>
      </c>
      <c r="AB569" s="166">
        <v>0</v>
      </c>
      <c r="AC569" s="165"/>
      <c r="AD569" s="165"/>
      <c r="AE569" s="165"/>
      <c r="AF569" s="165"/>
      <c r="AG569" s="165"/>
      <c r="AH569" s="165"/>
      <c r="AI569" s="165"/>
      <c r="AJ569" s="165"/>
      <c r="AK569" s="166"/>
      <c r="AL569" s="166"/>
      <c r="AM569" s="166"/>
      <c r="AN569" s="166"/>
      <c r="AO569" s="166"/>
      <c r="AP569" s="166"/>
      <c r="AQ569" s="166"/>
      <c r="AR569" s="166"/>
      <c r="AS569" s="165"/>
      <c r="AT569" s="165"/>
      <c r="AU569" s="165"/>
      <c r="AV569" s="165"/>
      <c r="AW569" s="165"/>
      <c r="AX569" s="165"/>
      <c r="AY569" s="165"/>
      <c r="AZ569" s="165"/>
      <c r="BA569" s="166"/>
      <c r="BB569" s="166"/>
      <c r="BC569" s="166"/>
      <c r="BD569" s="166"/>
      <c r="BE569" s="166"/>
      <c r="BF569" s="166"/>
      <c r="BG569" s="166"/>
      <c r="BH569" s="166"/>
      <c r="BI569" s="165"/>
      <c r="BJ569" s="165"/>
      <c r="BK569" s="165"/>
      <c r="BL569" s="165"/>
      <c r="BM569" s="165"/>
      <c r="BN569" s="165"/>
      <c r="BO569" s="165"/>
      <c r="BP569" s="165"/>
      <c r="BQ569" s="166" t="s">
        <v>238</v>
      </c>
      <c r="BR569" s="165" t="s">
        <v>1518</v>
      </c>
    </row>
    <row r="570" spans="1:70" ht="13.8" x14ac:dyDescent="0.25">
      <c r="A570" s="256">
        <v>565</v>
      </c>
      <c r="B570" s="257" t="s">
        <v>1554</v>
      </c>
      <c r="C570" s="258" t="s">
        <v>1538</v>
      </c>
      <c r="D570" s="257" t="s">
        <v>1558</v>
      </c>
      <c r="E570" s="125" t="s">
        <v>1516</v>
      </c>
      <c r="F570" s="181" t="s">
        <v>103</v>
      </c>
      <c r="G570" s="181" t="s">
        <v>56</v>
      </c>
      <c r="H570" s="181" t="s">
        <v>1556</v>
      </c>
      <c r="I570" s="181"/>
      <c r="J570" s="178">
        <v>200</v>
      </c>
      <c r="K570" s="182"/>
      <c r="L570" s="182" t="s">
        <v>58</v>
      </c>
      <c r="M570" s="178" t="s">
        <v>59</v>
      </c>
      <c r="N570" s="178" t="s">
        <v>1557</v>
      </c>
      <c r="O570" s="178" t="s">
        <v>60</v>
      </c>
      <c r="P570" s="178" t="s">
        <v>92</v>
      </c>
      <c r="Q570" s="179"/>
      <c r="R570" s="179" t="s">
        <v>1541</v>
      </c>
      <c r="S570" s="179"/>
      <c r="T570" s="179"/>
      <c r="U570" s="179"/>
      <c r="V570" s="167" t="s">
        <v>62</v>
      </c>
      <c r="W570" s="167"/>
      <c r="X570" s="167"/>
      <c r="Y570" s="167"/>
      <c r="Z570" s="169" t="s">
        <v>63</v>
      </c>
      <c r="AA570" s="166">
        <v>6</v>
      </c>
      <c r="AB570" s="166">
        <v>0</v>
      </c>
      <c r="AC570" s="165"/>
      <c r="AD570" s="165"/>
      <c r="AE570" s="165"/>
      <c r="AF570" s="165"/>
      <c r="AG570" s="165"/>
      <c r="AH570" s="165"/>
      <c r="AI570" s="165"/>
      <c r="AJ570" s="165"/>
      <c r="AK570" s="166"/>
      <c r="AL570" s="166"/>
      <c r="AM570" s="166"/>
      <c r="AN570" s="166"/>
      <c r="AO570" s="166"/>
      <c r="AP570" s="166"/>
      <c r="AQ570" s="166"/>
      <c r="AR570" s="166"/>
      <c r="AS570" s="165"/>
      <c r="AT570" s="165"/>
      <c r="AU570" s="165"/>
      <c r="AV570" s="165"/>
      <c r="AW570" s="165"/>
      <c r="AX570" s="165"/>
      <c r="AY570" s="165"/>
      <c r="AZ570" s="165"/>
      <c r="BA570" s="166"/>
      <c r="BB570" s="166"/>
      <c r="BC570" s="166"/>
      <c r="BD570" s="166"/>
      <c r="BE570" s="166"/>
      <c r="BF570" s="166"/>
      <c r="BG570" s="166"/>
      <c r="BH570" s="166"/>
      <c r="BI570" s="165"/>
      <c r="BJ570" s="165"/>
      <c r="BK570" s="165"/>
      <c r="BL570" s="165"/>
      <c r="BM570" s="165"/>
      <c r="BN570" s="165"/>
      <c r="BO570" s="165"/>
      <c r="BP570" s="165"/>
      <c r="BQ570" s="166" t="s">
        <v>238</v>
      </c>
      <c r="BR570" s="165" t="s">
        <v>1518</v>
      </c>
    </row>
    <row r="571" spans="1:70" ht="13.8" x14ac:dyDescent="0.25">
      <c r="A571" s="256">
        <v>566</v>
      </c>
      <c r="B571" s="257" t="s">
        <v>1559</v>
      </c>
      <c r="C571" s="258" t="s">
        <v>1548</v>
      </c>
      <c r="D571" s="257" t="s">
        <v>1560</v>
      </c>
      <c r="E571" s="125" t="s">
        <v>1516</v>
      </c>
      <c r="F571" s="181" t="s">
        <v>103</v>
      </c>
      <c r="G571" s="181" t="s">
        <v>56</v>
      </c>
      <c r="H571" s="181" t="s">
        <v>1561</v>
      </c>
      <c r="I571" s="181"/>
      <c r="J571" s="178">
        <v>400</v>
      </c>
      <c r="K571" s="182"/>
      <c r="L571" s="182" t="s">
        <v>58</v>
      </c>
      <c r="M571" s="178" t="s">
        <v>59</v>
      </c>
      <c r="N571" s="178">
        <v>0</v>
      </c>
      <c r="O571" s="178" t="s">
        <v>60</v>
      </c>
      <c r="P571" s="178" t="s">
        <v>79</v>
      </c>
      <c r="Q571" s="179"/>
      <c r="R571" s="179" t="s">
        <v>1541</v>
      </c>
      <c r="S571" s="179"/>
      <c r="T571" s="179"/>
      <c r="U571" s="179"/>
      <c r="V571" s="167" t="s">
        <v>502</v>
      </c>
      <c r="W571" s="167"/>
      <c r="X571" s="167"/>
      <c r="Y571" s="167" t="s">
        <v>1551</v>
      </c>
      <c r="Z571" s="169" t="s">
        <v>63</v>
      </c>
      <c r="AA571" s="166">
        <v>14</v>
      </c>
      <c r="AB571" s="166">
        <v>14</v>
      </c>
      <c r="AC571" s="165"/>
      <c r="AD571" s="165"/>
      <c r="AE571" s="165"/>
      <c r="AF571" s="165"/>
      <c r="AG571" s="165"/>
      <c r="AH571" s="165"/>
      <c r="AI571" s="165"/>
      <c r="AJ571" s="165"/>
      <c r="AK571" s="166"/>
      <c r="AL571" s="166"/>
      <c r="AM571" s="166"/>
      <c r="AN571" s="166"/>
      <c r="AO571" s="166"/>
      <c r="AP571" s="166"/>
      <c r="AQ571" s="166"/>
      <c r="AR571" s="166"/>
      <c r="AS571" s="165"/>
      <c r="AT571" s="165"/>
      <c r="AU571" s="165"/>
      <c r="AV571" s="165"/>
      <c r="AW571" s="165"/>
      <c r="AX571" s="165"/>
      <c r="AY571" s="165"/>
      <c r="AZ571" s="165"/>
      <c r="BA571" s="166"/>
      <c r="BB571" s="166"/>
      <c r="BC571" s="166"/>
      <c r="BD571" s="166"/>
      <c r="BE571" s="166"/>
      <c r="BF571" s="166"/>
      <c r="BG571" s="166"/>
      <c r="BH571" s="166"/>
      <c r="BI571" s="165"/>
      <c r="BJ571" s="165"/>
      <c r="BK571" s="165"/>
      <c r="BL571" s="165"/>
      <c r="BM571" s="165"/>
      <c r="BN571" s="165"/>
      <c r="BO571" s="165"/>
      <c r="BP571" s="165"/>
      <c r="BQ571" s="166" t="s">
        <v>238</v>
      </c>
      <c r="BR571" s="165" t="s">
        <v>1518</v>
      </c>
    </row>
    <row r="572" spans="1:70" ht="13.8" x14ac:dyDescent="0.25">
      <c r="A572" s="256">
        <v>567</v>
      </c>
      <c r="B572" s="257" t="s">
        <v>1559</v>
      </c>
      <c r="C572" s="258" t="s">
        <v>1548</v>
      </c>
      <c r="D572" s="257" t="s">
        <v>1562</v>
      </c>
      <c r="E572" s="125" t="s">
        <v>1516</v>
      </c>
      <c r="F572" s="181" t="s">
        <v>103</v>
      </c>
      <c r="G572" s="181" t="s">
        <v>56</v>
      </c>
      <c r="H572" s="181" t="s">
        <v>1561</v>
      </c>
      <c r="I572" s="181"/>
      <c r="J572" s="178">
        <v>400</v>
      </c>
      <c r="K572" s="182"/>
      <c r="L572" s="182" t="s">
        <v>58</v>
      </c>
      <c r="M572" s="178" t="s">
        <v>59</v>
      </c>
      <c r="N572" s="178">
        <v>0</v>
      </c>
      <c r="O572" s="178" t="s">
        <v>60</v>
      </c>
      <c r="P572" s="178" t="s">
        <v>79</v>
      </c>
      <c r="Q572" s="179"/>
      <c r="R572" s="179" t="s">
        <v>1541</v>
      </c>
      <c r="S572" s="179"/>
      <c r="T572" s="179"/>
      <c r="U572" s="179"/>
      <c r="V572" s="167" t="s">
        <v>502</v>
      </c>
      <c r="W572" s="167"/>
      <c r="X572" s="167"/>
      <c r="Y572" s="167" t="s">
        <v>1551</v>
      </c>
      <c r="Z572" s="169" t="s">
        <v>63</v>
      </c>
      <c r="AA572" s="166">
        <v>15</v>
      </c>
      <c r="AB572" s="166">
        <v>0</v>
      </c>
      <c r="AC572" s="165"/>
      <c r="AD572" s="165"/>
      <c r="AE572" s="165"/>
      <c r="AF572" s="165"/>
      <c r="AG572" s="165"/>
      <c r="AH572" s="165"/>
      <c r="AI572" s="165"/>
      <c r="AJ572" s="165"/>
      <c r="AK572" s="166"/>
      <c r="AL572" s="166"/>
      <c r="AM572" s="166"/>
      <c r="AN572" s="166"/>
      <c r="AO572" s="166"/>
      <c r="AP572" s="166"/>
      <c r="AQ572" s="166"/>
      <c r="AR572" s="166"/>
      <c r="AS572" s="165"/>
      <c r="AT572" s="165"/>
      <c r="AU572" s="165"/>
      <c r="AV572" s="165"/>
      <c r="AW572" s="165"/>
      <c r="AX572" s="165"/>
      <c r="AY572" s="165"/>
      <c r="AZ572" s="165"/>
      <c r="BA572" s="166"/>
      <c r="BB572" s="166"/>
      <c r="BC572" s="166"/>
      <c r="BD572" s="166"/>
      <c r="BE572" s="166"/>
      <c r="BF572" s="166"/>
      <c r="BG572" s="166"/>
      <c r="BH572" s="166"/>
      <c r="BI572" s="165"/>
      <c r="BJ572" s="165"/>
      <c r="BK572" s="165"/>
      <c r="BL572" s="165"/>
      <c r="BM572" s="165"/>
      <c r="BN572" s="165"/>
      <c r="BO572" s="165"/>
      <c r="BP572" s="165"/>
      <c r="BQ572" s="166" t="s">
        <v>238</v>
      </c>
      <c r="BR572" s="165" t="s">
        <v>1518</v>
      </c>
    </row>
    <row r="573" spans="1:70" ht="13.8" x14ac:dyDescent="0.25">
      <c r="A573" s="256">
        <v>568</v>
      </c>
      <c r="B573" s="257" t="s">
        <v>1563</v>
      </c>
      <c r="C573" s="258" t="s">
        <v>1548</v>
      </c>
      <c r="D573" s="257" t="s">
        <v>1564</v>
      </c>
      <c r="E573" s="125" t="s">
        <v>1516</v>
      </c>
      <c r="F573" s="181" t="s">
        <v>103</v>
      </c>
      <c r="G573" s="181" t="s">
        <v>56</v>
      </c>
      <c r="H573" s="181" t="s">
        <v>1565</v>
      </c>
      <c r="I573" s="181"/>
      <c r="J573" s="178">
        <v>400</v>
      </c>
      <c r="K573" s="182"/>
      <c r="L573" s="182" t="s">
        <v>58</v>
      </c>
      <c r="M573" s="178" t="s">
        <v>59</v>
      </c>
      <c r="N573" s="178">
        <v>0</v>
      </c>
      <c r="O573" s="178" t="s">
        <v>60</v>
      </c>
      <c r="P573" s="178" t="s">
        <v>79</v>
      </c>
      <c r="Q573" s="179"/>
      <c r="R573" s="179" t="s">
        <v>1541</v>
      </c>
      <c r="S573" s="179"/>
      <c r="T573" s="179"/>
      <c r="U573" s="179"/>
      <c r="V573" s="167" t="s">
        <v>502</v>
      </c>
      <c r="W573" s="167"/>
      <c r="X573" s="167"/>
      <c r="Y573" s="167" t="s">
        <v>1566</v>
      </c>
      <c r="Z573" s="169" t="s">
        <v>63</v>
      </c>
      <c r="AA573" s="166">
        <v>16</v>
      </c>
      <c r="AB573" s="166"/>
      <c r="AC573" s="165"/>
      <c r="AD573" s="165"/>
      <c r="AE573" s="165"/>
      <c r="AF573" s="165"/>
      <c r="AG573" s="165"/>
      <c r="AH573" s="165"/>
      <c r="AI573" s="165"/>
      <c r="AJ573" s="165"/>
      <c r="AK573" s="166"/>
      <c r="AL573" s="166"/>
      <c r="AM573" s="166"/>
      <c r="AN573" s="166"/>
      <c r="AO573" s="166"/>
      <c r="AP573" s="166"/>
      <c r="AQ573" s="166"/>
      <c r="AR573" s="166"/>
      <c r="AS573" s="165"/>
      <c r="AT573" s="165"/>
      <c r="AU573" s="165"/>
      <c r="AV573" s="165"/>
      <c r="AW573" s="165"/>
      <c r="AX573" s="165"/>
      <c r="AY573" s="165"/>
      <c r="AZ573" s="165"/>
      <c r="BA573" s="166"/>
      <c r="BB573" s="166"/>
      <c r="BC573" s="166"/>
      <c r="BD573" s="166"/>
      <c r="BE573" s="166"/>
      <c r="BF573" s="166"/>
      <c r="BG573" s="166"/>
      <c r="BH573" s="166"/>
      <c r="BI573" s="165"/>
      <c r="BJ573" s="165"/>
      <c r="BK573" s="165"/>
      <c r="BL573" s="165"/>
      <c r="BM573" s="165"/>
      <c r="BN573" s="165"/>
      <c r="BO573" s="165"/>
      <c r="BP573" s="165"/>
      <c r="BQ573" s="166" t="s">
        <v>238</v>
      </c>
      <c r="BR573" s="165" t="s">
        <v>1518</v>
      </c>
    </row>
    <row r="574" spans="1:70" ht="13.8" x14ac:dyDescent="0.25">
      <c r="A574" s="256">
        <v>569</v>
      </c>
      <c r="B574" s="257" t="s">
        <v>1567</v>
      </c>
      <c r="C574" s="258" t="s">
        <v>1548</v>
      </c>
      <c r="D574" s="257" t="s">
        <v>1568</v>
      </c>
      <c r="E574" s="125" t="s">
        <v>1516</v>
      </c>
      <c r="F574" s="181" t="s">
        <v>103</v>
      </c>
      <c r="G574" s="181" t="s">
        <v>56</v>
      </c>
      <c r="H574" s="181" t="s">
        <v>1569</v>
      </c>
      <c r="I574" s="181"/>
      <c r="J574" s="178">
        <v>400</v>
      </c>
      <c r="K574" s="182"/>
      <c r="L574" s="182" t="s">
        <v>58</v>
      </c>
      <c r="M574" s="178" t="s">
        <v>59</v>
      </c>
      <c r="N574" s="178">
        <v>0</v>
      </c>
      <c r="O574" s="178" t="s">
        <v>60</v>
      </c>
      <c r="P574" s="178" t="s">
        <v>79</v>
      </c>
      <c r="Q574" s="179"/>
      <c r="R574" s="179" t="s">
        <v>1541</v>
      </c>
      <c r="S574" s="179"/>
      <c r="T574" s="179"/>
      <c r="U574" s="179"/>
      <c r="V574" s="167" t="s">
        <v>62</v>
      </c>
      <c r="W574" s="167"/>
      <c r="X574" s="167"/>
      <c r="Y574" s="167"/>
      <c r="Z574" s="169" t="s">
        <v>63</v>
      </c>
      <c r="AA574" s="166">
        <v>32</v>
      </c>
      <c r="AB574" s="166">
        <v>0</v>
      </c>
      <c r="AC574" s="165"/>
      <c r="AD574" s="165"/>
      <c r="AE574" s="165"/>
      <c r="AF574" s="165"/>
      <c r="AG574" s="165"/>
      <c r="AH574" s="165"/>
      <c r="AI574" s="165"/>
      <c r="AJ574" s="165"/>
      <c r="AK574" s="166"/>
      <c r="AL574" s="166"/>
      <c r="AM574" s="166"/>
      <c r="AN574" s="166"/>
      <c r="AO574" s="166"/>
      <c r="AP574" s="166"/>
      <c r="AQ574" s="166"/>
      <c r="AR574" s="166"/>
      <c r="AS574" s="165"/>
      <c r="AT574" s="165"/>
      <c r="AU574" s="165"/>
      <c r="AV574" s="165"/>
      <c r="AW574" s="165"/>
      <c r="AX574" s="165"/>
      <c r="AY574" s="165"/>
      <c r="AZ574" s="165"/>
      <c r="BA574" s="166"/>
      <c r="BB574" s="166"/>
      <c r="BC574" s="166"/>
      <c r="BD574" s="166"/>
      <c r="BE574" s="166"/>
      <c r="BF574" s="166"/>
      <c r="BG574" s="166"/>
      <c r="BH574" s="166"/>
      <c r="BI574" s="165"/>
      <c r="BJ574" s="165"/>
      <c r="BK574" s="165"/>
      <c r="BL574" s="165"/>
      <c r="BM574" s="165"/>
      <c r="BN574" s="165"/>
      <c r="BO574" s="165"/>
      <c r="BP574" s="165"/>
      <c r="BQ574" s="166" t="s">
        <v>238</v>
      </c>
      <c r="BR574" s="165" t="s">
        <v>1518</v>
      </c>
    </row>
    <row r="575" spans="1:70" ht="13.8" x14ac:dyDescent="0.25">
      <c r="A575" s="256">
        <v>570</v>
      </c>
      <c r="B575" s="257" t="s">
        <v>1570</v>
      </c>
      <c r="C575" s="258" t="s">
        <v>1571</v>
      </c>
      <c r="D575" s="257" t="s">
        <v>1572</v>
      </c>
      <c r="E575" s="125" t="s">
        <v>1276</v>
      </c>
      <c r="F575" s="181" t="s">
        <v>103</v>
      </c>
      <c r="G575" s="181" t="s">
        <v>56</v>
      </c>
      <c r="H575" s="181" t="s">
        <v>619</v>
      </c>
      <c r="I575" s="181"/>
      <c r="J575" s="178">
        <v>100</v>
      </c>
      <c r="K575" s="182"/>
      <c r="L575" s="182" t="s">
        <v>58</v>
      </c>
      <c r="M575" s="178" t="s">
        <v>59</v>
      </c>
      <c r="N575" s="178">
        <v>0</v>
      </c>
      <c r="O575" s="178" t="s">
        <v>60</v>
      </c>
      <c r="P575" s="178" t="s">
        <v>79</v>
      </c>
      <c r="Q575" s="179"/>
      <c r="R575" s="179"/>
      <c r="S575" s="179"/>
      <c r="T575" s="179"/>
      <c r="U575" s="179"/>
      <c r="V575" s="167" t="s">
        <v>502</v>
      </c>
      <c r="W575" s="167"/>
      <c r="X575" s="167"/>
      <c r="Y575" s="167"/>
      <c r="Z575" s="169" t="s">
        <v>63</v>
      </c>
      <c r="AA575" s="166">
        <v>10</v>
      </c>
      <c r="AB575" s="166">
        <v>0</v>
      </c>
      <c r="AC575" s="165">
        <v>35</v>
      </c>
      <c r="AD575" s="165" t="s">
        <v>80</v>
      </c>
      <c r="AE575" s="165"/>
      <c r="AF575" s="165"/>
      <c r="AG575" s="165"/>
      <c r="AH575" s="165"/>
      <c r="AI575" s="165">
        <v>25</v>
      </c>
      <c r="AJ575" s="165">
        <v>43</v>
      </c>
      <c r="AK575" s="166">
        <v>75.3</v>
      </c>
      <c r="AL575" s="166" t="s">
        <v>81</v>
      </c>
      <c r="AM575" s="166" t="s">
        <v>118</v>
      </c>
      <c r="AN575" s="166"/>
      <c r="AO575" s="166"/>
      <c r="AP575" s="166"/>
      <c r="AQ575" s="166">
        <v>64</v>
      </c>
      <c r="AR575" s="166">
        <v>87</v>
      </c>
      <c r="AS575" s="165"/>
      <c r="AT575" s="165"/>
      <c r="AU575" s="165"/>
      <c r="AV575" s="165"/>
      <c r="AW575" s="165"/>
      <c r="AX575" s="165"/>
      <c r="AY575" s="165"/>
      <c r="AZ575" s="165"/>
      <c r="BA575" s="166"/>
      <c r="BB575" s="166"/>
      <c r="BC575" s="166"/>
      <c r="BD575" s="166"/>
      <c r="BE575" s="166"/>
      <c r="BF575" s="166"/>
      <c r="BG575" s="166"/>
      <c r="BH575" s="166"/>
      <c r="BI575" s="165"/>
      <c r="BJ575" s="165"/>
      <c r="BK575" s="165"/>
      <c r="BL575" s="165"/>
      <c r="BM575" s="165"/>
      <c r="BN575" s="165"/>
      <c r="BO575" s="165"/>
      <c r="BP575" s="165"/>
      <c r="BQ575" s="166" t="s">
        <v>238</v>
      </c>
      <c r="BR575" s="165" t="s">
        <v>1573</v>
      </c>
    </row>
    <row r="576" spans="1:70" ht="13.8" x14ac:dyDescent="0.25">
      <c r="A576" s="256">
        <v>571</v>
      </c>
      <c r="B576" s="257" t="s">
        <v>1570</v>
      </c>
      <c r="C576" s="258" t="s">
        <v>1571</v>
      </c>
      <c r="D576" s="257" t="s">
        <v>1574</v>
      </c>
      <c r="E576" s="125" t="s">
        <v>1276</v>
      </c>
      <c r="F576" s="181" t="s">
        <v>103</v>
      </c>
      <c r="G576" s="181" t="s">
        <v>56</v>
      </c>
      <c r="H576" s="181" t="s">
        <v>619</v>
      </c>
      <c r="I576" s="181"/>
      <c r="J576" s="178">
        <v>100</v>
      </c>
      <c r="K576" s="182"/>
      <c r="L576" s="182" t="s">
        <v>58</v>
      </c>
      <c r="M576" s="178" t="s">
        <v>59</v>
      </c>
      <c r="N576" s="178">
        <v>144</v>
      </c>
      <c r="O576" s="178" t="s">
        <v>60</v>
      </c>
      <c r="P576" s="178" t="s">
        <v>79</v>
      </c>
      <c r="Q576" s="179"/>
      <c r="R576" s="179"/>
      <c r="S576" s="179"/>
      <c r="T576" s="179"/>
      <c r="U576" s="179"/>
      <c r="V576" s="167" t="s">
        <v>502</v>
      </c>
      <c r="W576" s="167"/>
      <c r="X576" s="167"/>
      <c r="Y576" s="167"/>
      <c r="Z576" s="169" t="s">
        <v>63</v>
      </c>
      <c r="AA576" s="166">
        <v>10</v>
      </c>
      <c r="AB576" s="166">
        <v>0</v>
      </c>
      <c r="AC576" s="165">
        <v>35</v>
      </c>
      <c r="AD576" s="165" t="s">
        <v>80</v>
      </c>
      <c r="AE576" s="165"/>
      <c r="AF576" s="165"/>
      <c r="AG576" s="165"/>
      <c r="AH576" s="165"/>
      <c r="AI576" s="165">
        <v>25</v>
      </c>
      <c r="AJ576" s="165">
        <v>43</v>
      </c>
      <c r="AK576" s="166">
        <v>75.3</v>
      </c>
      <c r="AL576" s="166" t="s">
        <v>81</v>
      </c>
      <c r="AM576" s="166" t="s">
        <v>118</v>
      </c>
      <c r="AN576" s="166"/>
      <c r="AO576" s="166"/>
      <c r="AP576" s="166"/>
      <c r="AQ576" s="166">
        <v>64</v>
      </c>
      <c r="AR576" s="166">
        <v>87</v>
      </c>
      <c r="AS576" s="165"/>
      <c r="AT576" s="165"/>
      <c r="AU576" s="165"/>
      <c r="AV576" s="165"/>
      <c r="AW576" s="165"/>
      <c r="AX576" s="165"/>
      <c r="AY576" s="165"/>
      <c r="AZ576" s="165"/>
      <c r="BA576" s="166"/>
      <c r="BB576" s="166"/>
      <c r="BC576" s="166"/>
      <c r="BD576" s="166"/>
      <c r="BE576" s="166"/>
      <c r="BF576" s="166"/>
      <c r="BG576" s="166"/>
      <c r="BH576" s="166"/>
      <c r="BI576" s="165"/>
      <c r="BJ576" s="165"/>
      <c r="BK576" s="165"/>
      <c r="BL576" s="165"/>
      <c r="BM576" s="165"/>
      <c r="BN576" s="165"/>
      <c r="BO576" s="165"/>
      <c r="BP576" s="165"/>
      <c r="BQ576" s="166" t="s">
        <v>238</v>
      </c>
      <c r="BR576" s="165" t="s">
        <v>1573</v>
      </c>
    </row>
    <row r="577" spans="1:70" ht="13.8" x14ac:dyDescent="0.25">
      <c r="A577" s="260">
        <v>572</v>
      </c>
      <c r="B577" s="124" t="s">
        <v>1575</v>
      </c>
      <c r="C577" s="261" t="s">
        <v>1576</v>
      </c>
      <c r="D577" s="124" t="s">
        <v>1577</v>
      </c>
      <c r="E577" s="125" t="s">
        <v>1276</v>
      </c>
      <c r="F577" s="181" t="s">
        <v>103</v>
      </c>
      <c r="G577" s="181" t="s">
        <v>56</v>
      </c>
      <c r="H577" s="181" t="s">
        <v>619</v>
      </c>
      <c r="I577" s="181"/>
      <c r="J577" s="178">
        <v>400</v>
      </c>
      <c r="K577" s="182"/>
      <c r="L577" s="182" t="s">
        <v>58</v>
      </c>
      <c r="M577" s="178" t="s">
        <v>59</v>
      </c>
      <c r="N577" s="178" t="s">
        <v>1578</v>
      </c>
      <c r="O577" s="178" t="s">
        <v>60</v>
      </c>
      <c r="P577" s="178" t="s">
        <v>92</v>
      </c>
      <c r="Q577" s="179"/>
      <c r="R577" s="179"/>
      <c r="S577" s="179"/>
      <c r="T577" s="179"/>
      <c r="U577" s="179"/>
      <c r="V577" s="167" t="s">
        <v>1579</v>
      </c>
      <c r="W577" s="167">
        <v>1</v>
      </c>
      <c r="X577" s="167">
        <v>2</v>
      </c>
      <c r="Y577" s="167" t="s">
        <v>1580</v>
      </c>
      <c r="Z577" s="169" t="s">
        <v>63</v>
      </c>
      <c r="AA577" s="166">
        <v>20</v>
      </c>
      <c r="AB577" s="166">
        <v>13</v>
      </c>
      <c r="AC577" s="165">
        <v>28.6</v>
      </c>
      <c r="AD577" s="165" t="s">
        <v>80</v>
      </c>
      <c r="AE577" s="165" t="s">
        <v>116</v>
      </c>
      <c r="AF577" s="165"/>
      <c r="AG577" s="165"/>
      <c r="AH577" s="165"/>
      <c r="AI577" s="165"/>
      <c r="AJ577" s="165"/>
      <c r="AK577" s="166">
        <v>68.2</v>
      </c>
      <c r="AL577" s="166" t="s">
        <v>81</v>
      </c>
      <c r="AM577" s="166" t="s">
        <v>118</v>
      </c>
      <c r="AN577" s="166"/>
      <c r="AO577" s="166"/>
      <c r="AP577" s="166"/>
      <c r="AQ577" s="166"/>
      <c r="AR577" s="166"/>
      <c r="AS577" s="165"/>
      <c r="AT577" s="165"/>
      <c r="AU577" s="165"/>
      <c r="AV577" s="165"/>
      <c r="AW577" s="165"/>
      <c r="AX577" s="165"/>
      <c r="AY577" s="165"/>
      <c r="AZ577" s="165"/>
      <c r="BA577" s="166"/>
      <c r="BB577" s="166"/>
      <c r="BC577" s="166"/>
      <c r="BD577" s="166"/>
      <c r="BE577" s="166"/>
      <c r="BF577" s="166"/>
      <c r="BG577" s="166"/>
      <c r="BH577" s="166"/>
      <c r="BI577" s="165"/>
      <c r="BJ577" s="165"/>
      <c r="BK577" s="165"/>
      <c r="BL577" s="165"/>
      <c r="BM577" s="165"/>
      <c r="BN577" s="165"/>
      <c r="BO577" s="165"/>
      <c r="BP577" s="165"/>
      <c r="BQ577" s="166" t="s">
        <v>238</v>
      </c>
      <c r="BR577" s="165" t="s">
        <v>1518</v>
      </c>
    </row>
    <row r="578" spans="1:70" ht="13.8" x14ac:dyDescent="0.25">
      <c r="A578" s="260">
        <v>573</v>
      </c>
      <c r="B578" s="124" t="s">
        <v>1575</v>
      </c>
      <c r="C578" s="261" t="s">
        <v>1576</v>
      </c>
      <c r="D578" s="124" t="s">
        <v>1581</v>
      </c>
      <c r="E578" s="125" t="s">
        <v>1276</v>
      </c>
      <c r="F578" s="181" t="s">
        <v>103</v>
      </c>
      <c r="G578" s="181" t="s">
        <v>56</v>
      </c>
      <c r="H578" s="181" t="s">
        <v>619</v>
      </c>
      <c r="I578" s="181"/>
      <c r="J578" s="178">
        <v>400</v>
      </c>
      <c r="K578" s="182"/>
      <c r="L578" s="182" t="s">
        <v>58</v>
      </c>
      <c r="M578" s="178" t="s">
        <v>59</v>
      </c>
      <c r="N578" s="178" t="s">
        <v>1582</v>
      </c>
      <c r="O578" s="178" t="s">
        <v>60</v>
      </c>
      <c r="P578" s="178" t="s">
        <v>92</v>
      </c>
      <c r="Q578" s="179"/>
      <c r="R578" s="179"/>
      <c r="S578" s="179"/>
      <c r="T578" s="179"/>
      <c r="U578" s="179"/>
      <c r="V578" s="167" t="s">
        <v>1579</v>
      </c>
      <c r="W578" s="167">
        <v>1</v>
      </c>
      <c r="X578" s="167">
        <v>2</v>
      </c>
      <c r="Y578" s="167" t="s">
        <v>1580</v>
      </c>
      <c r="Z578" s="169" t="s">
        <v>63</v>
      </c>
      <c r="AA578" s="166">
        <v>19</v>
      </c>
      <c r="AB578" s="166">
        <v>13</v>
      </c>
      <c r="AC578" s="165">
        <v>28.6</v>
      </c>
      <c r="AD578" s="165" t="s">
        <v>80</v>
      </c>
      <c r="AE578" s="165" t="s">
        <v>116</v>
      </c>
      <c r="AF578" s="165"/>
      <c r="AG578" s="165"/>
      <c r="AH578" s="165"/>
      <c r="AI578" s="165"/>
      <c r="AJ578" s="165"/>
      <c r="AK578" s="166">
        <v>68.2</v>
      </c>
      <c r="AL578" s="166" t="s">
        <v>81</v>
      </c>
      <c r="AM578" s="166" t="s">
        <v>118</v>
      </c>
      <c r="AN578" s="166"/>
      <c r="AO578" s="166"/>
      <c r="AP578" s="166"/>
      <c r="AQ578" s="166"/>
      <c r="AR578" s="166"/>
      <c r="AS578" s="165"/>
      <c r="AT578" s="165"/>
      <c r="AU578" s="165"/>
      <c r="AV578" s="165"/>
      <c r="AW578" s="165"/>
      <c r="AX578" s="165"/>
      <c r="AY578" s="165"/>
      <c r="AZ578" s="165"/>
      <c r="BA578" s="166"/>
      <c r="BB578" s="166"/>
      <c r="BC578" s="166"/>
      <c r="BD578" s="166"/>
      <c r="BE578" s="166"/>
      <c r="BF578" s="166"/>
      <c r="BG578" s="166"/>
      <c r="BH578" s="166"/>
      <c r="BI578" s="165"/>
      <c r="BJ578" s="165"/>
      <c r="BK578" s="165"/>
      <c r="BL578" s="165"/>
      <c r="BM578" s="165"/>
      <c r="BN578" s="165"/>
      <c r="BO578" s="165"/>
      <c r="BP578" s="165"/>
      <c r="BQ578" s="166" t="s">
        <v>238</v>
      </c>
      <c r="BR578" s="165" t="s">
        <v>1583</v>
      </c>
    </row>
    <row r="579" spans="1:70" ht="13.8" x14ac:dyDescent="0.25">
      <c r="A579" s="260">
        <v>574</v>
      </c>
      <c r="B579" s="124" t="s">
        <v>1584</v>
      </c>
      <c r="C579" s="261" t="s">
        <v>1585</v>
      </c>
      <c r="D579" s="124" t="s">
        <v>1586</v>
      </c>
      <c r="E579" s="125" t="s">
        <v>1276</v>
      </c>
      <c r="F579" s="181" t="s">
        <v>103</v>
      </c>
      <c r="G579" s="181" t="s">
        <v>56</v>
      </c>
      <c r="H579" s="181" t="s">
        <v>57</v>
      </c>
      <c r="I579" s="181"/>
      <c r="J579" s="178">
        <v>1200</v>
      </c>
      <c r="K579" s="182"/>
      <c r="L579" s="182" t="s">
        <v>58</v>
      </c>
      <c r="M579" s="178" t="s">
        <v>59</v>
      </c>
      <c r="N579" s="178">
        <v>0</v>
      </c>
      <c r="O579" s="178" t="s">
        <v>60</v>
      </c>
      <c r="P579" s="178" t="s">
        <v>79</v>
      </c>
      <c r="Q579" s="179"/>
      <c r="R579" s="179"/>
      <c r="S579" s="179"/>
      <c r="T579" s="179"/>
      <c r="U579" s="179"/>
      <c r="V579" s="167" t="s">
        <v>502</v>
      </c>
      <c r="W579" s="167"/>
      <c r="X579" s="167"/>
      <c r="Y579" s="167" t="s">
        <v>1587</v>
      </c>
      <c r="Z579" s="169" t="s">
        <v>63</v>
      </c>
      <c r="AA579" s="166">
        <v>14</v>
      </c>
      <c r="AB579" s="166"/>
      <c r="AC579" s="165">
        <v>39.1</v>
      </c>
      <c r="AD579" s="165" t="s">
        <v>80</v>
      </c>
      <c r="AE579" s="165" t="s">
        <v>116</v>
      </c>
      <c r="AF579" s="165"/>
      <c r="AG579" s="165"/>
      <c r="AH579" s="165"/>
      <c r="AI579" s="165">
        <v>21</v>
      </c>
      <c r="AJ579" s="165">
        <v>55</v>
      </c>
      <c r="AK579" s="166">
        <v>73.5</v>
      </c>
      <c r="AL579" s="166" t="s">
        <v>81</v>
      </c>
      <c r="AM579" s="166" t="s">
        <v>118</v>
      </c>
      <c r="AN579" s="166"/>
      <c r="AO579" s="166"/>
      <c r="AP579" s="166"/>
      <c r="AQ579" s="166">
        <v>59</v>
      </c>
      <c r="AR579" s="166">
        <v>94</v>
      </c>
      <c r="AS579" s="165"/>
      <c r="AT579" s="165"/>
      <c r="AU579" s="165"/>
      <c r="AV579" s="165"/>
      <c r="AW579" s="165"/>
      <c r="AX579" s="165"/>
      <c r="AY579" s="165"/>
      <c r="AZ579" s="165"/>
      <c r="BA579" s="166"/>
      <c r="BB579" s="166"/>
      <c r="BC579" s="166"/>
      <c r="BD579" s="166"/>
      <c r="BE579" s="166"/>
      <c r="BF579" s="166"/>
      <c r="BG579" s="166"/>
      <c r="BH579" s="166"/>
      <c r="BI579" s="165"/>
      <c r="BJ579" s="165"/>
      <c r="BK579" s="165"/>
      <c r="BL579" s="165"/>
      <c r="BM579" s="165"/>
      <c r="BN579" s="165"/>
      <c r="BO579" s="165"/>
      <c r="BP579" s="165"/>
      <c r="BQ579" s="166" t="s">
        <v>238</v>
      </c>
      <c r="BR579" s="165" t="s">
        <v>1588</v>
      </c>
    </row>
    <row r="580" spans="1:70" ht="13.8" x14ac:dyDescent="0.25">
      <c r="A580" s="260">
        <v>575</v>
      </c>
      <c r="B580" s="124" t="s">
        <v>1584</v>
      </c>
      <c r="C580" s="261" t="s">
        <v>1585</v>
      </c>
      <c r="D580" s="124" t="s">
        <v>1589</v>
      </c>
      <c r="E580" s="125" t="s">
        <v>1276</v>
      </c>
      <c r="F580" s="181" t="s">
        <v>103</v>
      </c>
      <c r="G580" s="181" t="s">
        <v>56</v>
      </c>
      <c r="H580" s="181" t="s">
        <v>57</v>
      </c>
      <c r="I580" s="181"/>
      <c r="J580" s="178">
        <v>1200</v>
      </c>
      <c r="K580" s="182"/>
      <c r="L580" s="182" t="s">
        <v>58</v>
      </c>
      <c r="M580" s="178" t="s">
        <v>59</v>
      </c>
      <c r="N580" s="178">
        <v>144</v>
      </c>
      <c r="O580" s="178" t="s">
        <v>60</v>
      </c>
      <c r="P580" s="178" t="s">
        <v>79</v>
      </c>
      <c r="Q580" s="179"/>
      <c r="R580" s="179"/>
      <c r="S580" s="179"/>
      <c r="T580" s="179"/>
      <c r="U580" s="179"/>
      <c r="V580" s="167" t="s">
        <v>502</v>
      </c>
      <c r="W580" s="167"/>
      <c r="X580" s="167"/>
      <c r="Y580" s="167" t="s">
        <v>1587</v>
      </c>
      <c r="Z580" s="169" t="s">
        <v>63</v>
      </c>
      <c r="AA580" s="166">
        <v>12</v>
      </c>
      <c r="AB580" s="166"/>
      <c r="AC580" s="165">
        <v>39.1</v>
      </c>
      <c r="AD580" s="165" t="s">
        <v>80</v>
      </c>
      <c r="AE580" s="165" t="s">
        <v>116</v>
      </c>
      <c r="AF580" s="165"/>
      <c r="AG580" s="165"/>
      <c r="AH580" s="165"/>
      <c r="AI580" s="165">
        <v>21</v>
      </c>
      <c r="AJ580" s="165">
        <v>55</v>
      </c>
      <c r="AK580" s="166">
        <v>73.5</v>
      </c>
      <c r="AL580" s="166" t="s">
        <v>81</v>
      </c>
      <c r="AM580" s="166" t="s">
        <v>118</v>
      </c>
      <c r="AN580" s="166"/>
      <c r="AO580" s="166"/>
      <c r="AP580" s="166"/>
      <c r="AQ580" s="166">
        <v>59</v>
      </c>
      <c r="AR580" s="166">
        <v>94</v>
      </c>
      <c r="AS580" s="165"/>
      <c r="AT580" s="165"/>
      <c r="AU580" s="165"/>
      <c r="AV580" s="165"/>
      <c r="AW580" s="165"/>
      <c r="AX580" s="165"/>
      <c r="AY580" s="165"/>
      <c r="AZ580" s="165"/>
      <c r="BA580" s="166"/>
      <c r="BB580" s="166"/>
      <c r="BC580" s="166"/>
      <c r="BD580" s="166"/>
      <c r="BE580" s="166"/>
      <c r="BF580" s="166"/>
      <c r="BG580" s="166"/>
      <c r="BH580" s="166"/>
      <c r="BI580" s="165"/>
      <c r="BJ580" s="165"/>
      <c r="BK580" s="165"/>
      <c r="BL580" s="165"/>
      <c r="BM580" s="165"/>
      <c r="BN580" s="165"/>
      <c r="BO580" s="165"/>
      <c r="BP580" s="165"/>
      <c r="BQ580" s="166" t="s">
        <v>238</v>
      </c>
      <c r="BR580" s="165" t="s">
        <v>1590</v>
      </c>
    </row>
    <row r="581" spans="1:70" ht="13.8" x14ac:dyDescent="0.25">
      <c r="A581" s="260">
        <v>576</v>
      </c>
      <c r="B581" s="124" t="s">
        <v>1591</v>
      </c>
      <c r="C581" s="261" t="s">
        <v>1592</v>
      </c>
      <c r="D581" s="124" t="s">
        <v>1593</v>
      </c>
      <c r="E581" s="125" t="s">
        <v>1516</v>
      </c>
      <c r="F581" s="181" t="s">
        <v>103</v>
      </c>
      <c r="G581" s="181" t="s">
        <v>56</v>
      </c>
      <c r="H581" s="181" t="s">
        <v>619</v>
      </c>
      <c r="I581" s="181"/>
      <c r="J581" s="178">
        <v>300</v>
      </c>
      <c r="K581" s="182"/>
      <c r="L581" s="182" t="s">
        <v>58</v>
      </c>
      <c r="M581" s="178" t="s">
        <v>59</v>
      </c>
      <c r="N581" s="178" t="s">
        <v>1594</v>
      </c>
      <c r="O581" s="178" t="s">
        <v>60</v>
      </c>
      <c r="P581" s="178" t="s">
        <v>92</v>
      </c>
      <c r="Q581" s="179"/>
      <c r="R581" s="179" t="s">
        <v>1530</v>
      </c>
      <c r="S581" s="179"/>
      <c r="T581" s="179"/>
      <c r="U581" s="179"/>
      <c r="V581" s="167" t="s">
        <v>502</v>
      </c>
      <c r="W581" s="167"/>
      <c r="X581" s="167"/>
      <c r="Y581" s="167" t="s">
        <v>1595</v>
      </c>
      <c r="Z581" s="169" t="s">
        <v>63</v>
      </c>
      <c r="AA581" s="166">
        <v>22</v>
      </c>
      <c r="AB581" s="166">
        <v>6</v>
      </c>
      <c r="AC581" s="165">
        <v>32</v>
      </c>
      <c r="AD581" s="165" t="s">
        <v>80</v>
      </c>
      <c r="AE581" s="165" t="s">
        <v>116</v>
      </c>
      <c r="AF581" s="165"/>
      <c r="AG581" s="165"/>
      <c r="AH581" s="165"/>
      <c r="AI581" s="165"/>
      <c r="AJ581" s="165"/>
      <c r="AK581" s="166">
        <v>77.3</v>
      </c>
      <c r="AL581" s="166" t="s">
        <v>81</v>
      </c>
      <c r="AM581" s="166" t="s">
        <v>118</v>
      </c>
      <c r="AN581" s="166"/>
      <c r="AO581" s="166"/>
      <c r="AP581" s="166"/>
      <c r="AQ581" s="166"/>
      <c r="AR581" s="166"/>
      <c r="AS581" s="165"/>
      <c r="AT581" s="165"/>
      <c r="AU581" s="165"/>
      <c r="AV581" s="165"/>
      <c r="AW581" s="165"/>
      <c r="AX581" s="165"/>
      <c r="AY581" s="165"/>
      <c r="AZ581" s="165"/>
      <c r="BA581" s="166">
        <v>26.6</v>
      </c>
      <c r="BB581" s="166" t="s">
        <v>533</v>
      </c>
      <c r="BC581" s="166" t="s">
        <v>118</v>
      </c>
      <c r="BD581" s="166"/>
      <c r="BE581" s="166"/>
      <c r="BF581" s="166"/>
      <c r="BG581" s="166"/>
      <c r="BH581" s="166"/>
      <c r="BI581" s="165"/>
      <c r="BJ581" s="165"/>
      <c r="BK581" s="165"/>
      <c r="BL581" s="165"/>
      <c r="BM581" s="165"/>
      <c r="BN581" s="165"/>
      <c r="BO581" s="165"/>
      <c r="BP581" s="165"/>
      <c r="BQ581" s="166" t="s">
        <v>238</v>
      </c>
      <c r="BR581" s="165" t="s">
        <v>1596</v>
      </c>
    </row>
    <row r="582" spans="1:70" ht="13.8" x14ac:dyDescent="0.25">
      <c r="A582" s="260">
        <v>577</v>
      </c>
      <c r="B582" s="124" t="s">
        <v>1591</v>
      </c>
      <c r="C582" s="261" t="s">
        <v>1592</v>
      </c>
      <c r="D582" s="124" t="s">
        <v>1597</v>
      </c>
      <c r="E582" s="125" t="s">
        <v>1516</v>
      </c>
      <c r="F582" s="181" t="s">
        <v>103</v>
      </c>
      <c r="G582" s="181" t="s">
        <v>56</v>
      </c>
      <c r="H582" s="181" t="s">
        <v>619</v>
      </c>
      <c r="I582" s="181"/>
      <c r="J582" s="178">
        <v>300</v>
      </c>
      <c r="K582" s="182"/>
      <c r="L582" s="182" t="s">
        <v>58</v>
      </c>
      <c r="M582" s="178" t="s">
        <v>59</v>
      </c>
      <c r="N582" s="178" t="s">
        <v>1598</v>
      </c>
      <c r="O582" s="178" t="s">
        <v>60</v>
      </c>
      <c r="P582" s="178" t="s">
        <v>92</v>
      </c>
      <c r="Q582" s="179"/>
      <c r="R582" s="179" t="s">
        <v>1530</v>
      </c>
      <c r="S582" s="179"/>
      <c r="T582" s="179"/>
      <c r="U582" s="179"/>
      <c r="V582" s="167" t="s">
        <v>502</v>
      </c>
      <c r="W582" s="167"/>
      <c r="X582" s="167"/>
      <c r="Y582" s="167" t="s">
        <v>1595</v>
      </c>
      <c r="Z582" s="169" t="s">
        <v>63</v>
      </c>
      <c r="AA582" s="166">
        <v>19</v>
      </c>
      <c r="AB582" s="166">
        <v>6</v>
      </c>
      <c r="AC582" s="165">
        <v>32</v>
      </c>
      <c r="AD582" s="165" t="s">
        <v>80</v>
      </c>
      <c r="AE582" s="165" t="s">
        <v>116</v>
      </c>
      <c r="AF582" s="165"/>
      <c r="AG582" s="165"/>
      <c r="AH582" s="165"/>
      <c r="AI582" s="165"/>
      <c r="AJ582" s="165"/>
      <c r="AK582" s="166">
        <v>77.3</v>
      </c>
      <c r="AL582" s="166" t="s">
        <v>81</v>
      </c>
      <c r="AM582" s="166" t="s">
        <v>118</v>
      </c>
      <c r="AN582" s="166"/>
      <c r="AO582" s="166"/>
      <c r="AP582" s="166"/>
      <c r="AQ582" s="166"/>
      <c r="AR582" s="166"/>
      <c r="AS582" s="165"/>
      <c r="AT582" s="165"/>
      <c r="AU582" s="165"/>
      <c r="AV582" s="165"/>
      <c r="AW582" s="165"/>
      <c r="AX582" s="165"/>
      <c r="AY582" s="165"/>
      <c r="AZ582" s="165"/>
      <c r="BA582" s="166">
        <v>26.6</v>
      </c>
      <c r="BB582" s="166" t="s">
        <v>533</v>
      </c>
      <c r="BC582" s="166" t="s">
        <v>118</v>
      </c>
      <c r="BD582" s="166"/>
      <c r="BE582" s="166"/>
      <c r="BF582" s="166"/>
      <c r="BG582" s="166"/>
      <c r="BH582" s="166"/>
      <c r="BI582" s="165"/>
      <c r="BJ582" s="165"/>
      <c r="BK582" s="165"/>
      <c r="BL582" s="165"/>
      <c r="BM582" s="165"/>
      <c r="BN582" s="165"/>
      <c r="BO582" s="165"/>
      <c r="BP582" s="165"/>
      <c r="BQ582" s="166" t="s">
        <v>238</v>
      </c>
      <c r="BR582" s="165" t="s">
        <v>1599</v>
      </c>
    </row>
    <row r="583" spans="1:70" ht="13.8" x14ac:dyDescent="0.25">
      <c r="A583" s="260">
        <v>578</v>
      </c>
      <c r="B583" s="124" t="s">
        <v>1591</v>
      </c>
      <c r="C583" s="261" t="s">
        <v>1592</v>
      </c>
      <c r="D583" s="124" t="s">
        <v>1600</v>
      </c>
      <c r="E583" s="125" t="s">
        <v>1276</v>
      </c>
      <c r="F583" s="181" t="s">
        <v>103</v>
      </c>
      <c r="G583" s="181" t="s">
        <v>56</v>
      </c>
      <c r="H583" s="181" t="s">
        <v>624</v>
      </c>
      <c r="I583" s="181"/>
      <c r="J583" s="178">
        <v>400</v>
      </c>
      <c r="K583" s="182"/>
      <c r="L583" s="182" t="s">
        <v>58</v>
      </c>
      <c r="M583" s="178" t="s">
        <v>59</v>
      </c>
      <c r="N583" s="178" t="s">
        <v>1601</v>
      </c>
      <c r="O583" s="178" t="s">
        <v>60</v>
      </c>
      <c r="P583" s="178" t="s">
        <v>92</v>
      </c>
      <c r="Q583" s="179"/>
      <c r="R583" s="179" t="s">
        <v>1602</v>
      </c>
      <c r="S583" s="179"/>
      <c r="T583" s="179"/>
      <c r="U583" s="179"/>
      <c r="V583" s="167" t="s">
        <v>502</v>
      </c>
      <c r="W583" s="167"/>
      <c r="X583" s="167"/>
      <c r="Y583" s="167" t="s">
        <v>1595</v>
      </c>
      <c r="Z583" s="169" t="s">
        <v>63</v>
      </c>
      <c r="AA583" s="166">
        <v>22</v>
      </c>
      <c r="AB583" s="166">
        <v>6</v>
      </c>
      <c r="AC583" s="165">
        <v>32</v>
      </c>
      <c r="AD583" s="165" t="s">
        <v>80</v>
      </c>
      <c r="AE583" s="165" t="s">
        <v>116</v>
      </c>
      <c r="AF583" s="165"/>
      <c r="AG583" s="165"/>
      <c r="AH583" s="165"/>
      <c r="AI583" s="165"/>
      <c r="AJ583" s="165"/>
      <c r="AK583" s="166">
        <v>77.3</v>
      </c>
      <c r="AL583" s="166" t="s">
        <v>81</v>
      </c>
      <c r="AM583" s="166" t="s">
        <v>118</v>
      </c>
      <c r="AN583" s="166"/>
      <c r="AO583" s="166"/>
      <c r="AP583" s="166"/>
      <c r="AQ583" s="166"/>
      <c r="AR583" s="166"/>
      <c r="AS583" s="165"/>
      <c r="AT583" s="165"/>
      <c r="AU583" s="165"/>
      <c r="AV583" s="165"/>
      <c r="AW583" s="165"/>
      <c r="AX583" s="165"/>
      <c r="AY583" s="165"/>
      <c r="AZ583" s="165"/>
      <c r="BA583" s="166">
        <v>26.6</v>
      </c>
      <c r="BB583" s="166" t="s">
        <v>533</v>
      </c>
      <c r="BC583" s="166" t="s">
        <v>118</v>
      </c>
      <c r="BD583" s="166"/>
      <c r="BE583" s="166"/>
      <c r="BF583" s="166"/>
      <c r="BG583" s="166"/>
      <c r="BH583" s="166"/>
      <c r="BI583" s="165"/>
      <c r="BJ583" s="165"/>
      <c r="BK583" s="165"/>
      <c r="BL583" s="165"/>
      <c r="BM583" s="165"/>
      <c r="BN583" s="165"/>
      <c r="BO583" s="165"/>
      <c r="BP583" s="165"/>
      <c r="BQ583" s="166" t="s">
        <v>238</v>
      </c>
      <c r="BR583" s="165" t="s">
        <v>1596</v>
      </c>
    </row>
    <row r="584" spans="1:70" ht="13.8" x14ac:dyDescent="0.25">
      <c r="A584" s="260">
        <v>579</v>
      </c>
      <c r="B584" s="124" t="s">
        <v>1591</v>
      </c>
      <c r="C584" s="261" t="s">
        <v>1592</v>
      </c>
      <c r="D584" s="124" t="s">
        <v>1603</v>
      </c>
      <c r="E584" s="125" t="s">
        <v>1276</v>
      </c>
      <c r="F584" s="181" t="s">
        <v>103</v>
      </c>
      <c r="G584" s="181" t="s">
        <v>56</v>
      </c>
      <c r="H584" s="181" t="s">
        <v>624</v>
      </c>
      <c r="I584" s="181"/>
      <c r="J584" s="178">
        <v>400</v>
      </c>
      <c r="K584" s="182"/>
      <c r="L584" s="182" t="s">
        <v>58</v>
      </c>
      <c r="M584" s="178" t="s">
        <v>59</v>
      </c>
      <c r="N584" s="178" t="s">
        <v>1598</v>
      </c>
      <c r="O584" s="178" t="s">
        <v>60</v>
      </c>
      <c r="P584" s="178" t="s">
        <v>92</v>
      </c>
      <c r="Q584" s="179"/>
      <c r="R584" s="179" t="s">
        <v>1602</v>
      </c>
      <c r="S584" s="179"/>
      <c r="T584" s="179"/>
      <c r="U584" s="179"/>
      <c r="V584" s="167" t="s">
        <v>502</v>
      </c>
      <c r="W584" s="167"/>
      <c r="X584" s="167"/>
      <c r="Y584" s="167" t="s">
        <v>1595</v>
      </c>
      <c r="Z584" s="169" t="s">
        <v>63</v>
      </c>
      <c r="AA584" s="166">
        <v>19</v>
      </c>
      <c r="AB584" s="166">
        <v>6</v>
      </c>
      <c r="AC584" s="165">
        <v>32</v>
      </c>
      <c r="AD584" s="165" t="s">
        <v>80</v>
      </c>
      <c r="AE584" s="165" t="s">
        <v>116</v>
      </c>
      <c r="AF584" s="165"/>
      <c r="AG584" s="165"/>
      <c r="AH584" s="165"/>
      <c r="AI584" s="165"/>
      <c r="AJ584" s="165"/>
      <c r="AK584" s="166">
        <v>77.3</v>
      </c>
      <c r="AL584" s="166" t="s">
        <v>81</v>
      </c>
      <c r="AM584" s="166" t="s">
        <v>118</v>
      </c>
      <c r="AN584" s="166"/>
      <c r="AO584" s="166"/>
      <c r="AP584" s="166"/>
      <c r="AQ584" s="166"/>
      <c r="AR584" s="166"/>
      <c r="AS584" s="165"/>
      <c r="AT584" s="165"/>
      <c r="AU584" s="165"/>
      <c r="AV584" s="165"/>
      <c r="AW584" s="165"/>
      <c r="AX584" s="165"/>
      <c r="AY584" s="165"/>
      <c r="AZ584" s="165"/>
      <c r="BA584" s="166">
        <v>26.6</v>
      </c>
      <c r="BB584" s="166" t="s">
        <v>533</v>
      </c>
      <c r="BC584" s="166" t="s">
        <v>118</v>
      </c>
      <c r="BD584" s="166"/>
      <c r="BE584" s="166"/>
      <c r="BF584" s="166"/>
      <c r="BG584" s="166"/>
      <c r="BH584" s="166"/>
      <c r="BI584" s="165"/>
      <c r="BJ584" s="165"/>
      <c r="BK584" s="165"/>
      <c r="BL584" s="165"/>
      <c r="BM584" s="165"/>
      <c r="BN584" s="165"/>
      <c r="BO584" s="165"/>
      <c r="BP584" s="165"/>
      <c r="BQ584" s="166" t="s">
        <v>238</v>
      </c>
      <c r="BR584" s="165" t="s">
        <v>1599</v>
      </c>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 ref="C555" r:id="rId512"/>
    <hyperlink ref="C556" r:id="rId513"/>
    <hyperlink ref="C557" r:id="rId514"/>
    <hyperlink ref="C558" r:id="rId515"/>
    <hyperlink ref="C559" r:id="rId516"/>
    <hyperlink ref="C560" r:id="rId517"/>
    <hyperlink ref="C577" r:id="rId518"/>
    <hyperlink ref="C578" r:id="rId519"/>
    <hyperlink ref="C579" r:id="rId520"/>
    <hyperlink ref="C580" r:id="rId521"/>
    <hyperlink ref="C581" r:id="rId522"/>
    <hyperlink ref="C582" r:id="rId523"/>
    <hyperlink ref="C583" r:id="rId524"/>
    <hyperlink ref="C584" r:id="rId525"/>
  </hyperlinks>
  <pageMargins left="0.7" right="0.7" top="0.75" bottom="0.75" header="0.3" footer="0.3"/>
  <pageSetup paperSize="9" orientation="portrait" r:id="rId526"/>
  <legacyDrawing r:id="rId527"/>
  <extLst>
    <ext xmlns:x14="http://schemas.microsoft.com/office/spreadsheetml/2009/9/main" uri="{CCE6A557-97BC-4b89-ADB6-D9C93CAAB3DF}">
      <x14:dataValidations xmlns:xm="http://schemas.microsoft.com/office/excel/2006/main" count="2">
        <x14:dataValidation type="list" allowBlank="1" showInputMessage="1" showErrorMessage="1">
          <x14:formula1>
            <xm:f>Lists!$P$3:$P$6</xm:f>
          </x14:formula1>
          <xm:sqref>G295:G318 G1:G261 G354:G386 G388:G550</xm:sqref>
        </x14:dataValidation>
        <x14:dataValidation type="list" allowBlank="1" showInputMessage="1" showErrorMessage="1">
          <x14:formula1>
            <xm:f>[1]Lists!#REF!</xm:f>
          </x14:formula1>
          <xm:sqref>G555:G575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2"/>
  <sheetViews>
    <sheetView zoomScale="90" zoomScaleNormal="90" workbookViewId="0">
      <pane xSplit="5" ySplit="1" topLeftCell="F436" activePane="bottomRight" state="frozen"/>
      <selection pane="topRight" activeCell="F1" sqref="F1"/>
      <selection pane="bottomLeft" activeCell="A2" sqref="A2"/>
      <selection pane="bottomRight" activeCell="I452" sqref="I452"/>
    </sheetView>
  </sheetViews>
  <sheetFormatPr defaultColWidth="11" defaultRowHeight="13.8" x14ac:dyDescent="0.25"/>
  <cols>
    <col min="1" max="1" width="4.8984375" bestFit="1" customWidth="1"/>
    <col min="2" max="2" width="16.3984375" style="240" customWidth="1"/>
    <col min="3" max="3" width="40.19921875" style="240" customWidth="1"/>
    <col min="4" max="4" width="38" style="240"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1" ht="14.25"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ht="14.25"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ht="14.25"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ht="14.25"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ht="14.25"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ht="14.25"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ht="14.25"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ht="14.25"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ht="14.25"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ht="14.25"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ht="14.25"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ht="14.25"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ht="14.25"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ht="14.25"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ht="14.25"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ht="14.25"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ht="14.25"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ht="14.25"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ht="14.25"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ht="14.25"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ht="14.25"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ht="14.25"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ht="14.25"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ht="14.25"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ht="14.25"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ht="14.25"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ht="14.25"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ht="14.25"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ht="14.25"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ht="14.25"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ht="14.25"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ht="14.25"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ht="14.25"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ht="14.25"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ht="14.25"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ht="14.25"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ht="14.25"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ht="14.25"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ht="14.25"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ht="14.25"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ht="14.25"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ht="14.25"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ht="14.25"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ht="14.25"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ht="14.25"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ht="14.25"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ht="14.25"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ht="14.25"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ht="14.25"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ht="14.25"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ht="14.25"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ht="14.25"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ht="14.25"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ht="14.25"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ht="14.25"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ht="14.25"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ht="14.25"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ht="14.25"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ht="14.25"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ht="14.25"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ht="14.25"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ht="14.25"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ht="14.25"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ht="14.25"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ht="14.25"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ht="14.25"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ht="14.25"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ht="14.25"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ht="14.25"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ht="14.25"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ht="14.25"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ht="14.25"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ht="14.25"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ht="14.25"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ht="14.25"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ht="14.25"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ht="14.25"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ht="14.25"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ht="14.25"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ht="14.25"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ht="14.25"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ht="14.25"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ht="14.25"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ht="14.25"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ht="14.25"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ht="14.25"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ht="14.25"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ht="14.25"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ht="14.25"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ht="14.25"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ht="14.25"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ht="14.25"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ht="14.25"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ht="14.25"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ht="14.25"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ht="14.25"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ht="14.25"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ht="14.25"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ht="14.25"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ht="14.25"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ht="14.25"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ht="14.25"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ht="14.25"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ht="14.25"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ht="14.25"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ht="14.25"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ht="14.25"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ht="14.25"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ht="14.25"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ht="14.25"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ht="14.25"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ht="14.25"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ht="14.25"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ht="14.25"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ht="14.25"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ht="14.25"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ht="14.25"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ht="14.25"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ht="14.25"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ht="14.25"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ht="14.25"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ht="14.25"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ht="14.25"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ht="14.25"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ht="14.25"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ht="14.25"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ht="14.25"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ht="14.25"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ht="14.25"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ht="14.25"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ht="14.25"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ht="14.25"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ht="14.25"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ht="14.25"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ht="14.25"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ht="14.25"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ht="14.25"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ht="14.25"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5">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5">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5">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5">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5">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5">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5">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5">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5">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5">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5">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5">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5">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5">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5">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ht="14.25"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ht="14.25"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ht="14.25"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ht="14.25"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ht="14.25"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ht="14.25"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ht="14.25"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ht="14.25"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ht="14.25"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ht="14.25"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ht="14.25"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ht="14.25"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ht="14.25"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ht="14.25"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ht="14.25"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ht="14.25"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ht="14.25"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ht="14.25"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ht="14.25"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ht="14.25"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ht="14.25"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ht="14.25"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ht="14.25"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ht="14.25"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ht="14.25"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ht="14.25"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ht="14.25"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ht="14.25"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ht="14.25"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5">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5">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5">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5">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5">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ht="14.25"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ht="14.25"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ht="14.25"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ht="14.25"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ht="14.25"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ht="14.25"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ht="14.25"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ht="14.25"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ht="14.25"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ht="14.25"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ht="14.25"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ht="14.25"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ht="14.25"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ht="14.25"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ht="14.25"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ht="14.25"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ht="14.25"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ht="14.25"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ht="14.25"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ht="14.25"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ht="14.25"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ht="14.25"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ht="14.25"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ht="14.25"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5">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5">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5">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5">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5">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5">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5">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5">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5">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5">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5">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5">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5">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5">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5">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ht="14.25"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ht="14.25"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ht="14.25"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ht="14.25"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ht="14.25"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ht="14.25"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ht="14.25"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ht="14.25"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ht="14.25"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ht="14.25"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ht="14.25"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ht="14.25"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ht="14.25"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ht="14.25"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ht="14.25"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ht="14.25"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ht="14.25"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ht="14.25"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ht="14.25"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5">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5">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5">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5">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ht="14.25"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ht="14.25"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ht="14.25"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ht="14.25"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ht="14.25"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ht="14.25"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ht="14.25"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ht="14.25"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ht="14.25"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ht="14.25"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ht="14.25"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ht="14.25"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ht="14.25"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ht="14.25"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ht="14.25"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ht="14.25"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ht="14.25"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ht="14.25"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5">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5">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ht="14.25"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ht="14.25"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ht="14.25"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ht="14.25"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ht="14.25"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ht="14.25"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ht="14.25"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ht="14.25"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ht="14.25"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ht="14.25"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ht="14.25"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ht="14.25"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ht="14.25"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ht="14.25"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ht="14.25"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ht="14.25"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ht="14.25"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ht="14.25"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ht="14.25"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ht="14.25"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ht="14.25"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ht="14.25"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ht="14.25"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ht="14.25"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ht="14.25"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ht="14.25"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ht="14.25"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ht="14.25"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ht="14.25"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ht="14.25"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ht="14.25"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ht="14.25"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ht="14.25"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ht="14.25"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ht="14.25"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ht="14.25"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ht="14.25"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ht="14.25"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ht="14.25"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ht="14.25"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ht="14.25"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ht="14.25"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ht="14.25"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ht="14.25"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ht="14.25"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ht="14.25"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ht="14.25"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ht="14.25"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ht="14.25"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ht="14.25"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ht="14.25"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ht="14.25"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ht="14.25"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ht="14.25"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ht="14.25"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5">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5">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5">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5">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5">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ht="14.25"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ht="14.25"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ht="14.25"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ht="14.25"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ht="14.25"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ht="14.25"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ht="14.25"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ht="14.25"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ht="14.25"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ht="14.25"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ht="14.25"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ht="14.25"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ht="14.25"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ht="14.25"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ht="14.25"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ht="14.25"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ht="14.25"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ht="14.25"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5">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5">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ht="14.25"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ht="14.25"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5">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5">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5">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5">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5">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5">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5">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5">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5">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ht="14.25"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ht="14.25"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ht="14.25"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ht="14.25"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ht="14.25"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ht="14.25"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ht="14.25"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ht="14.25"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ht="14.25"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ht="14.25"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ht="14.25"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ht="14.25"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ht="14.25"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ht="14.25"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ht="14.25"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ht="14.25"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ht="14.25"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ht="14.25"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ht="14.25"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ht="14.25"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ht="14.25"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ht="14.25"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ht="14.25"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5">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5">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5">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5">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5">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ht="14.25"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ht="14.25"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ht="14.25"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ht="14.25"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ht="14.25"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ht="14.25"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ht="14.25"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ht="14.25"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ht="14.25"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ht="14.25"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ht="14.25"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ht="14.25"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ht="14.25"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ht="14.25"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ht="14.25"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ht="14.25"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ht="14.25"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ht="14.25"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ht="14.25"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ht="14.25"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ht="14.25"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ht="14.25"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x14ac:dyDescent="0.25">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x14ac:dyDescent="0.25">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x14ac:dyDescent="0.25">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x14ac:dyDescent="0.25">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x14ac:dyDescent="0.25">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x14ac:dyDescent="0.25">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x14ac:dyDescent="0.25">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x14ac:dyDescent="0.25">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5">
      <c r="A419" s="247">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5">
      <c r="A420" s="247">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x14ac:dyDescent="0.25">
      <c r="A421" s="247">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x14ac:dyDescent="0.25">
      <c r="A422" s="247">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x14ac:dyDescent="0.25">
      <c r="A423" s="247">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x14ac:dyDescent="0.25">
      <c r="A424" s="247">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x14ac:dyDescent="0.25">
      <c r="A425" s="247">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5">
      <c r="A426" s="247">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5">
      <c r="A427" s="247">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x14ac:dyDescent="0.25">
      <c r="A428" s="247">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x14ac:dyDescent="0.25">
      <c r="A429" s="247">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x14ac:dyDescent="0.25">
      <c r="A430" s="247">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x14ac:dyDescent="0.25">
      <c r="A431" s="247">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5">
      <c r="A432" s="247">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5">
      <c r="A433" s="247">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5">
      <c r="A434" s="247">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5">
      <c r="A435" s="247">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5">
      <c r="A436" s="247">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5">
      <c r="A437" s="247">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x14ac:dyDescent="0.25">
      <c r="A438" s="247">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x14ac:dyDescent="0.25">
      <c r="A439" s="247">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x14ac:dyDescent="0.25">
      <c r="A440" s="247">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x14ac:dyDescent="0.25">
      <c r="A441" s="247">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x14ac:dyDescent="0.25">
      <c r="A442" s="247">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x14ac:dyDescent="0.25">
      <c r="A443" s="247">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x14ac:dyDescent="0.25">
      <c r="A444" s="247">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x14ac:dyDescent="0.25">
      <c r="A445" s="247">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x14ac:dyDescent="0.25">
      <c r="A446" s="247">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5">
      <c r="A447" s="248">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5">
      <c r="A448" s="248">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0" x14ac:dyDescent="0.25">
      <c r="A449" s="247">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0" x14ac:dyDescent="0.25">
      <c r="A450" s="247">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0" x14ac:dyDescent="0.25">
      <c r="A451" s="247">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0" x14ac:dyDescent="0.25">
      <c r="A452" s="247">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77"/>
  <sheetViews>
    <sheetView zoomScaleNormal="100" workbookViewId="0">
      <pane ySplit="1" topLeftCell="A5254" activePane="bottomLeft" state="frozen"/>
      <selection pane="bottomLeft" activeCell="A5270" sqref="A5270"/>
    </sheetView>
  </sheetViews>
  <sheetFormatPr defaultColWidth="11" defaultRowHeight="13.2" x14ac:dyDescent="0.25"/>
  <cols>
    <col min="1" max="1" width="4.8984375" style="30" bestFit="1" customWidth="1"/>
    <col min="2" max="2" width="12.59765625" style="232" customWidth="1"/>
    <col min="3" max="3" width="36.19921875" style="232" customWidth="1"/>
    <col min="4" max="4" width="72.8984375" style="232" customWidth="1"/>
    <col min="5" max="5" width="17.19921875" style="97" customWidth="1"/>
    <col min="6" max="6" width="11" style="99"/>
    <col min="7" max="7" width="11.09765625" style="50" bestFit="1" customWidth="1"/>
    <col min="8" max="8" width="11" style="50"/>
    <col min="9" max="9" width="11.09765625" style="41" bestFit="1" customWidth="1"/>
    <col min="10" max="11" width="11" style="41"/>
    <col min="12" max="12" width="11.09765625" style="52" bestFit="1" customWidth="1"/>
    <col min="13" max="14" width="11" style="52"/>
    <col min="15" max="15" width="11.09765625" style="59" bestFit="1" customWidth="1"/>
    <col min="16" max="16" width="127.59765625" style="42" bestFit="1" customWidth="1"/>
    <col min="17" max="16384" width="11" style="30"/>
  </cols>
  <sheetData>
    <row r="1" spans="1:17" ht="12.75"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4.25"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4.25"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4.25"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4.25"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4.25"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4.25"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4.25"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4.25"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4.25"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4.25"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4.25"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4.25"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4.25"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4.25"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4.25"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4.25"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4.25"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4.25"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4.25"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4.25"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4.25"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4.25"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4.25"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4.25"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4.25"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4.25"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4.25"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4.25"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4.25"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4.25"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4.25"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4.25"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4.25"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4.25"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4.25"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4.25"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4.25"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4.25"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4.25"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4.25"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4.25"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4.25"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4.25"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4.25"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4.25"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4.25"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4.25"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4.25"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4.25"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4.25"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4.25"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4.25"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4.25"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4.25"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4.25"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4.25"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4.25"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4.25"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4.25"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4.25"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4.25"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4.25"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4.25"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4.25"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4.25"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4.25"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4.25"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4.25"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4.25"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4.25"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4.25"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4.25"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4.25"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4.25"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4.25"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4.25"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4.25"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4.25"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4.25"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4.25"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4.25"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4.25"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4.25"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4.25"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4.25"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4.25"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4.25"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4.25"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4.25"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4.25"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4.25"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4.25"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4.25"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4.25"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4.25"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4.25"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4.25"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4.25"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4.25"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4.25"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4.25"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4.25"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4.25"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4.25"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4.25"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4.25"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4.25"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4.25"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4.25"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4.25"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4.25"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4.25"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4.25"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4.25"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4.25"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4.25"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4.25"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4.25"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4.25"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4.25"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4.25"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4.25"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4.25"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4.25"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4.25"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4.25"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4.25"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4.25"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4.25"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4.25"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4.25"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4.25"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4.25"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4.25"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4.25"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4.25"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4.25"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4.25"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4.25"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4.25"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4.25"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4.25"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4.25"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4.25"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4.25"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4.25"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4.25"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4.25"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4.25"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4.25"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4.25"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4.25"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4.25"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4.25"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4.25"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4.25"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4.25"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4.25"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4.25"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4.25"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4.25"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4.25"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4.25"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4.25"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4.25"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4.25"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4.25"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4.25"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4.25"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4.25"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4.25"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4.25"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4.25"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4.25"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4.25"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4.25"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4.25"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4.25"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4.25"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4.25"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4.25"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4.25"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4.25"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4.25"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4.25"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4.25"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4.25"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4.25"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4.25"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4.25"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4.25"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4.25"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4.25"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4.25"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4.25"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4.25"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4.25"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4.25"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4.25"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4.25"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4.25"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4.25"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4.25"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4.25"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4.25"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4.25"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4.25"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4.25"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4.25"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4.25"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4.25"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4.25"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4.25"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4.25"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4.25"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4.25"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4.25"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4.25"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4.25"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4.25"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4.25"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4.25"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4.25"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4.25"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4.25"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4.25"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4.25"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4.25"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4.25"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4.25"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4.25"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4.25"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4.25"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4.25"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4.25"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4.25"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4.25"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4.25"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4.25"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4.25"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4.25"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4.25"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4.25"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4.25"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4.25"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4.25"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4.25"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4.25"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4.25"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4.25"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4.25"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4.25"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4.25"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4.25"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4.25"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4.25"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4.25"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4.25"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4.25"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4.25"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4.25"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4.25"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4.25"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4.25"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4.25"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4.25"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4.25"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4.25"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4.25"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4.25"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4.25"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4.25"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4.25"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4.25"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4.25"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4.25"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4.25"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4.25"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4.25"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4.25"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4.25"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4.25"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4.25"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4.25"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4.25"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4.25"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4.25"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4.25"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4.25"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4.25"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4.25"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4.25"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4.25"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4.25"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4.25"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4.25"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4.25"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4.25"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4.25"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4.25"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4.25"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4.25"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4.25"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4.25"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4.25"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4.25"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4.25"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4.25"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4.25"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4.25"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4.25"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4.25"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4.25"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4.25"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4.25"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4.25"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4.25"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4.25"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4.25"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4.25"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4.25"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4.25"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4.25"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4.25"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4.25"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4.25"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4.25"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4.25"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4.25"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4.25"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4.25"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4.25"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4.25"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4.25"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4.25"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4.25"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4.25"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4.25"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4.25"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4.25"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4.25"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4.25"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4.25"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4.25"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4.25"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4.25"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4.25"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4.25"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4.25"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4.25"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4.25"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4.25"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4.25"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4.25"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4.25"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4.25"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4.25"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4.25"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4.25"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4.25"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4.25"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4.25"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4.25"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4.25"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4.25"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4.25"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4.25"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4.25"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4.25"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4.25"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4.25"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4.25"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4.25"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4.25"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4.25"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4.25"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4.25"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4.25"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ht="12.75"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ht="12.75"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ht="12.75"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ht="12.75"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ht="12.75"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ht="12.75"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ht="12.75"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ht="12.75"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ht="12.75"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ht="12.75"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ht="12.75"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ht="12.75"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ht="12.75"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ht="12.75"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4.25"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4.25"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4.25"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4.25"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4.25"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4.25"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4.25"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4.25"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4.25"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4.25"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4.25"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4.25"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4.25"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4.25"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4.25"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4.25"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4.25"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4.25"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4.25"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4.25"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4.25"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4.25"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4.25"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4.25"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4.25"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4.25"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4.25"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4.25"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4.25"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4.25"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4.25"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4.25"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4.25"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4.25"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4.25"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4.25"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4.25"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4.25"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4.25"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4.25"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4.25"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4.25"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4.25"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4.25"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4.25"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4.25"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4.25"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4.25"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4.25"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4.25"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4.25"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4.25"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4.25"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4.25"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4.25"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4.25"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4.25"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4.25"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4.25"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4.25"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4.25"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4.25"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4.25"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4.25"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4.25"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4.25"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4.25"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4.25"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4.25"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4.25"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4.25"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4.25"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4.25"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4.25"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4.25"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4.25"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4.25"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4.25"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4.25"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4.25"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4.25"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4.25"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4.25"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4.25"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4.25"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3.8" x14ac:dyDescent="0.25">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3.8" x14ac:dyDescent="0.25">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3.8" x14ac:dyDescent="0.25">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3.8" x14ac:dyDescent="0.25">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3.8" x14ac:dyDescent="0.25">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3.8" x14ac:dyDescent="0.25">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3.8" x14ac:dyDescent="0.25">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3.8" x14ac:dyDescent="0.25">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3.8" x14ac:dyDescent="0.25">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3.8" x14ac:dyDescent="0.25">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3.8" x14ac:dyDescent="0.25">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3.8" x14ac:dyDescent="0.25">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3.8" x14ac:dyDescent="0.25">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3.8" x14ac:dyDescent="0.25">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3.8" x14ac:dyDescent="0.25">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3.8" x14ac:dyDescent="0.25">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3.8" x14ac:dyDescent="0.25">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3.8" x14ac:dyDescent="0.25">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3.8" x14ac:dyDescent="0.25">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3.8" x14ac:dyDescent="0.25">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3.8" x14ac:dyDescent="0.25">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3.8" x14ac:dyDescent="0.25">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3.8" x14ac:dyDescent="0.25">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3.8" x14ac:dyDescent="0.25">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3.8" x14ac:dyDescent="0.25">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3.8" x14ac:dyDescent="0.25">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3.8" x14ac:dyDescent="0.25">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3.8" x14ac:dyDescent="0.25">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3.8" x14ac:dyDescent="0.25">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3.8" x14ac:dyDescent="0.25">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3.8" x14ac:dyDescent="0.25">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3.8" x14ac:dyDescent="0.25">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3.8" x14ac:dyDescent="0.25">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3.8" x14ac:dyDescent="0.25">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3.8" x14ac:dyDescent="0.25">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3.8" x14ac:dyDescent="0.25">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3.8" x14ac:dyDescent="0.25">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3.8" x14ac:dyDescent="0.25">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3.8" x14ac:dyDescent="0.25">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3.8" x14ac:dyDescent="0.25">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3.8" x14ac:dyDescent="0.25">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3.8" x14ac:dyDescent="0.25">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3.8" x14ac:dyDescent="0.25">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3.8" x14ac:dyDescent="0.25">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4.25"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4.25"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4.25"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4.25"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4.25"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4.25"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4.25"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4.25"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4.25"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4.25"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4.25"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4.25"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4.25"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4.25"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4.25"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4.25"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4.25"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4.25"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4.25"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4.25"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4.25"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4.25"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4.25"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4.25"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4.25"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4.25"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4.25"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4.25"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4.25"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4.25"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4.25"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4.25"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4.25"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4.25"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4.25"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4.25"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4.25"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4.25"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4.25"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4.25"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4.25"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4.25"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4.25"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4.25"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4.25"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4.25"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4.25"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4.25"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4.25"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4.25"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4.25"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4.25"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4.25"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4.25"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ht="12.75"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ht="12.75"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ht="12.75"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ht="12.75"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ht="12.75"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ht="12.75"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ht="12.75"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ht="12.75"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ht="12.75"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ht="12.75"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ht="12.75"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ht="12.75"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ht="12.75"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ht="12.75"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ht="12.75"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ht="12.75"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ht="12.75"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ht="12.75"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ht="12.75"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ht="12.75"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ht="12.75"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ht="12.75"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ht="12.75"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ht="12.75"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ht="12.75"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ht="12.75"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ht="12.75"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ht="12.75"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ht="12.75"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ht="12.75"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ht="12.75"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ht="12.75"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ht="12.75"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ht="12.75"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ht="12.75"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ht="12.75"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ht="12.75"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ht="12.75"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ht="12.75"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ht="12.75"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ht="12.75"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ht="12.75"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ht="12.75"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ht="12.75"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ht="12.75"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ht="12.75"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ht="12.75"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ht="12.75"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ht="12.75"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ht="12.75"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ht="12.75"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ht="12.75"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ht="12.75"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ht="12.75"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ht="12.75"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ht="12.75"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ht="12.75"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ht="12.75"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ht="12.75"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ht="12.75"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ht="12.75"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ht="12.75"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ht="12.75"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ht="12.75"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ht="12.75"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ht="12.75"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ht="12.75"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ht="12.75"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ht="12.75"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ht="12.75"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ht="12.75"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ht="12.75"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ht="12.75"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ht="12.75"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ht="12.75"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ht="12.75"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ht="12.75"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ht="12.75"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ht="12.75"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ht="12.75"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ht="12.75"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ht="12.75"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ht="12.75"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ht="12.75"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ht="12.75"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ht="12.75"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ht="12.75"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ht="12.75"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ht="12.75"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ht="12.75"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ht="12.75"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ht="12.75"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ht="12.75"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ht="12.75"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ht="12.75"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ht="12.75"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ht="12.75"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ht="12.75"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ht="12.75"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ht="12.75"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ht="12.75"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ht="12.75"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ht="12.75"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ht="12.75"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ht="12.75"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ht="12.75"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ht="12.75"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ht="12.75"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ht="12.75"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ht="12.75"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ht="12.75"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ht="12.75"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ht="12.75"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ht="12.75"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ht="12.75"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ht="12.75"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ht="12.75"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ht="12.75"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ht="12.75"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ht="12.75"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ht="12.75"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ht="12.75"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ht="12.75"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ht="12.75"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ht="12.75"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ht="12.75"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ht="12.75"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ht="12.75"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ht="12.75"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ht="12.75"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ht="12.75"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ht="12.75"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ht="12.75"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ht="12.75"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ht="12.75"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ht="12.75"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ht="12.75"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ht="12.75"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ht="12.75"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ht="12.75"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ht="12.75"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ht="12.75"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ht="12.75"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ht="12.75"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ht="12.75"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ht="12.75"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ht="12.75"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ht="12.75"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ht="12.75"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ht="12.75"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ht="12.75"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ht="12.75"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ht="12.75"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ht="12.75"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ht="12.75"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ht="12.75"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ht="12.75"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ht="12.75"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ht="12.75"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ht="12.75"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ht="12.75"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ht="12.75"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ht="12.75"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ht="12.75"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ht="12.75"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ht="12.75"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ht="12.75"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ht="12.75"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ht="12.75"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ht="12.75"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ht="12.75"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ht="12.75"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ht="12.75"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ht="12.75"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ht="12.75"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ht="12.75"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ht="12.75"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ht="12.75"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ht="12.75"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ht="12.75"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ht="12.75"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ht="12.75"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ht="12.75"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ht="12.75"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ht="12.75"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ht="12.75"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ht="12.75"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ht="12.75"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ht="12.75"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ht="12.75"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ht="12.75"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ht="12.75"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ht="12.75"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ht="12.75"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ht="12.75"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ht="12.75"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ht="12.75"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ht="12.75"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ht="12.75"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ht="12.75"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ht="12.75"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ht="12.75"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ht="12.75"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ht="12.75"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ht="12.75"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ht="12.75"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ht="12.75"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ht="12.75"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ht="12.75"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ht="12.75"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ht="12.75"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ht="12.75"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ht="12.75"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ht="12.75"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ht="12.75"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ht="12.75"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ht="12.75"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ht="12.75"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ht="12.75"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ht="12.75"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ht="12.75"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ht="12.75"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ht="12.75"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ht="12.75"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ht="12.75"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ht="12.75"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ht="12.75"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ht="12.75"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ht="12.75"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ht="12.75"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ht="12.75"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ht="12.75"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ht="12.75"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ht="12.75"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ht="12.75"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ht="12.75"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ht="12.75"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ht="12.75"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ht="12.75"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ht="12.75"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ht="12.75"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ht="12.75"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ht="12.75"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ht="12.75"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ht="12.75"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ht="12.75"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ht="12.75"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ht="12.75"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ht="12.75"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ht="12.75"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ht="12.75"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ht="12.75"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ht="12.75"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ht="12.75"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ht="12.75"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ht="12.75"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ht="12.75"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ht="12.75"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ht="12.75"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ht="12.75"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ht="12.75"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ht="12.75"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ht="12.75"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ht="12.75"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ht="12.75"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ht="12.75"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ht="12.75"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ht="12.75"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ht="12.75"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ht="12.75"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ht="12.75"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ht="12.75"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ht="12.75"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ht="12.75"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ht="12.75"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ht="12.75"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ht="12.75"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ht="12.75"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ht="12.75"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ht="12.75"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ht="12.75"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ht="12.75"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ht="12.75"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ht="12.75"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ht="12.75"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ht="12.75"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ht="12.75"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ht="12.75"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ht="12.75"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ht="12.75"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ht="12.75"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ht="12.75"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ht="12.75"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ht="12.75"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ht="12.75"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ht="12.75"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ht="12.75"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ht="12.75"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ht="12.75"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ht="12.75"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ht="12.75"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ht="12.75"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ht="12.75"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ht="12.75"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ht="12.75"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ht="12.75"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ht="12.75"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ht="12.75"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ht="12.75"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ht="12.75"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ht="12.75"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ht="12.75"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ht="12.75"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ht="12.75"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ht="12.75"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ht="12.75"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ht="12.75"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ht="12.75"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ht="12.75"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ht="12.75"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ht="12.75"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ht="12.75"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ht="12.75"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ht="12.75"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ht="12.75"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ht="12.75"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ht="12.75"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ht="12.75"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ht="12.75"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ht="12.75"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ht="12.75"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ht="12.75"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ht="12.75"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ht="12.75"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ht="12.75"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ht="12.75"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ht="12.75"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ht="12.75"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ht="12.75"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ht="12.75"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ht="12.75"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ht="12.75"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ht="12.75"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ht="12.75"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ht="12.75"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ht="12.75"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ht="12.75"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ht="12.75"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ht="12.75"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ht="12.75"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ht="12.75"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ht="12.75"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ht="12.75"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ht="12.75"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ht="12.75"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ht="12.75"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ht="12.75"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ht="12.75"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ht="12.75"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ht="12.75"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ht="12.75"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ht="12.75"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ht="12.75"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ht="12.75"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ht="12.75"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ht="12.75"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ht="12.75"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ht="12.75"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ht="12.75"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ht="12.75"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ht="12.75"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ht="12.75"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ht="12.75"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ht="12.75"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ht="12.75"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ht="12.75"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ht="12.75"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ht="12.75"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ht="12.75"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ht="12.75"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ht="12.75"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ht="12.75"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ht="12.75"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ht="12.75"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ht="12.75"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ht="12.75"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ht="12.75"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ht="12.75"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ht="12.75"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ht="12.75"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ht="12.75"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ht="12.75"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ht="12.75"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ht="12.75"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ht="12.75"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ht="12.75"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ht="12.75"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ht="12.75"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ht="12.75"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ht="12.75"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ht="12.75"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ht="12.75"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x14ac:dyDescent="0.2">
      <c r="A4406" s="246">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3">
        <v>1</v>
      </c>
      <c r="H4406" s="243" t="s">
        <v>60</v>
      </c>
      <c r="I4406" s="244">
        <v>771.32410000000004</v>
      </c>
      <c r="J4406" s="244" t="s">
        <v>1025</v>
      </c>
      <c r="K4406" s="244" t="s">
        <v>116</v>
      </c>
      <c r="L4406" s="145"/>
      <c r="M4406" s="145"/>
      <c r="N4406" s="145"/>
      <c r="O4406" s="245"/>
      <c r="P4406" s="175"/>
    </row>
    <row r="4407" spans="1:16" s="174" customFormat="1" ht="14.25" x14ac:dyDescent="0.2">
      <c r="A4407" s="246">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3">
        <v>2</v>
      </c>
      <c r="H4407" s="243" t="s">
        <v>60</v>
      </c>
      <c r="I4407" s="244">
        <v>337.20209999999997</v>
      </c>
      <c r="J4407" s="244" t="s">
        <v>1025</v>
      </c>
      <c r="K4407" s="244" t="s">
        <v>116</v>
      </c>
      <c r="L4407" s="145"/>
      <c r="M4407" s="145"/>
      <c r="N4407" s="145"/>
      <c r="O4407" s="245"/>
      <c r="P4407" s="175"/>
    </row>
    <row r="4408" spans="1:16" s="174" customFormat="1" ht="14.25" x14ac:dyDescent="0.2">
      <c r="A4408" s="246">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3">
        <v>5</v>
      </c>
      <c r="H4408" s="243" t="s">
        <v>60</v>
      </c>
      <c r="I4408" s="244">
        <v>123.6854</v>
      </c>
      <c r="J4408" s="244" t="s">
        <v>1025</v>
      </c>
      <c r="K4408" s="244" t="s">
        <v>116</v>
      </c>
      <c r="L4408" s="145"/>
      <c r="M4408" s="145"/>
      <c r="N4408" s="145"/>
      <c r="O4408" s="245"/>
      <c r="P4408" s="175"/>
    </row>
    <row r="4409" spans="1:16" s="174" customFormat="1" ht="14.25" x14ac:dyDescent="0.2">
      <c r="A4409" s="246">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3">
        <v>8</v>
      </c>
      <c r="H4409" s="243" t="s">
        <v>60</v>
      </c>
      <c r="I4409" s="244">
        <v>81.779650000000004</v>
      </c>
      <c r="J4409" s="244" t="s">
        <v>1025</v>
      </c>
      <c r="K4409" s="244" t="s">
        <v>116</v>
      </c>
      <c r="L4409" s="145"/>
      <c r="M4409" s="145"/>
      <c r="N4409" s="145"/>
      <c r="O4409" s="245"/>
      <c r="P4409" s="175"/>
    </row>
    <row r="4410" spans="1:16" s="174" customFormat="1" ht="14.25" x14ac:dyDescent="0.2">
      <c r="A4410" s="246">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3">
        <v>12</v>
      </c>
      <c r="H4410" s="243" t="s">
        <v>60</v>
      </c>
      <c r="I4410" s="244">
        <v>59.031579999999998</v>
      </c>
      <c r="J4410" s="244" t="s">
        <v>1025</v>
      </c>
      <c r="K4410" s="244" t="s">
        <v>116</v>
      </c>
      <c r="L4410" s="145"/>
      <c r="M4410" s="145"/>
      <c r="N4410" s="145"/>
      <c r="O4410" s="245"/>
      <c r="P4410" s="175"/>
    </row>
    <row r="4411" spans="1:16" s="174" customFormat="1" ht="14.25" x14ac:dyDescent="0.2">
      <c r="A4411" s="246">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3">
        <v>24</v>
      </c>
      <c r="H4411" s="243" t="s">
        <v>60</v>
      </c>
      <c r="I4411" s="244">
        <v>39.031129999999997</v>
      </c>
      <c r="J4411" s="244" t="s">
        <v>1025</v>
      </c>
      <c r="K4411" s="244" t="s">
        <v>116</v>
      </c>
      <c r="L4411" s="145"/>
      <c r="M4411" s="145"/>
      <c r="N4411" s="145"/>
      <c r="O4411" s="245"/>
      <c r="P4411" s="175"/>
    </row>
    <row r="4412" spans="1:16" s="174" customFormat="1" ht="14.25" x14ac:dyDescent="0.2">
      <c r="A4412" s="246">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3">
        <v>48</v>
      </c>
      <c r="H4412" s="243" t="s">
        <v>60</v>
      </c>
      <c r="I4412" s="244">
        <v>22.20251</v>
      </c>
      <c r="J4412" s="244" t="s">
        <v>1025</v>
      </c>
      <c r="K4412" s="244" t="s">
        <v>116</v>
      </c>
      <c r="L4412" s="145"/>
      <c r="M4412" s="145"/>
      <c r="N4412" s="145"/>
      <c r="O4412" s="245"/>
      <c r="P4412" s="175"/>
    </row>
    <row r="4413" spans="1:16" s="174" customFormat="1" ht="14.25" x14ac:dyDescent="0.2">
      <c r="A4413" s="246">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3">
        <v>72</v>
      </c>
      <c r="H4413" s="243" t="s">
        <v>60</v>
      </c>
      <c r="I4413" s="244">
        <v>13.11375</v>
      </c>
      <c r="J4413" s="244" t="s">
        <v>1025</v>
      </c>
      <c r="K4413" s="244" t="s">
        <v>116</v>
      </c>
      <c r="L4413" s="145"/>
      <c r="M4413" s="145"/>
      <c r="N4413" s="145"/>
      <c r="O4413" s="245"/>
      <c r="P4413" s="175"/>
    </row>
    <row r="4414" spans="1:16" s="174" customFormat="1" ht="14.25" x14ac:dyDescent="0.2">
      <c r="A4414" s="246">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3">
        <v>96</v>
      </c>
      <c r="H4414" s="243" t="s">
        <v>60</v>
      </c>
      <c r="I4414" s="244">
        <v>7.0947849999999999</v>
      </c>
      <c r="J4414" s="244" t="s">
        <v>1025</v>
      </c>
      <c r="K4414" s="244" t="s">
        <v>116</v>
      </c>
      <c r="L4414" s="145"/>
      <c r="M4414" s="145"/>
      <c r="N4414" s="145"/>
      <c r="O4414" s="245"/>
      <c r="P4414" s="175"/>
    </row>
    <row r="4415" spans="1:16" s="174" customFormat="1" ht="14.25" x14ac:dyDescent="0.2">
      <c r="A4415" s="246">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3">
        <v>120</v>
      </c>
      <c r="H4415" s="243" t="s">
        <v>60</v>
      </c>
      <c r="I4415" s="244">
        <v>3.6051920000000002</v>
      </c>
      <c r="J4415" s="244" t="s">
        <v>1025</v>
      </c>
      <c r="K4415" s="244" t="s">
        <v>116</v>
      </c>
      <c r="L4415" s="145"/>
      <c r="M4415" s="145"/>
      <c r="N4415" s="145"/>
      <c r="O4415" s="245"/>
      <c r="P4415" s="175"/>
    </row>
    <row r="4416" spans="1:16" s="174" customFormat="1" ht="14.25" x14ac:dyDescent="0.2">
      <c r="A4416" s="246">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3">
        <v>1</v>
      </c>
      <c r="H4416" s="243" t="s">
        <v>60</v>
      </c>
      <c r="I4416" s="244">
        <v>790.90840000000003</v>
      </c>
      <c r="J4416" s="244" t="s">
        <v>1025</v>
      </c>
      <c r="K4416" s="244" t="s">
        <v>116</v>
      </c>
      <c r="L4416" s="145"/>
      <c r="M4416" s="145"/>
      <c r="N4416" s="145"/>
      <c r="O4416" s="245"/>
      <c r="P4416" s="175"/>
    </row>
    <row r="4417" spans="1:16" s="174" customFormat="1" ht="14.25" x14ac:dyDescent="0.2">
      <c r="A4417" s="246">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3">
        <v>2</v>
      </c>
      <c r="H4417" s="243" t="s">
        <v>60</v>
      </c>
      <c r="I4417" s="244">
        <v>422.56529999999998</v>
      </c>
      <c r="J4417" s="244" t="s">
        <v>1025</v>
      </c>
      <c r="K4417" s="244" t="s">
        <v>116</v>
      </c>
      <c r="L4417" s="145"/>
      <c r="M4417" s="145"/>
      <c r="N4417" s="145"/>
      <c r="O4417" s="245"/>
      <c r="P4417" s="175"/>
    </row>
    <row r="4418" spans="1:16" s="174" customFormat="1" ht="14.25" x14ac:dyDescent="0.2">
      <c r="A4418" s="246">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3">
        <v>5</v>
      </c>
      <c r="H4418" s="243" t="s">
        <v>60</v>
      </c>
      <c r="I4418" s="244">
        <v>201.67859999999999</v>
      </c>
      <c r="J4418" s="244" t="s">
        <v>1025</v>
      </c>
      <c r="K4418" s="244" t="s">
        <v>116</v>
      </c>
      <c r="L4418" s="145"/>
      <c r="M4418" s="145"/>
      <c r="N4418" s="145"/>
      <c r="O4418" s="245"/>
      <c r="P4418" s="175"/>
    </row>
    <row r="4419" spans="1:16" s="174" customFormat="1" ht="14.25" x14ac:dyDescent="0.2">
      <c r="A4419" s="246">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3">
        <v>8</v>
      </c>
      <c r="H4419" s="243" t="s">
        <v>60</v>
      </c>
      <c r="I4419" s="244">
        <v>135.03030000000001</v>
      </c>
      <c r="J4419" s="244" t="s">
        <v>1025</v>
      </c>
      <c r="K4419" s="244" t="s">
        <v>116</v>
      </c>
      <c r="L4419" s="145"/>
      <c r="M4419" s="145"/>
      <c r="N4419" s="145"/>
      <c r="O4419" s="245"/>
      <c r="P4419" s="175"/>
    </row>
    <row r="4420" spans="1:16" s="174" customFormat="1" ht="14.25" x14ac:dyDescent="0.2">
      <c r="A4420" s="246">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3">
        <v>12</v>
      </c>
      <c r="H4420" s="243" t="s">
        <v>60</v>
      </c>
      <c r="I4420" s="244">
        <v>103.7752</v>
      </c>
      <c r="J4420" s="244" t="s">
        <v>1025</v>
      </c>
      <c r="K4420" s="244" t="s">
        <v>116</v>
      </c>
      <c r="L4420" s="145"/>
      <c r="M4420" s="145"/>
      <c r="N4420" s="145"/>
      <c r="O4420" s="245"/>
      <c r="P4420" s="175"/>
    </row>
    <row r="4421" spans="1:16" s="174" customFormat="1" ht="14.25" x14ac:dyDescent="0.2">
      <c r="A4421" s="246">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3">
        <v>24</v>
      </c>
      <c r="H4421" s="243" t="s">
        <v>60</v>
      </c>
      <c r="I4421" s="244">
        <v>52.076039999999999</v>
      </c>
      <c r="J4421" s="244" t="s">
        <v>1025</v>
      </c>
      <c r="K4421" s="244" t="s">
        <v>116</v>
      </c>
      <c r="L4421" s="145"/>
      <c r="M4421" s="145"/>
      <c r="N4421" s="145"/>
      <c r="O4421" s="245"/>
      <c r="P4421" s="175"/>
    </row>
    <row r="4422" spans="1:16" s="174" customFormat="1" ht="14.25" x14ac:dyDescent="0.2">
      <c r="A4422" s="246">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3">
        <v>48</v>
      </c>
      <c r="H4422" s="243" t="s">
        <v>60</v>
      </c>
      <c r="I4422" s="244">
        <v>18.86347</v>
      </c>
      <c r="J4422" s="244" t="s">
        <v>1025</v>
      </c>
      <c r="K4422" s="244" t="s">
        <v>116</v>
      </c>
      <c r="L4422" s="145"/>
      <c r="M4422" s="145"/>
      <c r="N4422" s="145"/>
      <c r="O4422" s="245"/>
      <c r="P4422" s="175"/>
    </row>
    <row r="4423" spans="1:16" s="174" customFormat="1" ht="14.25" x14ac:dyDescent="0.2">
      <c r="A4423" s="246">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3">
        <v>72</v>
      </c>
      <c r="H4423" s="243" t="s">
        <v>60</v>
      </c>
      <c r="I4423" s="244">
        <v>8.5626650000000009</v>
      </c>
      <c r="J4423" s="244" t="s">
        <v>1025</v>
      </c>
      <c r="K4423" s="244" t="s">
        <v>116</v>
      </c>
      <c r="L4423" s="145"/>
      <c r="M4423" s="145"/>
      <c r="N4423" s="145"/>
      <c r="O4423" s="245"/>
      <c r="P4423" s="175"/>
    </row>
    <row r="4424" spans="1:16" s="174" customFormat="1" ht="14.25" x14ac:dyDescent="0.2">
      <c r="A4424" s="246">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3">
        <v>1</v>
      </c>
      <c r="H4424" s="243" t="s">
        <v>60</v>
      </c>
      <c r="I4424" s="244">
        <v>1257.703</v>
      </c>
      <c r="J4424" s="244" t="s">
        <v>1025</v>
      </c>
      <c r="K4424" s="244" t="s">
        <v>116</v>
      </c>
      <c r="L4424" s="145"/>
      <c r="M4424" s="145"/>
      <c r="N4424" s="145"/>
      <c r="O4424" s="245"/>
      <c r="P4424" s="175"/>
    </row>
    <row r="4425" spans="1:16" s="174" customFormat="1" ht="14.25" x14ac:dyDescent="0.2">
      <c r="A4425" s="246">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3">
        <v>2</v>
      </c>
      <c r="H4425" s="243" t="s">
        <v>60</v>
      </c>
      <c r="I4425" s="244">
        <v>485.04829999999998</v>
      </c>
      <c r="J4425" s="244" t="s">
        <v>1025</v>
      </c>
      <c r="K4425" s="244" t="s">
        <v>116</v>
      </c>
      <c r="L4425" s="145"/>
      <c r="M4425" s="145"/>
      <c r="N4425" s="145"/>
      <c r="O4425" s="245"/>
      <c r="P4425" s="175"/>
    </row>
    <row r="4426" spans="1:16" s="174" customFormat="1" ht="14.25" x14ac:dyDescent="0.2">
      <c r="A4426" s="246">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3">
        <v>5</v>
      </c>
      <c r="H4426" s="243" t="s">
        <v>60</v>
      </c>
      <c r="I4426" s="244">
        <v>196.68459999999999</v>
      </c>
      <c r="J4426" s="244" t="s">
        <v>1025</v>
      </c>
      <c r="K4426" s="244" t="s">
        <v>116</v>
      </c>
      <c r="L4426" s="145"/>
      <c r="M4426" s="145"/>
      <c r="N4426" s="145"/>
      <c r="O4426" s="245"/>
      <c r="P4426" s="175"/>
    </row>
    <row r="4427" spans="1:16" s="174" customFormat="1" ht="14.25" x14ac:dyDescent="0.2">
      <c r="A4427" s="246">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3">
        <v>8</v>
      </c>
      <c r="H4427" s="243" t="s">
        <v>60</v>
      </c>
      <c r="I4427" s="244">
        <v>153.06559999999999</v>
      </c>
      <c r="J4427" s="244" t="s">
        <v>1025</v>
      </c>
      <c r="K4427" s="244" t="s">
        <v>116</v>
      </c>
      <c r="L4427" s="145"/>
      <c r="M4427" s="145"/>
      <c r="N4427" s="145"/>
      <c r="O4427" s="245"/>
      <c r="P4427" s="175"/>
    </row>
    <row r="4428" spans="1:16" s="174" customFormat="1" ht="14.25" x14ac:dyDescent="0.2">
      <c r="A4428" s="246">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3">
        <v>12</v>
      </c>
      <c r="H4428" s="243" t="s">
        <v>60</v>
      </c>
      <c r="I4428" s="244">
        <v>90.407070000000004</v>
      </c>
      <c r="J4428" s="244" t="s">
        <v>1025</v>
      </c>
      <c r="K4428" s="244" t="s">
        <v>116</v>
      </c>
      <c r="L4428" s="145"/>
      <c r="M4428" s="145"/>
      <c r="N4428" s="145"/>
      <c r="O4428" s="245"/>
      <c r="P4428" s="175"/>
    </row>
    <row r="4429" spans="1:16" s="174" customFormat="1" ht="14.25" x14ac:dyDescent="0.2">
      <c r="A4429" s="246">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3">
        <v>24</v>
      </c>
      <c r="H4429" s="243" t="s">
        <v>60</v>
      </c>
      <c r="I4429" s="244">
        <v>54.754089999999998</v>
      </c>
      <c r="J4429" s="244" t="s">
        <v>1025</v>
      </c>
      <c r="K4429" s="244" t="s">
        <v>116</v>
      </c>
      <c r="L4429" s="145"/>
      <c r="M4429" s="145"/>
      <c r="N4429" s="145"/>
      <c r="O4429" s="245"/>
      <c r="P4429" s="175"/>
    </row>
    <row r="4430" spans="1:16" s="174" customFormat="1" ht="14.25" x14ac:dyDescent="0.2">
      <c r="A4430" s="246">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3">
        <v>48</v>
      </c>
      <c r="H4430" s="243" t="s">
        <v>60</v>
      </c>
      <c r="I4430" s="244">
        <v>37.590420000000002</v>
      </c>
      <c r="J4430" s="244" t="s">
        <v>1025</v>
      </c>
      <c r="K4430" s="244" t="s">
        <v>116</v>
      </c>
      <c r="L4430" s="145"/>
      <c r="M4430" s="145"/>
      <c r="N4430" s="145"/>
      <c r="O4430" s="245"/>
      <c r="P4430" s="175"/>
    </row>
    <row r="4431" spans="1:16" s="174" customFormat="1" ht="14.25" x14ac:dyDescent="0.2">
      <c r="A4431" s="246">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3">
        <v>72</v>
      </c>
      <c r="H4431" s="243" t="s">
        <v>60</v>
      </c>
      <c r="I4431" s="244">
        <v>16.433520000000001</v>
      </c>
      <c r="J4431" s="244" t="s">
        <v>1025</v>
      </c>
      <c r="K4431" s="244" t="s">
        <v>116</v>
      </c>
      <c r="L4431" s="145"/>
      <c r="M4431" s="145"/>
      <c r="N4431" s="145"/>
      <c r="O4431" s="245"/>
      <c r="P4431" s="175"/>
    </row>
    <row r="4432" spans="1:16" s="174" customFormat="1" ht="14.25" x14ac:dyDescent="0.2">
      <c r="A4432" s="246">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3">
        <v>1</v>
      </c>
      <c r="H4432" s="243" t="s">
        <v>60</v>
      </c>
      <c r="I4432" s="244">
        <v>1166.568</v>
      </c>
      <c r="J4432" s="244" t="s">
        <v>1025</v>
      </c>
      <c r="K4432" s="244" t="s">
        <v>116</v>
      </c>
      <c r="L4432" s="145"/>
      <c r="M4432" s="145"/>
      <c r="N4432" s="145"/>
      <c r="O4432" s="245"/>
      <c r="P4432" s="175"/>
    </row>
    <row r="4433" spans="1:16" s="174" customFormat="1" ht="14.25" x14ac:dyDescent="0.2">
      <c r="A4433" s="246">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3">
        <v>2</v>
      </c>
      <c r="H4433" s="243" t="s">
        <v>60</v>
      </c>
      <c r="I4433" s="244">
        <v>217.4341</v>
      </c>
      <c r="J4433" s="244" t="s">
        <v>1025</v>
      </c>
      <c r="K4433" s="244" t="s">
        <v>116</v>
      </c>
      <c r="L4433" s="145"/>
      <c r="M4433" s="145"/>
      <c r="N4433" s="145"/>
      <c r="O4433" s="245"/>
      <c r="P4433" s="175"/>
    </row>
    <row r="4434" spans="1:16" s="174" customFormat="1" ht="14.25" x14ac:dyDescent="0.2">
      <c r="A4434" s="246">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3">
        <v>5</v>
      </c>
      <c r="H4434" s="243" t="s">
        <v>60</v>
      </c>
      <c r="I4434" s="244">
        <v>62.850349999999999</v>
      </c>
      <c r="J4434" s="244" t="s">
        <v>1025</v>
      </c>
      <c r="K4434" s="244" t="s">
        <v>116</v>
      </c>
      <c r="L4434" s="145"/>
      <c r="M4434" s="145"/>
      <c r="N4434" s="145"/>
      <c r="O4434" s="245"/>
      <c r="P4434" s="175"/>
    </row>
    <row r="4435" spans="1:16" s="174" customFormat="1" ht="14.25" x14ac:dyDescent="0.2">
      <c r="A4435" s="246">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3">
        <v>8</v>
      </c>
      <c r="H4435" s="243" t="s">
        <v>60</v>
      </c>
      <c r="I4435" s="244">
        <v>55.444850000000002</v>
      </c>
      <c r="J4435" s="244" t="s">
        <v>1025</v>
      </c>
      <c r="K4435" s="244" t="s">
        <v>116</v>
      </c>
      <c r="L4435" s="145"/>
      <c r="M4435" s="145"/>
      <c r="N4435" s="145"/>
      <c r="O4435" s="245"/>
      <c r="P4435" s="175"/>
    </row>
    <row r="4436" spans="1:16" s="174" customFormat="1" ht="14.25" x14ac:dyDescent="0.2">
      <c r="A4436" s="246">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3">
        <v>12</v>
      </c>
      <c r="H4436" s="243" t="s">
        <v>60</v>
      </c>
      <c r="I4436" s="244">
        <v>73.053899999999999</v>
      </c>
      <c r="J4436" s="244" t="s">
        <v>1025</v>
      </c>
      <c r="K4436" s="244" t="s">
        <v>116</v>
      </c>
      <c r="L4436" s="145"/>
      <c r="M4436" s="145"/>
      <c r="N4436" s="145"/>
      <c r="O4436" s="245"/>
      <c r="P4436" s="175"/>
    </row>
    <row r="4437" spans="1:16" s="174" customFormat="1" ht="14.25" x14ac:dyDescent="0.2">
      <c r="A4437" s="246">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3">
        <v>24</v>
      </c>
      <c r="H4437" s="243" t="s">
        <v>60</v>
      </c>
      <c r="I4437" s="244">
        <v>13.788130000000001</v>
      </c>
      <c r="J4437" s="244" t="s">
        <v>1025</v>
      </c>
      <c r="K4437" s="244" t="s">
        <v>116</v>
      </c>
      <c r="L4437" s="145"/>
      <c r="M4437" s="145"/>
      <c r="N4437" s="145"/>
      <c r="O4437" s="245"/>
      <c r="P4437" s="175"/>
    </row>
    <row r="4438" spans="1:16" s="174" customFormat="1" ht="14.25" x14ac:dyDescent="0.2">
      <c r="A4438" s="246">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3">
        <v>48</v>
      </c>
      <c r="H4438" s="243" t="s">
        <v>60</v>
      </c>
      <c r="I4438" s="244">
        <v>6.747776</v>
      </c>
      <c r="J4438" s="244" t="s">
        <v>1025</v>
      </c>
      <c r="K4438" s="244" t="s">
        <v>116</v>
      </c>
      <c r="L4438" s="145"/>
      <c r="M4438" s="145"/>
      <c r="N4438" s="145"/>
      <c r="O4438" s="245"/>
      <c r="P4438" s="175"/>
    </row>
    <row r="4439" spans="1:16" ht="12.75"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ht="12.75"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ht="12.75"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ht="12.75"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ht="12.75"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ht="12.75"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ht="12.75"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ht="12.75"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ht="12.75"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ht="12.75"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ht="12.75"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ht="12.75"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ht="12.75"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ht="12.75"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ht="12.75"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ht="12.75"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ht="12.75"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ht="12.75"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ht="12.75"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ht="12.75"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ht="12.75"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ht="12.75"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ht="12.75"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ht="12.75"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ht="12.75"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ht="12.75"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ht="12.75"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ht="12.75"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ht="12.75"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ht="12.75"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ht="12.75"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ht="12.75"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ht="12.75"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ht="12.75"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ht="12.75"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ht="12.75"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ht="12.75"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ht="12.75"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ht="12.75"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ht="12.75"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ht="12.75"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ht="12.75"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ht="12.75"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ht="12.75"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ht="12.75"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ht="12.75"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ht="12.75"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ht="12.75"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ht="12.75"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ht="12.75"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ht="12.75"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ht="12.75"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ht="12.75"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ht="12.75"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ht="12.75"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ht="12.75"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ht="12.75"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ht="12.75"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ht="12.75"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ht="12.75"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ht="12.75"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ht="12.75"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ht="12.75"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ht="12.75"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ht="12.75"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ht="12.75"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ht="12.75"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ht="12.75"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ht="12.75"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ht="12.75"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ht="12.75"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ht="12.75"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ht="12.75"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ht="12.75"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ht="12.75"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ht="12.75"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ht="12.75"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ht="12.75"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ht="12.75"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ht="12.75"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ht="12.75"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ht="12.75"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ht="12.75"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ht="12.75"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ht="12.75"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ht="12.75"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ht="12.75"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ht="12.75"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ht="12.75"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ht="12.75"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ht="12.75"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ht="12.75"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ht="12.75"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ht="12.75"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ht="12.75"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ht="12.75"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ht="12.75"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ht="12.75"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ht="12.75"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ht="12.75"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ht="12.75"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ht="12.75"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ht="12.75"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ht="12.75"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ht="12.75"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ht="12.75"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ht="12.75"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ht="12.75"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ht="12.75"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ht="12.75"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ht="12.75"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ht="12.75"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ht="12.75"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ht="12.75"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ht="12.75"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ht="12.75"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ht="12.75"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ht="12.75"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ht="12.75"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ht="12.75"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ht="12.75"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ht="12.75"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ht="12.75"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ht="12.75"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ht="12.75"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ht="12.75"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ht="12.75"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ht="12.75"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ht="12.75"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ht="12.75"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ht="12.75"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ht="12.75"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ht="12.75"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ht="12.75"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ht="12.75"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ht="12.75"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ht="12.75"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ht="12.75"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ht="12.75"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ht="12.75"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ht="12.75"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ht="12.75"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ht="12.75"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ht="12.75"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ht="12.75"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ht="12.75"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ht="12.75"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ht="12.75"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ht="12.75"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ht="12.75"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ht="12.75"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ht="12.75"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ht="12.75"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ht="12.75"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ht="12.75"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ht="12.75"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ht="12.75"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ht="12.75"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ht="12.75"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ht="12.75"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ht="12.75"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ht="12.75"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ht="12.75"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ht="12.75"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ht="12.75"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ht="12.75"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ht="12.75"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ht="12.75"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ht="12.75"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ht="12.75"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ht="12.75"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ht="12.75"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ht="12.75"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ht="12.75"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ht="12.75"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ht="12.75"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ht="12.75"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ht="12.75"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ht="12.75"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ht="12.75"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ht="12.75"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ht="12.75"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ht="12.75"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ht="12.75"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ht="12.75"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ht="12.75"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ht="12.75"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ht="12.75"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ht="12.75"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ht="12.75"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ht="12.75"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ht="12.75"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ht="12.75"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ht="12.75"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ht="12.75"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ht="12.75"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ht="12.75"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ht="12.75"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ht="12.75"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ht="12.75"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ht="12.75"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ht="12.75"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ht="12.75"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ht="12.75"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ht="12.75"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ht="12.75"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ht="12.75"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ht="12.75"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ht="12.75"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ht="12.75"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ht="12.75"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ht="12.75"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ht="12.75"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ht="12.75"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ht="12.75"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ht="12.75"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ht="12.75"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ht="12.75"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ht="12.75"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ht="12.75"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ht="12.75"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ht="12.75"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ht="12.75"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ht="12.75"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ht="12.75"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ht="12.75"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ht="12.75"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ht="12.75"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ht="12.75"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ht="12.75"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ht="12.75"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ht="12.75"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ht="12.75"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ht="12.75"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ht="12.75"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ht="12.75"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ht="12.75"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ht="12.75"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ht="12.75"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ht="12.75"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ht="12.75"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ht="12.75"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ht="12.75"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ht="12.75"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ht="12.75"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ht="12.75"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ht="12.75"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ht="12.75"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ht="12.75"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ht="12.75"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ht="12.75"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ht="12.75"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ht="12.75"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ht="12.75"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ht="12.75"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ht="12.75"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ht="12.75"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ht="12.75"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ht="12.75"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ht="12.75"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ht="12.75"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ht="12.75"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ht="12.75"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ht="12.75"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ht="12.75"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ht="12.75"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ht="12.75"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ht="12.75"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ht="12.75"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ht="12.75"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ht="12.75"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ht="12.75"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ht="12.75"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ht="12.75"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ht="12.75"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ht="12.75"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ht="12.75"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ht="12.75"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ht="12.75"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ht="12.75"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ht="12.75"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ht="12.75"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ht="12.75"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ht="12.75"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ht="12.75"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ht="12.75"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ht="12.75"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ht="12.75"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ht="12.75"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ht="12.75"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ht="12.75"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ht="12.75"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ht="12.75"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ht="12.75"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ht="12.75"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ht="12.75"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ht="12.75"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ht="12.75"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ht="12.75"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ht="12.75"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ht="12.75"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ht="12.75"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ht="12.75"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ht="12.75"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ht="12.75"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ht="12.75"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ht="12.75"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ht="12.75"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ht="12.75"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ht="12.75"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ht="12.75"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ht="12.75"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ht="12.75"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ht="12.75"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ht="12.75"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ht="12.75"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ht="12.75"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ht="12.75"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ht="12.75"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ht="12.75"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ht="12.75"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ht="12.75"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ht="12.75"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ht="12.75"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ht="12.75"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ht="12.75"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ht="12.75"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ht="12.75"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ht="12.75"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ht="12.75"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ht="12.75"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ht="12.75"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ht="12.75"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ht="12.75"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ht="12.75"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ht="12.75"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ht="12.75"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ht="12.75"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ht="12.75"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ht="12.75"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ht="12.75"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ht="12.75"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ht="12.75"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ht="12.75"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ht="12.75"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ht="12.75"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ht="12.75"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ht="12.75"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ht="12.75"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ht="12.75"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ht="12.75"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ht="12.75"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ht="12.75"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ht="12.75"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ht="12.75"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ht="12.75"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ht="12.75" x14ac:dyDescent="0.2">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ht="12.75" x14ac:dyDescent="0.2">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ht="12.75" x14ac:dyDescent="0.2">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ht="12.75" x14ac:dyDescent="0.2">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ht="12.75" x14ac:dyDescent="0.2">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ht="12.75" x14ac:dyDescent="0.2">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ht="12.75" x14ac:dyDescent="0.2">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ht="12.75"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ht="12.75"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ht="12.75"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ht="12.75"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ht="12.75"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ht="12.75"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ht="12.75"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ht="12.75"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ht="12.75"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ht="12.75"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ht="12.75"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ht="12.75"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ht="12.75"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ht="12.75"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ht="12.75"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ht="12.75"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ht="12.75"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ht="12.75"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ht="12.75"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ht="12.75"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ht="12.75"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ht="12.75"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ht="12.75"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ht="12.75" x14ac:dyDescent="0.2">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ht="12.75" x14ac:dyDescent="0.2">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ht="12.75" x14ac:dyDescent="0.2">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ht="12.75" x14ac:dyDescent="0.2">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ht="12.75" x14ac:dyDescent="0.2">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ht="12.75" x14ac:dyDescent="0.2">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ht="12.75" x14ac:dyDescent="0.2">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ht="12.75" x14ac:dyDescent="0.2">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ht="12.75" x14ac:dyDescent="0.2">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ht="12.75" x14ac:dyDescent="0.2">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ht="12.75" x14ac:dyDescent="0.2">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ht="12.75" x14ac:dyDescent="0.2">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ht="12.75" x14ac:dyDescent="0.2">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ht="12.75" x14ac:dyDescent="0.2">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ht="12.75" x14ac:dyDescent="0.2">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ht="12.75" x14ac:dyDescent="0.2">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ht="12.75" x14ac:dyDescent="0.2">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ht="12.75" x14ac:dyDescent="0.2">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ht="12.75" x14ac:dyDescent="0.2">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ht="12.75" x14ac:dyDescent="0.2">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ht="12.75" x14ac:dyDescent="0.2">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ht="12.75" x14ac:dyDescent="0.2">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ht="12.75" x14ac:dyDescent="0.2">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ht="12.75" x14ac:dyDescent="0.2">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6" ht="12.75" x14ac:dyDescent="0.2">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6" ht="12.75" x14ac:dyDescent="0.2">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6" ht="12.75" x14ac:dyDescent="0.2">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6" ht="12.75" x14ac:dyDescent="0.2">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6" ht="12.75" x14ac:dyDescent="0.2">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6" ht="12.75" x14ac:dyDescent="0.2">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6" ht="12.75" x14ac:dyDescent="0.2">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6" ht="12.75" x14ac:dyDescent="0.2">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6" ht="12.75" x14ac:dyDescent="0.2">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6" ht="12.75" x14ac:dyDescent="0.2">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6" ht="12.75" x14ac:dyDescent="0.2">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6" ht="12.75" x14ac:dyDescent="0.2">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row r="4861" spans="1:16" x14ac:dyDescent="0.25">
      <c r="A4861" s="93">
        <v>550</v>
      </c>
      <c r="B4861" s="232" t="str">
        <f>IF(AND(A4861&lt;&gt;"",ISNUMBER(A4861)),VLOOKUP(A4861,Studies!A:BR,2,FALSE),"")</f>
        <v>Agarwala 2003</v>
      </c>
      <c r="C4861" s="232" t="str">
        <f>IF(AND(A4861&lt;&gt;"",ISNUMBER(A4861)),VLOOKUP(A4861,Studies!A:BR,3,FALSE),"")</f>
        <v>http://www.medadvocates.org/resources/conferences/iasconfpath/ias2003/atv%20pk%20past%2024%20hour%20interval.pdf</v>
      </c>
      <c r="D4861" s="232" t="str">
        <f>IF(AND(A4861&lt;&gt;"",ISNUMBER(A4861)),VLOOKUP(A4861,Studies!A:BR,4,FALSE),"")</f>
        <v>Day 6</v>
      </c>
      <c r="E4861" s="206" t="str">
        <f>IF(AND(A4861&lt;&gt;"",ISNUMBER(A4861)),VLOOKUP(A4861,Studies!A:BR,5,FALSE),"")</f>
        <v>Atazanavir</v>
      </c>
      <c r="F4861" s="207" t="str">
        <f>IF(AND(A4861&lt;&gt;"",ISNUMBER(A4861)),VLOOKUP(A4861,Studies!A:BR,6,FALSE),"")</f>
        <v>Plasma</v>
      </c>
      <c r="G4861" s="262">
        <v>119.95263054999999</v>
      </c>
      <c r="H4861" s="194" t="s">
        <v>60</v>
      </c>
      <c r="I4861" s="187">
        <v>390.90800000000002</v>
      </c>
      <c r="J4861" s="187" t="s">
        <v>1025</v>
      </c>
      <c r="K4861" s="187" t="s">
        <v>116</v>
      </c>
      <c r="L4861" s="195">
        <v>263.50330000000002</v>
      </c>
      <c r="M4861" s="195" t="s">
        <v>1025</v>
      </c>
      <c r="N4861" s="195" t="s">
        <v>534</v>
      </c>
      <c r="O4861" s="199"/>
      <c r="P4861" s="188"/>
    </row>
    <row r="4862" spans="1:16" x14ac:dyDescent="0.25">
      <c r="A4862" s="93">
        <v>550</v>
      </c>
      <c r="B4862" s="232" t="str">
        <f>IF(AND(A4862&lt;&gt;"",ISNUMBER(A4862)),VLOOKUP(A4862,Studies!A:BR,2,FALSE),"")</f>
        <v>Agarwala 2003</v>
      </c>
      <c r="C4862" s="232" t="str">
        <f>IF(AND(A4862&lt;&gt;"",ISNUMBER(A4862)),VLOOKUP(A4862,Studies!A:BR,3,FALSE),"")</f>
        <v>http://www.medadvocates.org/resources/conferences/iasconfpath/ias2003/atv%20pk%20past%2024%20hour%20interval.pdf</v>
      </c>
      <c r="D4862" s="232" t="str">
        <f>IF(AND(A4862&lt;&gt;"",ISNUMBER(A4862)),VLOOKUP(A4862,Studies!A:BR,4,FALSE),"")</f>
        <v>Day 6</v>
      </c>
      <c r="E4862" s="206" t="str">
        <f>IF(AND(A4862&lt;&gt;"",ISNUMBER(A4862)),VLOOKUP(A4862,Studies!A:BR,5,FALSE),"")</f>
        <v>Atazanavir</v>
      </c>
      <c r="F4862" s="207" t="str">
        <f>IF(AND(A4862&lt;&gt;"",ISNUMBER(A4862)),VLOOKUP(A4862,Studies!A:BR,6,FALSE),"")</f>
        <v>Plasma</v>
      </c>
      <c r="G4862" s="262">
        <v>121.04652</v>
      </c>
      <c r="H4862" s="194" t="s">
        <v>60</v>
      </c>
      <c r="I4862" s="187">
        <v>1273.1959999999999</v>
      </c>
      <c r="J4862" s="187" t="s">
        <v>1025</v>
      </c>
      <c r="K4862" s="187" t="s">
        <v>116</v>
      </c>
      <c r="L4862" s="195">
        <v>1484.5830000000001</v>
      </c>
      <c r="M4862" s="195" t="s">
        <v>1025</v>
      </c>
      <c r="N4862" s="195" t="s">
        <v>534</v>
      </c>
      <c r="O4862" s="199"/>
      <c r="P4862" s="188"/>
    </row>
    <row r="4863" spans="1:16" x14ac:dyDescent="0.25">
      <c r="A4863" s="93">
        <v>550</v>
      </c>
      <c r="B4863" s="232" t="str">
        <f>IF(AND(A4863&lt;&gt;"",ISNUMBER(A4863)),VLOOKUP(A4863,Studies!A:BR,2,FALSE),"")</f>
        <v>Agarwala 2003</v>
      </c>
      <c r="C4863" s="232" t="str">
        <f>IF(AND(A4863&lt;&gt;"",ISNUMBER(A4863)),VLOOKUP(A4863,Studies!A:BR,3,FALSE),"")</f>
        <v>http://www.medadvocates.org/resources/conferences/iasconfpath/ias2003/atv%20pk%20past%2024%20hour%20interval.pdf</v>
      </c>
      <c r="D4863" s="232" t="str">
        <f>IF(AND(A4863&lt;&gt;"",ISNUMBER(A4863)),VLOOKUP(A4863,Studies!A:BR,4,FALSE),"")</f>
        <v>Day 6</v>
      </c>
      <c r="E4863" s="206" t="str">
        <f>IF(AND(A4863&lt;&gt;"",ISNUMBER(A4863)),VLOOKUP(A4863,Studies!A:BR,5,FALSE),"")</f>
        <v>Atazanavir</v>
      </c>
      <c r="F4863" s="207" t="str">
        <f>IF(AND(A4863&lt;&gt;"",ISNUMBER(A4863)),VLOOKUP(A4863,Studies!A:BR,6,FALSE),"")</f>
        <v>Plasma</v>
      </c>
      <c r="G4863" s="262">
        <v>121.06000899999999</v>
      </c>
      <c r="H4863" s="194" t="s">
        <v>60</v>
      </c>
      <c r="I4863" s="187">
        <v>3204.9960000000001</v>
      </c>
      <c r="J4863" s="187" t="s">
        <v>1025</v>
      </c>
      <c r="K4863" s="187" t="s">
        <v>116</v>
      </c>
      <c r="L4863" s="195">
        <v>2276.8609999999999</v>
      </c>
      <c r="M4863" s="195" t="s">
        <v>1025</v>
      </c>
      <c r="N4863" s="195" t="s">
        <v>534</v>
      </c>
      <c r="O4863" s="199"/>
      <c r="P4863" s="188"/>
    </row>
    <row r="4864" spans="1:16" x14ac:dyDescent="0.25">
      <c r="A4864" s="93">
        <v>550</v>
      </c>
      <c r="B4864" s="232" t="str">
        <f>IF(AND(A4864&lt;&gt;"",ISNUMBER(A4864)),VLOOKUP(A4864,Studies!A:BR,2,FALSE),"")</f>
        <v>Agarwala 2003</v>
      </c>
      <c r="C4864" s="232" t="str">
        <f>IF(AND(A4864&lt;&gt;"",ISNUMBER(A4864)),VLOOKUP(A4864,Studies!A:BR,3,FALSE),"")</f>
        <v>http://www.medadvocates.org/resources/conferences/iasconfpath/ias2003/atv%20pk%20past%2024%20hour%20interval.pdf</v>
      </c>
      <c r="D4864" s="232" t="str">
        <f>IF(AND(A4864&lt;&gt;"",ISNUMBER(A4864)),VLOOKUP(A4864,Studies!A:BR,4,FALSE),"")</f>
        <v>Day 6</v>
      </c>
      <c r="E4864" s="206" t="str">
        <f>IF(AND(A4864&lt;&gt;"",ISNUMBER(A4864)),VLOOKUP(A4864,Studies!A:BR,5,FALSE),"")</f>
        <v>Atazanavir</v>
      </c>
      <c r="F4864" s="207" t="str">
        <f>IF(AND(A4864&lt;&gt;"",ISNUMBER(A4864)),VLOOKUP(A4864,Studies!A:BR,6,FALSE),"")</f>
        <v>Plasma</v>
      </c>
      <c r="G4864" s="262">
        <v>122.14417400000001</v>
      </c>
      <c r="H4864" s="194" t="s">
        <v>60</v>
      </c>
      <c r="I4864" s="187">
        <v>5365.42</v>
      </c>
      <c r="J4864" s="187" t="s">
        <v>1025</v>
      </c>
      <c r="K4864" s="187" t="s">
        <v>116</v>
      </c>
      <c r="L4864" s="195">
        <v>1576.6959999999999</v>
      </c>
      <c r="M4864" s="195" t="s">
        <v>1025</v>
      </c>
      <c r="N4864" s="195" t="s">
        <v>534</v>
      </c>
      <c r="O4864" s="199"/>
      <c r="P4864" s="188"/>
    </row>
    <row r="4865" spans="1:16" x14ac:dyDescent="0.25">
      <c r="A4865" s="93">
        <v>550</v>
      </c>
      <c r="B4865" s="232" t="str">
        <f>IF(AND(A4865&lt;&gt;"",ISNUMBER(A4865)),VLOOKUP(A4865,Studies!A:BR,2,FALSE),"")</f>
        <v>Agarwala 2003</v>
      </c>
      <c r="C4865" s="232" t="str">
        <f>IF(AND(A4865&lt;&gt;"",ISNUMBER(A4865)),VLOOKUP(A4865,Studies!A:BR,3,FALSE),"")</f>
        <v>http://www.medadvocates.org/resources/conferences/iasconfpath/ias2003/atv%20pk%20past%2024%20hour%20interval.pdf</v>
      </c>
      <c r="D4865" s="232" t="str">
        <f>IF(AND(A4865&lt;&gt;"",ISNUMBER(A4865)),VLOOKUP(A4865,Studies!A:BR,4,FALSE),"")</f>
        <v>Day 6</v>
      </c>
      <c r="E4865" s="206" t="str">
        <f>IF(AND(A4865&lt;&gt;"",ISNUMBER(A4865)),VLOOKUP(A4865,Studies!A:BR,5,FALSE),"")</f>
        <v>Atazanavir</v>
      </c>
      <c r="F4865" s="207" t="str">
        <f>IF(AND(A4865&lt;&gt;"",ISNUMBER(A4865)),VLOOKUP(A4865,Studies!A:BR,6,FALSE),"")</f>
        <v>Plasma</v>
      </c>
      <c r="G4865" s="262">
        <v>123.22018199999999</v>
      </c>
      <c r="H4865" s="194" t="s">
        <v>60</v>
      </c>
      <c r="I4865" s="187">
        <v>5139.9120000000003</v>
      </c>
      <c r="J4865" s="187" t="s">
        <v>1025</v>
      </c>
      <c r="K4865" s="187" t="s">
        <v>116</v>
      </c>
      <c r="L4865" s="195">
        <v>1654.75</v>
      </c>
      <c r="M4865" s="195" t="s">
        <v>1025</v>
      </c>
      <c r="N4865" s="195" t="s">
        <v>534</v>
      </c>
      <c r="O4865" s="199"/>
      <c r="P4865" s="188"/>
    </row>
    <row r="4866" spans="1:16" x14ac:dyDescent="0.25">
      <c r="A4866" s="93">
        <v>550</v>
      </c>
      <c r="B4866" s="232" t="str">
        <f>IF(AND(A4866&lt;&gt;"",ISNUMBER(A4866)),VLOOKUP(A4866,Studies!A:BR,2,FALSE),"")</f>
        <v>Agarwala 2003</v>
      </c>
      <c r="C4866" s="232" t="str">
        <f>IF(AND(A4866&lt;&gt;"",ISNUMBER(A4866)),VLOOKUP(A4866,Studies!A:BR,3,FALSE),"")</f>
        <v>http://www.medadvocates.org/resources/conferences/iasconfpath/ias2003/atv%20pk%20past%2024%20hour%20interval.pdf</v>
      </c>
      <c r="D4866" s="232" t="str">
        <f>IF(AND(A4866&lt;&gt;"",ISNUMBER(A4866)),VLOOKUP(A4866,Studies!A:BR,4,FALSE),"")</f>
        <v>Day 6</v>
      </c>
      <c r="E4866" s="206" t="str">
        <f>IF(AND(A4866&lt;&gt;"",ISNUMBER(A4866)),VLOOKUP(A4866,Studies!A:BR,5,FALSE),"")</f>
        <v>Atazanavir</v>
      </c>
      <c r="F4866" s="207" t="str">
        <f>IF(AND(A4866&lt;&gt;"",ISNUMBER(A4866)),VLOOKUP(A4866,Studies!A:BR,6,FALSE),"")</f>
        <v>Plasma</v>
      </c>
      <c r="G4866" s="262">
        <v>124.158787</v>
      </c>
      <c r="H4866" s="194" t="s">
        <v>60</v>
      </c>
      <c r="I4866" s="187">
        <v>4058.7429999999999</v>
      </c>
      <c r="J4866" s="187" t="s">
        <v>1025</v>
      </c>
      <c r="K4866" s="187" t="s">
        <v>116</v>
      </c>
      <c r="L4866" s="195">
        <v>1192.713</v>
      </c>
      <c r="M4866" s="195" t="s">
        <v>1025</v>
      </c>
      <c r="N4866" s="195" t="s">
        <v>534</v>
      </c>
      <c r="O4866" s="199"/>
      <c r="P4866" s="188"/>
    </row>
    <row r="4867" spans="1:16" x14ac:dyDescent="0.25">
      <c r="A4867" s="93">
        <v>550</v>
      </c>
      <c r="B4867" s="232" t="str">
        <f>IF(AND(A4867&lt;&gt;"",ISNUMBER(A4867)),VLOOKUP(A4867,Studies!A:BR,2,FALSE),"")</f>
        <v>Agarwala 2003</v>
      </c>
      <c r="C4867" s="232" t="str">
        <f>IF(AND(A4867&lt;&gt;"",ISNUMBER(A4867)),VLOOKUP(A4867,Studies!A:BR,3,FALSE),"")</f>
        <v>http://www.medadvocates.org/resources/conferences/iasconfpath/ias2003/atv%20pk%20past%2024%20hour%20interval.pdf</v>
      </c>
      <c r="D4867" s="232" t="str">
        <f>IF(AND(A4867&lt;&gt;"",ISNUMBER(A4867)),VLOOKUP(A4867,Studies!A:BR,4,FALSE),"")</f>
        <v>Day 6</v>
      </c>
      <c r="E4867" s="206" t="str">
        <f>IF(AND(A4867&lt;&gt;"",ISNUMBER(A4867)),VLOOKUP(A4867,Studies!A:BR,5,FALSE),"")</f>
        <v>Atazanavir</v>
      </c>
      <c r="F4867" s="207" t="str">
        <f>IF(AND(A4867&lt;&gt;"",ISNUMBER(A4867)),VLOOKUP(A4867,Studies!A:BR,6,FALSE),"")</f>
        <v>Plasma</v>
      </c>
      <c r="G4867" s="262">
        <v>125.097706</v>
      </c>
      <c r="H4867" s="194" t="s">
        <v>60</v>
      </c>
      <c r="I4867" s="187">
        <v>3274.549</v>
      </c>
      <c r="J4867" s="187" t="s">
        <v>1025</v>
      </c>
      <c r="K4867" s="187" t="s">
        <v>116</v>
      </c>
      <c r="L4867" s="195">
        <v>1148.153</v>
      </c>
      <c r="M4867" s="195" t="s">
        <v>1025</v>
      </c>
      <c r="N4867" s="195" t="s">
        <v>534</v>
      </c>
      <c r="O4867" s="199"/>
      <c r="P4867" s="188"/>
    </row>
    <row r="4868" spans="1:16" x14ac:dyDescent="0.25">
      <c r="A4868" s="93">
        <v>550</v>
      </c>
      <c r="B4868" s="232" t="str">
        <f>IF(AND(A4868&lt;&gt;"",ISNUMBER(A4868)),VLOOKUP(A4868,Studies!A:BR,2,FALSE),"")</f>
        <v>Agarwala 2003</v>
      </c>
      <c r="C4868" s="232" t="str">
        <f>IF(AND(A4868&lt;&gt;"",ISNUMBER(A4868)),VLOOKUP(A4868,Studies!A:BR,3,FALSE),"")</f>
        <v>http://www.medadvocates.org/resources/conferences/iasconfpath/ias2003/atv%20pk%20past%2024%20hour%20interval.pdf</v>
      </c>
      <c r="D4868" s="232" t="str">
        <f>IF(AND(A4868&lt;&gt;"",ISNUMBER(A4868)),VLOOKUP(A4868,Studies!A:BR,4,FALSE),"")</f>
        <v>Day 6</v>
      </c>
      <c r="E4868" s="206" t="str">
        <f>IF(AND(A4868&lt;&gt;"",ISNUMBER(A4868)),VLOOKUP(A4868,Studies!A:BR,5,FALSE),"")</f>
        <v>Atazanavir</v>
      </c>
      <c r="F4868" s="207" t="str">
        <f>IF(AND(A4868&lt;&gt;"",ISNUMBER(A4868)),VLOOKUP(A4868,Studies!A:BR,6,FALSE),"")</f>
        <v>Plasma</v>
      </c>
      <c r="G4868" s="262">
        <v>126.16995</v>
      </c>
      <c r="H4868" s="194" t="s">
        <v>60</v>
      </c>
      <c r="I4868" s="187">
        <v>2424.462</v>
      </c>
      <c r="J4868" s="187" t="s">
        <v>1025</v>
      </c>
      <c r="K4868" s="187" t="s">
        <v>116</v>
      </c>
      <c r="L4868" s="195">
        <v>712.45849999999996</v>
      </c>
      <c r="M4868" s="195" t="s">
        <v>1025</v>
      </c>
      <c r="N4868" s="195" t="s">
        <v>534</v>
      </c>
      <c r="O4868" s="199"/>
      <c r="P4868" s="188"/>
    </row>
    <row r="4869" spans="1:16" x14ac:dyDescent="0.25">
      <c r="A4869" s="93">
        <v>550</v>
      </c>
      <c r="B4869" s="232" t="str">
        <f>IF(AND(A4869&lt;&gt;"",ISNUMBER(A4869)),VLOOKUP(A4869,Studies!A:BR,2,FALSE),"")</f>
        <v>Agarwala 2003</v>
      </c>
      <c r="C4869" s="232" t="str">
        <f>IF(AND(A4869&lt;&gt;"",ISNUMBER(A4869)),VLOOKUP(A4869,Studies!A:BR,3,FALSE),"")</f>
        <v>http://www.medadvocates.org/resources/conferences/iasconfpath/ias2003/atv%20pk%20past%2024%20hour%20interval.pdf</v>
      </c>
      <c r="D4869" s="232" t="str">
        <f>IF(AND(A4869&lt;&gt;"",ISNUMBER(A4869)),VLOOKUP(A4869,Studies!A:BR,4,FALSE),"")</f>
        <v>Day 6</v>
      </c>
      <c r="E4869" s="206" t="str">
        <f>IF(AND(A4869&lt;&gt;"",ISNUMBER(A4869)),VLOOKUP(A4869,Studies!A:BR,5,FALSE),"")</f>
        <v>Atazanavir</v>
      </c>
      <c r="F4869" s="207" t="str">
        <f>IF(AND(A4869&lt;&gt;"",ISNUMBER(A4869)),VLOOKUP(A4869,Studies!A:BR,6,FALSE),"")</f>
        <v>Plasma</v>
      </c>
      <c r="G4869" s="262">
        <v>128.18362200000001</v>
      </c>
      <c r="H4869" s="194" t="s">
        <v>60</v>
      </c>
      <c r="I4869" s="187">
        <v>1719.615</v>
      </c>
      <c r="J4869" s="187" t="s">
        <v>1025</v>
      </c>
      <c r="K4869" s="187" t="s">
        <v>116</v>
      </c>
      <c r="L4869" s="195">
        <v>602.94730000000004</v>
      </c>
      <c r="M4869" s="195" t="s">
        <v>1025</v>
      </c>
      <c r="N4869" s="195" t="s">
        <v>534</v>
      </c>
      <c r="O4869" s="199"/>
      <c r="P4869" s="188"/>
    </row>
    <row r="4870" spans="1:16" x14ac:dyDescent="0.25">
      <c r="A4870" s="93">
        <v>550</v>
      </c>
      <c r="B4870" s="232" t="str">
        <f>IF(AND(A4870&lt;&gt;"",ISNUMBER(A4870)),VLOOKUP(A4870,Studies!A:BR,2,FALSE),"")</f>
        <v>Agarwala 2003</v>
      </c>
      <c r="C4870" s="232" t="str">
        <f>IF(AND(A4870&lt;&gt;"",ISNUMBER(A4870)),VLOOKUP(A4870,Studies!A:BR,3,FALSE),"")</f>
        <v>http://www.medadvocates.org/resources/conferences/iasconfpath/ias2003/atv%20pk%20past%2024%20hour%20interval.pdf</v>
      </c>
      <c r="D4870" s="232" t="str">
        <f>IF(AND(A4870&lt;&gt;"",ISNUMBER(A4870)),VLOOKUP(A4870,Studies!A:BR,4,FALSE),"")</f>
        <v>Day 6</v>
      </c>
      <c r="E4870" s="206" t="str">
        <f>IF(AND(A4870&lt;&gt;"",ISNUMBER(A4870)),VLOOKUP(A4870,Studies!A:BR,5,FALSE),"")</f>
        <v>Atazanavir</v>
      </c>
      <c r="F4870" s="207" t="str">
        <f>IF(AND(A4870&lt;&gt;"",ISNUMBER(A4870)),VLOOKUP(A4870,Studies!A:BR,6,FALSE),"")</f>
        <v>Plasma</v>
      </c>
      <c r="G4870" s="262">
        <v>130.06271000000001</v>
      </c>
      <c r="H4870" s="194" t="s">
        <v>60</v>
      </c>
      <c r="I4870" s="187">
        <v>1219.683</v>
      </c>
      <c r="J4870" s="187" t="s">
        <v>1025</v>
      </c>
      <c r="K4870" s="187" t="s">
        <v>116</v>
      </c>
      <c r="L4870" s="195">
        <v>463.40660000000003</v>
      </c>
      <c r="M4870" s="195" t="s">
        <v>1025</v>
      </c>
      <c r="N4870" s="195" t="s">
        <v>534</v>
      </c>
      <c r="O4870" s="199"/>
      <c r="P4870" s="188"/>
    </row>
    <row r="4871" spans="1:16" x14ac:dyDescent="0.25">
      <c r="A4871" s="93">
        <v>550</v>
      </c>
      <c r="B4871" s="232" t="str">
        <f>IF(AND(A4871&lt;&gt;"",ISNUMBER(A4871)),VLOOKUP(A4871,Studies!A:BR,2,FALSE),"")</f>
        <v>Agarwala 2003</v>
      </c>
      <c r="C4871" s="232" t="str">
        <f>IF(AND(A4871&lt;&gt;"",ISNUMBER(A4871)),VLOOKUP(A4871,Studies!A:BR,3,FALSE),"")</f>
        <v>http://www.medadvocates.org/resources/conferences/iasconfpath/ias2003/atv%20pk%20past%2024%20hour%20interval.pdf</v>
      </c>
      <c r="D4871" s="232" t="str">
        <f>IF(AND(A4871&lt;&gt;"",ISNUMBER(A4871)),VLOOKUP(A4871,Studies!A:BR,4,FALSE),"")</f>
        <v>Day 6</v>
      </c>
      <c r="E4871" s="206" t="str">
        <f>IF(AND(A4871&lt;&gt;"",ISNUMBER(A4871)),VLOOKUP(A4871,Studies!A:BR,5,FALSE),"")</f>
        <v>Atazanavir</v>
      </c>
      <c r="F4871" s="207" t="str">
        <f>IF(AND(A4871&lt;&gt;"",ISNUMBER(A4871)),VLOOKUP(A4871,Studies!A:BR,6,FALSE),"")</f>
        <v>Plasma</v>
      </c>
      <c r="G4871" s="262">
        <v>131.94337999999999</v>
      </c>
      <c r="H4871" s="194" t="s">
        <v>60</v>
      </c>
      <c r="I4871" s="187">
        <v>963.12570000000005</v>
      </c>
      <c r="J4871" s="187" t="s">
        <v>1025</v>
      </c>
      <c r="K4871" s="187" t="s">
        <v>116</v>
      </c>
      <c r="L4871" s="195">
        <v>394.77229999999997</v>
      </c>
      <c r="M4871" s="195" t="s">
        <v>1025</v>
      </c>
      <c r="N4871" s="195" t="s">
        <v>534</v>
      </c>
      <c r="O4871" s="199"/>
      <c r="P4871" s="188"/>
    </row>
    <row r="4872" spans="1:16" x14ac:dyDescent="0.25">
      <c r="A4872" s="93">
        <v>550</v>
      </c>
      <c r="B4872" s="232" t="str">
        <f>IF(AND(A4872&lt;&gt;"",ISNUMBER(A4872)),VLOOKUP(A4872,Studies!A:BR,2,FALSE),"")</f>
        <v>Agarwala 2003</v>
      </c>
      <c r="C4872" s="232" t="str">
        <f>IF(AND(A4872&lt;&gt;"",ISNUMBER(A4872)),VLOOKUP(A4872,Studies!A:BR,3,FALSE),"")</f>
        <v>http://www.medadvocates.org/resources/conferences/iasconfpath/ias2003/atv%20pk%20past%2024%20hour%20interval.pdf</v>
      </c>
      <c r="D4872" s="232" t="str">
        <f>IF(AND(A4872&lt;&gt;"",ISNUMBER(A4872)),VLOOKUP(A4872,Studies!A:BR,4,FALSE),"")</f>
        <v>Day 6</v>
      </c>
      <c r="E4872" s="206" t="str">
        <f>IF(AND(A4872&lt;&gt;"",ISNUMBER(A4872)),VLOOKUP(A4872,Studies!A:BR,5,FALSE),"")</f>
        <v>Atazanavir</v>
      </c>
      <c r="F4872" s="207" t="str">
        <f>IF(AND(A4872&lt;&gt;"",ISNUMBER(A4872)),VLOOKUP(A4872,Studies!A:BR,6,FALSE),"")</f>
        <v>Plasma</v>
      </c>
      <c r="G4872" s="262">
        <v>136.10874999999999</v>
      </c>
      <c r="H4872" s="194" t="s">
        <v>60</v>
      </c>
      <c r="I4872" s="187">
        <v>613.59069999999997</v>
      </c>
      <c r="J4872" s="187" t="s">
        <v>1025</v>
      </c>
      <c r="K4872" s="187" t="s">
        <v>116</v>
      </c>
      <c r="L4872" s="195">
        <v>349.53500000000003</v>
      </c>
      <c r="M4872" s="195" t="s">
        <v>1025</v>
      </c>
      <c r="N4872" s="195" t="s">
        <v>534</v>
      </c>
      <c r="O4872" s="199"/>
      <c r="P4872" s="188"/>
    </row>
    <row r="4873" spans="1:16" x14ac:dyDescent="0.25">
      <c r="A4873" s="93">
        <v>550</v>
      </c>
      <c r="B4873" s="232" t="str">
        <f>IF(AND(A4873&lt;&gt;"",ISNUMBER(A4873)),VLOOKUP(A4873,Studies!A:BR,2,FALSE),"")</f>
        <v>Agarwala 2003</v>
      </c>
      <c r="C4873" s="232" t="str">
        <f>IF(AND(A4873&lt;&gt;"",ISNUMBER(A4873)),VLOOKUP(A4873,Studies!A:BR,3,FALSE),"")</f>
        <v>http://www.medadvocates.org/resources/conferences/iasconfpath/ias2003/atv%20pk%20past%2024%20hour%20interval.pdf</v>
      </c>
      <c r="D4873" s="232" t="str">
        <f>IF(AND(A4873&lt;&gt;"",ISNUMBER(A4873)),VLOOKUP(A4873,Studies!A:BR,4,FALSE),"")</f>
        <v>Day 6</v>
      </c>
      <c r="E4873" s="206" t="str">
        <f>IF(AND(A4873&lt;&gt;"",ISNUMBER(A4873)),VLOOKUP(A4873,Studies!A:BR,5,FALSE),"")</f>
        <v>Atazanavir</v>
      </c>
      <c r="F4873" s="207" t="str">
        <f>IF(AND(A4873&lt;&gt;"",ISNUMBER(A4873)),VLOOKUP(A4873,Studies!A:BR,6,FALSE),"")</f>
        <v>Plasma</v>
      </c>
      <c r="G4873" s="262">
        <v>140.14237</v>
      </c>
      <c r="H4873" s="194" t="s">
        <v>60</v>
      </c>
      <c r="I4873" s="187">
        <v>474.23180000000002</v>
      </c>
      <c r="J4873" s="187" t="s">
        <v>1025</v>
      </c>
      <c r="K4873" s="187" t="s">
        <v>116</v>
      </c>
      <c r="L4873" s="195">
        <v>286.30259999999998</v>
      </c>
      <c r="M4873" s="195" t="s">
        <v>1025</v>
      </c>
      <c r="N4873" s="195" t="s">
        <v>534</v>
      </c>
      <c r="O4873" s="199"/>
      <c r="P4873" s="188"/>
    </row>
    <row r="4874" spans="1:16" x14ac:dyDescent="0.25">
      <c r="A4874" s="93">
        <v>550</v>
      </c>
      <c r="B4874" s="232" t="str">
        <f>IF(AND(A4874&lt;&gt;"",ISNUMBER(A4874)),VLOOKUP(A4874,Studies!A:BR,2,FALSE),"")</f>
        <v>Agarwala 2003</v>
      </c>
      <c r="C4874" s="232" t="str">
        <f>IF(AND(A4874&lt;&gt;"",ISNUMBER(A4874)),VLOOKUP(A4874,Studies!A:BR,3,FALSE),"")</f>
        <v>http://www.medadvocates.org/resources/conferences/iasconfpath/ias2003/atv%20pk%20past%2024%20hour%20interval.pdf</v>
      </c>
      <c r="D4874" s="232" t="str">
        <f>IF(AND(A4874&lt;&gt;"",ISNUMBER(A4874)),VLOOKUP(A4874,Studies!A:BR,4,FALSE),"")</f>
        <v>Day 6</v>
      </c>
      <c r="E4874" s="206" t="str">
        <f>IF(AND(A4874&lt;&gt;"",ISNUMBER(A4874)),VLOOKUP(A4874,Studies!A:BR,5,FALSE),"")</f>
        <v>Atazanavir</v>
      </c>
      <c r="F4874" s="207" t="str">
        <f>IF(AND(A4874&lt;&gt;"",ISNUMBER(A4874)),VLOOKUP(A4874,Studies!A:BR,6,FALSE),"")</f>
        <v>Plasma</v>
      </c>
      <c r="G4874" s="262">
        <v>144.17693</v>
      </c>
      <c r="H4874" s="194" t="s">
        <v>60</v>
      </c>
      <c r="I4874" s="187">
        <v>390.90800000000002</v>
      </c>
      <c r="J4874" s="187" t="s">
        <v>1025</v>
      </c>
      <c r="K4874" s="187" t="s">
        <v>116</v>
      </c>
      <c r="L4874" s="195">
        <v>263.50330000000002</v>
      </c>
      <c r="M4874" s="195" t="s">
        <v>1025</v>
      </c>
      <c r="N4874" s="195" t="s">
        <v>534</v>
      </c>
      <c r="O4874" s="199"/>
      <c r="P4874" s="188"/>
    </row>
    <row r="4875" spans="1:16" x14ac:dyDescent="0.25">
      <c r="A4875" s="93">
        <v>550</v>
      </c>
      <c r="B4875" s="232" t="str">
        <f>IF(AND(A4875&lt;&gt;"",ISNUMBER(A4875)),VLOOKUP(A4875,Studies!A:BR,2,FALSE),"")</f>
        <v>Agarwala 2003</v>
      </c>
      <c r="C4875" s="232" t="str">
        <f>IF(AND(A4875&lt;&gt;"",ISNUMBER(A4875)),VLOOKUP(A4875,Studies!A:BR,3,FALSE),"")</f>
        <v>http://www.medadvocates.org/resources/conferences/iasconfpath/ias2003/atv%20pk%20past%2024%20hour%20interval.pdf</v>
      </c>
      <c r="D4875" s="232" t="str">
        <f>IF(AND(A4875&lt;&gt;"",ISNUMBER(A4875)),VLOOKUP(A4875,Studies!A:BR,4,FALSE),"")</f>
        <v>Day 6</v>
      </c>
      <c r="E4875" s="206" t="str">
        <f>IF(AND(A4875&lt;&gt;"",ISNUMBER(A4875)),VLOOKUP(A4875,Studies!A:BR,5,FALSE),"")</f>
        <v>Atazanavir</v>
      </c>
      <c r="F4875" s="207" t="str">
        <f>IF(AND(A4875&lt;&gt;"",ISNUMBER(A4875)),VLOOKUP(A4875,Studies!A:BR,6,FALSE),"")</f>
        <v>Plasma</v>
      </c>
      <c r="G4875" s="262">
        <v>156.00454999999999</v>
      </c>
      <c r="H4875" s="194" t="s">
        <v>60</v>
      </c>
      <c r="I4875" s="187">
        <v>136.5206</v>
      </c>
      <c r="J4875" s="187" t="s">
        <v>1025</v>
      </c>
      <c r="K4875" s="187" t="s">
        <v>116</v>
      </c>
      <c r="L4875" s="195">
        <v>123.4465</v>
      </c>
      <c r="M4875" s="195" t="s">
        <v>1025</v>
      </c>
      <c r="N4875" s="195" t="s">
        <v>534</v>
      </c>
      <c r="O4875" s="199"/>
      <c r="P4875" s="188"/>
    </row>
    <row r="4876" spans="1:16" x14ac:dyDescent="0.25">
      <c r="A4876" s="93">
        <v>550</v>
      </c>
      <c r="B4876" s="232" t="str">
        <f>IF(AND(A4876&lt;&gt;"",ISNUMBER(A4876)),VLOOKUP(A4876,Studies!A:BR,2,FALSE),"")</f>
        <v>Agarwala 2003</v>
      </c>
      <c r="C4876" s="232" t="str">
        <f>IF(AND(A4876&lt;&gt;"",ISNUMBER(A4876)),VLOOKUP(A4876,Studies!A:BR,3,FALSE),"")</f>
        <v>http://www.medadvocates.org/resources/conferences/iasconfpath/ias2003/atv%20pk%20past%2024%20hour%20interval.pdf</v>
      </c>
      <c r="D4876" s="232" t="str">
        <f>IF(AND(A4876&lt;&gt;"",ISNUMBER(A4876)),VLOOKUP(A4876,Studies!A:BR,4,FALSE),"")</f>
        <v>Day 6</v>
      </c>
      <c r="E4876" s="206" t="str">
        <f>IF(AND(A4876&lt;&gt;"",ISNUMBER(A4876)),VLOOKUP(A4876,Studies!A:BR,5,FALSE),"")</f>
        <v>Atazanavir</v>
      </c>
      <c r="F4876" s="207" t="str">
        <f>IF(AND(A4876&lt;&gt;"",ISNUMBER(A4876)),VLOOKUP(A4876,Studies!A:BR,6,FALSE),"")</f>
        <v>Plasma</v>
      </c>
      <c r="G4876" s="262">
        <v>168.10195999999999</v>
      </c>
      <c r="H4876" s="194" t="s">
        <v>60</v>
      </c>
      <c r="I4876" s="187">
        <v>49.770240000000001</v>
      </c>
      <c r="J4876" s="187" t="s">
        <v>1025</v>
      </c>
      <c r="K4876" s="187" t="s">
        <v>116</v>
      </c>
      <c r="L4876" s="195">
        <v>60.373049999999999</v>
      </c>
      <c r="M4876" s="195" t="s">
        <v>1025</v>
      </c>
      <c r="N4876" s="195" t="s">
        <v>534</v>
      </c>
      <c r="O4876" s="199"/>
      <c r="P4876" s="188"/>
    </row>
    <row r="4877" spans="1:16" x14ac:dyDescent="0.25">
      <c r="A4877" s="93">
        <v>550</v>
      </c>
      <c r="B4877" s="232" t="str">
        <f>IF(AND(A4877&lt;&gt;"",ISNUMBER(A4877)),VLOOKUP(A4877,Studies!A:BR,2,FALSE),"")</f>
        <v>Agarwala 2003</v>
      </c>
      <c r="C4877" s="232" t="str">
        <f>IF(AND(A4877&lt;&gt;"",ISNUMBER(A4877)),VLOOKUP(A4877,Studies!A:BR,3,FALSE),"")</f>
        <v>http://www.medadvocates.org/resources/conferences/iasconfpath/ias2003/atv%20pk%20past%2024%20hour%20interval.pdf</v>
      </c>
      <c r="D4877" s="232" t="str">
        <f>IF(AND(A4877&lt;&gt;"",ISNUMBER(A4877)),VLOOKUP(A4877,Studies!A:BR,4,FALSE),"")</f>
        <v>Day 6</v>
      </c>
      <c r="E4877" s="206" t="str">
        <f>IF(AND(A4877&lt;&gt;"",ISNUMBER(A4877)),VLOOKUP(A4877,Studies!A:BR,5,FALSE),"")</f>
        <v>Atazanavir</v>
      </c>
      <c r="F4877" s="207" t="str">
        <f>IF(AND(A4877&lt;&gt;"",ISNUMBER(A4877)),VLOOKUP(A4877,Studies!A:BR,6,FALSE),"")</f>
        <v>Plasma</v>
      </c>
      <c r="G4877" s="262">
        <v>180.19621999999998</v>
      </c>
      <c r="H4877" s="194" t="s">
        <v>60</v>
      </c>
      <c r="I4877" s="187">
        <v>14.63865</v>
      </c>
      <c r="J4877" s="187" t="s">
        <v>1025</v>
      </c>
      <c r="K4877" s="187" t="s">
        <v>116</v>
      </c>
      <c r="L4877" s="195">
        <v>21.42831</v>
      </c>
      <c r="M4877" s="195" t="s">
        <v>1025</v>
      </c>
      <c r="N4877" s="195" t="s">
        <v>534</v>
      </c>
      <c r="O4877" s="199"/>
      <c r="P4877" s="188"/>
    </row>
    <row r="4878" spans="1:16" x14ac:dyDescent="0.25">
      <c r="A4878" s="93">
        <v>550</v>
      </c>
      <c r="B4878" s="232" t="str">
        <f>IF(AND(A4878&lt;&gt;"",ISNUMBER(A4878)),VLOOKUP(A4878,Studies!A:BR,2,FALSE),"")</f>
        <v>Agarwala 2003</v>
      </c>
      <c r="C4878" s="232" t="str">
        <f>IF(AND(A4878&lt;&gt;"",ISNUMBER(A4878)),VLOOKUP(A4878,Studies!A:BR,3,FALSE),"")</f>
        <v>http://www.medadvocates.org/resources/conferences/iasconfpath/ias2003/atv%20pk%20past%2024%20hour%20interval.pdf</v>
      </c>
      <c r="D4878" s="232" t="str">
        <f>IF(AND(A4878&lt;&gt;"",ISNUMBER(A4878)),VLOOKUP(A4878,Studies!A:BR,4,FALSE),"")</f>
        <v>Day 6</v>
      </c>
      <c r="E4878" s="206" t="str">
        <f>IF(AND(A4878&lt;&gt;"",ISNUMBER(A4878)),VLOOKUP(A4878,Studies!A:BR,5,FALSE),"")</f>
        <v>Atazanavir</v>
      </c>
      <c r="F4878" s="207" t="str">
        <f>IF(AND(A4878&lt;&gt;"",ISNUMBER(A4878)),VLOOKUP(A4878,Studies!A:BR,6,FALSE),"")</f>
        <v>Plasma</v>
      </c>
      <c r="G4878" s="262">
        <v>192.02352999999999</v>
      </c>
      <c r="H4878" s="194" t="s">
        <v>60</v>
      </c>
      <c r="I4878" s="187">
        <v>5.0038080000000003</v>
      </c>
      <c r="J4878" s="187" t="s">
        <v>1025</v>
      </c>
      <c r="K4878" s="187" t="s">
        <v>116</v>
      </c>
      <c r="L4878" s="195">
        <v>7.3246589999999996</v>
      </c>
      <c r="M4878" s="195" t="s">
        <v>1025</v>
      </c>
      <c r="N4878" s="195" t="s">
        <v>534</v>
      </c>
      <c r="O4878" s="199"/>
      <c r="P4878" s="188"/>
    </row>
    <row r="4879" spans="1:16" x14ac:dyDescent="0.25">
      <c r="A4879" s="93">
        <v>551</v>
      </c>
      <c r="B4879" s="232" t="str">
        <f>IF(AND(A4879&lt;&gt;"",ISNUMBER(A4879)),VLOOKUP(A4879,Studies!A:BR,2,FALSE),"")</f>
        <v>Agarwala 2005a</v>
      </c>
      <c r="C4879" s="232" t="str">
        <f>IF(AND(A4879&lt;&gt;"",ISNUMBER(A4879)),VLOOKUP(A4879,Studies!A:BR,3,FALSE),"")</f>
        <v>http://www.medadvocates.org/resources/conferences/3rd%20_ias/05-156a_agarwala_086.pdf</v>
      </c>
      <c r="D4879" s="232" t="str">
        <f>IF(AND(A4879&lt;&gt;"",ISNUMBER(A4879)),VLOOKUP(A4879,Studies!A:BR,4,FALSE),"")</f>
        <v>ATV 400 mg AM (N=15)</v>
      </c>
      <c r="E4879" s="206" t="str">
        <f>IF(AND(A4879&lt;&gt;"",ISNUMBER(A4879)),VLOOKUP(A4879,Studies!A:BR,5,FALSE),"")</f>
        <v>Atazanavir</v>
      </c>
      <c r="F4879" s="207" t="str">
        <f>IF(AND(A4879&lt;&gt;"",ISNUMBER(A4879)),VLOOKUP(A4879,Studies!A:BR,6,FALSE),"")</f>
        <v>Plasma</v>
      </c>
      <c r="G4879" s="262">
        <v>119.98133747999999</v>
      </c>
      <c r="H4879" s="194" t="s">
        <v>60</v>
      </c>
      <c r="I4879" s="187">
        <v>345.62599999999998</v>
      </c>
      <c r="J4879" s="187" t="s">
        <v>1025</v>
      </c>
      <c r="K4879" s="187" t="s">
        <v>116</v>
      </c>
      <c r="L4879" s="195"/>
      <c r="M4879" s="195"/>
      <c r="N4879" s="195"/>
      <c r="O4879" s="199"/>
      <c r="P4879" s="188"/>
    </row>
    <row r="4880" spans="1:16" x14ac:dyDescent="0.25">
      <c r="A4880" s="93">
        <v>551</v>
      </c>
      <c r="B4880" s="232" t="str">
        <f>IF(AND(A4880&lt;&gt;"",ISNUMBER(A4880)),VLOOKUP(A4880,Studies!A:BR,2,FALSE),"")</f>
        <v>Agarwala 2005a</v>
      </c>
      <c r="C4880" s="232" t="str">
        <f>IF(AND(A4880&lt;&gt;"",ISNUMBER(A4880)),VLOOKUP(A4880,Studies!A:BR,3,FALSE),"")</f>
        <v>http://www.medadvocates.org/resources/conferences/3rd%20_ias/05-156a_agarwala_086.pdf</v>
      </c>
      <c r="D4880" s="232" t="str">
        <f>IF(AND(A4880&lt;&gt;"",ISNUMBER(A4880)),VLOOKUP(A4880,Studies!A:BR,4,FALSE),"")</f>
        <v>ATV 400 mg AM (N=15)</v>
      </c>
      <c r="E4880" s="206" t="str">
        <f>IF(AND(A4880&lt;&gt;"",ISNUMBER(A4880)),VLOOKUP(A4880,Studies!A:BR,5,FALSE),"")</f>
        <v>Atazanavir</v>
      </c>
      <c r="F4880" s="207" t="str">
        <f>IF(AND(A4880&lt;&gt;"",ISNUMBER(A4880)),VLOOKUP(A4880,Studies!A:BR,6,FALSE),"")</f>
        <v>Plasma</v>
      </c>
      <c r="G4880" s="262">
        <v>121.94090199999999</v>
      </c>
      <c r="H4880" s="194" t="s">
        <v>60</v>
      </c>
      <c r="I4880" s="187">
        <v>5943.076</v>
      </c>
      <c r="J4880" s="187" t="s">
        <v>1025</v>
      </c>
      <c r="K4880" s="187" t="s">
        <v>116</v>
      </c>
      <c r="L4880" s="195"/>
      <c r="M4880" s="195"/>
      <c r="N4880" s="195"/>
      <c r="O4880" s="199"/>
      <c r="P4880" s="188"/>
    </row>
    <row r="4881" spans="1:16" x14ac:dyDescent="0.25">
      <c r="A4881" s="93">
        <v>551</v>
      </c>
      <c r="B4881" s="232" t="str">
        <f>IF(AND(A4881&lt;&gt;"",ISNUMBER(A4881)),VLOOKUP(A4881,Studies!A:BR,2,FALSE),"")</f>
        <v>Agarwala 2005a</v>
      </c>
      <c r="C4881" s="232" t="str">
        <f>IF(AND(A4881&lt;&gt;"",ISNUMBER(A4881)),VLOOKUP(A4881,Studies!A:BR,3,FALSE),"")</f>
        <v>http://www.medadvocates.org/resources/conferences/3rd%20_ias/05-156a_agarwala_086.pdf</v>
      </c>
      <c r="D4881" s="232" t="str">
        <f>IF(AND(A4881&lt;&gt;"",ISNUMBER(A4881)),VLOOKUP(A4881,Studies!A:BR,4,FALSE),"")</f>
        <v>ATV 400 mg AM (N=15)</v>
      </c>
      <c r="E4881" s="206" t="str">
        <f>IF(AND(A4881&lt;&gt;"",ISNUMBER(A4881)),VLOOKUP(A4881,Studies!A:BR,5,FALSE),"")</f>
        <v>Atazanavir</v>
      </c>
      <c r="F4881" s="207" t="str">
        <f>IF(AND(A4881&lt;&gt;"",ISNUMBER(A4881)),VLOOKUP(A4881,Studies!A:BR,6,FALSE),"")</f>
        <v>Plasma</v>
      </c>
      <c r="G4881" s="262">
        <v>123.95645399999999</v>
      </c>
      <c r="H4881" s="194" t="s">
        <v>60</v>
      </c>
      <c r="I4881" s="187">
        <v>4274.4979999999996</v>
      </c>
      <c r="J4881" s="187" t="s">
        <v>1025</v>
      </c>
      <c r="K4881" s="187" t="s">
        <v>116</v>
      </c>
      <c r="L4881" s="195"/>
      <c r="M4881" s="195"/>
      <c r="N4881" s="195"/>
      <c r="O4881" s="199"/>
      <c r="P4881" s="188"/>
    </row>
    <row r="4882" spans="1:16" x14ac:dyDescent="0.25">
      <c r="A4882" s="93">
        <v>551</v>
      </c>
      <c r="B4882" s="232" t="str">
        <f>IF(AND(A4882&lt;&gt;"",ISNUMBER(A4882)),VLOOKUP(A4882,Studies!A:BR,2,FALSE),"")</f>
        <v>Agarwala 2005a</v>
      </c>
      <c r="C4882" s="232" t="str">
        <f>IF(AND(A4882&lt;&gt;"",ISNUMBER(A4882)),VLOOKUP(A4882,Studies!A:BR,3,FALSE),"")</f>
        <v>http://www.medadvocates.org/resources/conferences/3rd%20_ias/05-156a_agarwala_086.pdf</v>
      </c>
      <c r="D4882" s="232" t="str">
        <f>IF(AND(A4882&lt;&gt;"",ISNUMBER(A4882)),VLOOKUP(A4882,Studies!A:BR,4,FALSE),"")</f>
        <v>ATV 400 mg AM (N=15)</v>
      </c>
      <c r="E4882" s="206" t="str">
        <f>IF(AND(A4882&lt;&gt;"",ISNUMBER(A4882)),VLOOKUP(A4882,Studies!A:BR,5,FALSE),"")</f>
        <v>Atazanavir</v>
      </c>
      <c r="F4882" s="207" t="str">
        <f>IF(AND(A4882&lt;&gt;"",ISNUMBER(A4882)),VLOOKUP(A4882,Studies!A:BR,6,FALSE),"")</f>
        <v>Plasma</v>
      </c>
      <c r="G4882" s="262">
        <v>125.953344</v>
      </c>
      <c r="H4882" s="194" t="s">
        <v>60</v>
      </c>
      <c r="I4882" s="187">
        <v>2211.2240000000002</v>
      </c>
      <c r="J4882" s="187" t="s">
        <v>1025</v>
      </c>
      <c r="K4882" s="187" t="s">
        <v>116</v>
      </c>
      <c r="L4882" s="195"/>
      <c r="M4882" s="195"/>
      <c r="N4882" s="195"/>
      <c r="O4882" s="199"/>
      <c r="P4882" s="188"/>
    </row>
    <row r="4883" spans="1:16" x14ac:dyDescent="0.25">
      <c r="A4883" s="93">
        <v>551</v>
      </c>
      <c r="B4883" s="232" t="str">
        <f>IF(AND(A4883&lt;&gt;"",ISNUMBER(A4883)),VLOOKUP(A4883,Studies!A:BR,2,FALSE),"")</f>
        <v>Agarwala 2005a</v>
      </c>
      <c r="C4883" s="232" t="str">
        <f>IF(AND(A4883&lt;&gt;"",ISNUMBER(A4883)),VLOOKUP(A4883,Studies!A:BR,3,FALSE),"")</f>
        <v>http://www.medadvocates.org/resources/conferences/3rd%20_ias/05-156a_agarwala_086.pdf</v>
      </c>
      <c r="D4883" s="232" t="str">
        <f>IF(AND(A4883&lt;&gt;"",ISNUMBER(A4883)),VLOOKUP(A4883,Studies!A:BR,4,FALSE),"")</f>
        <v>ATV 400 mg AM (N=15)</v>
      </c>
      <c r="E4883" s="206" t="str">
        <f>IF(AND(A4883&lt;&gt;"",ISNUMBER(A4883)),VLOOKUP(A4883,Studies!A:BR,5,FALSE),"")</f>
        <v>Atazanavir</v>
      </c>
      <c r="F4883" s="207" t="str">
        <f>IF(AND(A4883&lt;&gt;"",ISNUMBER(A4883)),VLOOKUP(A4883,Studies!A:BR,6,FALSE),"")</f>
        <v>Plasma</v>
      </c>
      <c r="G4883" s="262">
        <v>127.950233</v>
      </c>
      <c r="H4883" s="194" t="s">
        <v>60</v>
      </c>
      <c r="I4883" s="187">
        <v>1458.2829999999999</v>
      </c>
      <c r="J4883" s="187" t="s">
        <v>1025</v>
      </c>
      <c r="K4883" s="187" t="s">
        <v>116</v>
      </c>
      <c r="L4883" s="195"/>
      <c r="M4883" s="195"/>
      <c r="N4883" s="195"/>
      <c r="O4883" s="199"/>
      <c r="P4883" s="188"/>
    </row>
    <row r="4884" spans="1:16" x14ac:dyDescent="0.25">
      <c r="A4884" s="93">
        <v>551</v>
      </c>
      <c r="B4884" s="232" t="str">
        <f>IF(AND(A4884&lt;&gt;"",ISNUMBER(A4884)),VLOOKUP(A4884,Studies!A:BR,2,FALSE),"")</f>
        <v>Agarwala 2005a</v>
      </c>
      <c r="C4884" s="232" t="str">
        <f>IF(AND(A4884&lt;&gt;"",ISNUMBER(A4884)),VLOOKUP(A4884,Studies!A:BR,3,FALSE),"")</f>
        <v>http://www.medadvocates.org/resources/conferences/3rd%20_ias/05-156a_agarwala_086.pdf</v>
      </c>
      <c r="D4884" s="232" t="str">
        <f>IF(AND(A4884&lt;&gt;"",ISNUMBER(A4884)),VLOOKUP(A4884,Studies!A:BR,4,FALSE),"")</f>
        <v>ATV 400 mg AM (N=15)</v>
      </c>
      <c r="E4884" s="206" t="str">
        <f>IF(AND(A4884&lt;&gt;"",ISNUMBER(A4884)),VLOOKUP(A4884,Studies!A:BR,5,FALSE),"")</f>
        <v>Atazanavir</v>
      </c>
      <c r="F4884" s="207" t="str">
        <f>IF(AND(A4884&lt;&gt;"",ISNUMBER(A4884)),VLOOKUP(A4884,Studies!A:BR,6,FALSE),"")</f>
        <v>Plasma</v>
      </c>
      <c r="G4884" s="262">
        <v>129.947123</v>
      </c>
      <c r="H4884" s="194" t="s">
        <v>60</v>
      </c>
      <c r="I4884" s="187">
        <v>1104.8779999999999</v>
      </c>
      <c r="J4884" s="187" t="s">
        <v>1025</v>
      </c>
      <c r="K4884" s="187" t="s">
        <v>116</v>
      </c>
      <c r="L4884" s="195"/>
      <c r="M4884" s="195"/>
      <c r="N4884" s="195"/>
      <c r="O4884" s="199"/>
      <c r="P4884" s="188"/>
    </row>
    <row r="4885" spans="1:16" x14ac:dyDescent="0.25">
      <c r="A4885" s="93">
        <v>551</v>
      </c>
      <c r="B4885" s="232" t="str">
        <f>IF(AND(A4885&lt;&gt;"",ISNUMBER(A4885)),VLOOKUP(A4885,Studies!A:BR,2,FALSE),"")</f>
        <v>Agarwala 2005a</v>
      </c>
      <c r="C4885" s="232" t="str">
        <f>IF(AND(A4885&lt;&gt;"",ISNUMBER(A4885)),VLOOKUP(A4885,Studies!A:BR,3,FALSE),"")</f>
        <v>http://www.medadvocates.org/resources/conferences/3rd%20_ias/05-156a_agarwala_086.pdf</v>
      </c>
      <c r="D4885" s="232" t="str">
        <f>IF(AND(A4885&lt;&gt;"",ISNUMBER(A4885)),VLOOKUP(A4885,Studies!A:BR,4,FALSE),"")</f>
        <v>ATV 400 mg AM (N=15)</v>
      </c>
      <c r="E4885" s="206" t="str">
        <f>IF(AND(A4885&lt;&gt;"",ISNUMBER(A4885)),VLOOKUP(A4885,Studies!A:BR,5,FALSE),"")</f>
        <v>Atazanavir</v>
      </c>
      <c r="F4885" s="207" t="str">
        <f>IF(AND(A4885&lt;&gt;"",ISNUMBER(A4885)),VLOOKUP(A4885,Studies!A:BR,6,FALSE),"")</f>
        <v>Plasma</v>
      </c>
      <c r="G4885" s="262">
        <v>132</v>
      </c>
      <c r="H4885" s="194" t="s">
        <v>60</v>
      </c>
      <c r="I4885" s="187">
        <v>881.83240000000001</v>
      </c>
      <c r="J4885" s="187" t="s">
        <v>1025</v>
      </c>
      <c r="K4885" s="187" t="s">
        <v>116</v>
      </c>
      <c r="L4885" s="195"/>
      <c r="M4885" s="195"/>
      <c r="N4885" s="195"/>
      <c r="O4885" s="199"/>
      <c r="P4885" s="188"/>
    </row>
    <row r="4886" spans="1:16" x14ac:dyDescent="0.25">
      <c r="A4886" s="93">
        <v>551</v>
      </c>
      <c r="B4886" s="232" t="str">
        <f>IF(AND(A4886&lt;&gt;"",ISNUMBER(A4886)),VLOOKUP(A4886,Studies!A:BR,2,FALSE),"")</f>
        <v>Agarwala 2005a</v>
      </c>
      <c r="C4886" s="232" t="str">
        <f>IF(AND(A4886&lt;&gt;"",ISNUMBER(A4886)),VLOOKUP(A4886,Studies!A:BR,3,FALSE),"")</f>
        <v>http://www.medadvocates.org/resources/conferences/3rd%20_ias/05-156a_agarwala_086.pdf</v>
      </c>
      <c r="D4886" s="232" t="str">
        <f>IF(AND(A4886&lt;&gt;"",ISNUMBER(A4886)),VLOOKUP(A4886,Studies!A:BR,4,FALSE),"")</f>
        <v>ATV 400 mg AM (N=15)</v>
      </c>
      <c r="E4886" s="206" t="str">
        <f>IF(AND(A4886&lt;&gt;"",ISNUMBER(A4886)),VLOOKUP(A4886,Studies!A:BR,5,FALSE),"")</f>
        <v>Atazanavir</v>
      </c>
      <c r="F4886" s="207" t="str">
        <f>IF(AND(A4886&lt;&gt;"",ISNUMBER(A4886)),VLOOKUP(A4886,Studies!A:BR,6,FALSE),"")</f>
        <v>Plasma</v>
      </c>
      <c r="G4886" s="262">
        <v>136.01244</v>
      </c>
      <c r="H4886" s="194" t="s">
        <v>60</v>
      </c>
      <c r="I4886" s="187">
        <v>533.24929999999995</v>
      </c>
      <c r="J4886" s="187" t="s">
        <v>1025</v>
      </c>
      <c r="K4886" s="187" t="s">
        <v>116</v>
      </c>
      <c r="L4886" s="195"/>
      <c r="M4886" s="195"/>
      <c r="N4886" s="195"/>
      <c r="O4886" s="199"/>
      <c r="P4886" s="188"/>
    </row>
    <row r="4887" spans="1:16" x14ac:dyDescent="0.25">
      <c r="A4887" s="93">
        <v>551</v>
      </c>
      <c r="B4887" s="232" t="str">
        <f>IF(AND(A4887&lt;&gt;"",ISNUMBER(A4887)),VLOOKUP(A4887,Studies!A:BR,2,FALSE),"")</f>
        <v>Agarwala 2005a</v>
      </c>
      <c r="C4887" s="232" t="str">
        <f>IF(AND(A4887&lt;&gt;"",ISNUMBER(A4887)),VLOOKUP(A4887,Studies!A:BR,3,FALSE),"")</f>
        <v>http://www.medadvocates.org/resources/conferences/3rd%20_ias/05-156a_agarwala_086.pdf</v>
      </c>
      <c r="D4887" s="232" t="str">
        <f>IF(AND(A4887&lt;&gt;"",ISNUMBER(A4887)),VLOOKUP(A4887,Studies!A:BR,4,FALSE),"")</f>
        <v>ATV 400 mg AM (N=15)</v>
      </c>
      <c r="E4887" s="206" t="str">
        <f>IF(AND(A4887&lt;&gt;"",ISNUMBER(A4887)),VLOOKUP(A4887,Studies!A:BR,5,FALSE),"")</f>
        <v>Atazanavir</v>
      </c>
      <c r="F4887" s="207" t="str">
        <f>IF(AND(A4887&lt;&gt;"",ISNUMBER(A4887)),VLOOKUP(A4887,Studies!A:BR,6,FALSE),"")</f>
        <v>Plasma</v>
      </c>
      <c r="G4887" s="262">
        <v>143.96268000000001</v>
      </c>
      <c r="H4887" s="194" t="s">
        <v>60</v>
      </c>
      <c r="I4887" s="187">
        <v>345.62599999999998</v>
      </c>
      <c r="J4887" s="187" t="s">
        <v>1025</v>
      </c>
      <c r="K4887" s="187" t="s">
        <v>116</v>
      </c>
      <c r="L4887" s="195"/>
      <c r="M4887" s="195"/>
      <c r="N4887" s="195"/>
      <c r="O4887" s="199"/>
      <c r="P4887" s="188"/>
    </row>
    <row r="4888" spans="1:16" x14ac:dyDescent="0.25">
      <c r="A4888" s="93">
        <v>552</v>
      </c>
      <c r="B4888" s="232" t="str">
        <f>IF(AND(A4888&lt;&gt;"",ISNUMBER(A4888)),VLOOKUP(A4888,Studies!A:BR,2,FALSE),"")</f>
        <v>Agarwala 2005b</v>
      </c>
      <c r="C4888" s="232" t="str">
        <f>IF(AND(A4888&lt;&gt;"",ISNUMBER(A4888)),VLOOKUP(A4888,Studies!A:BR,3,FALSE),"")</f>
        <v>http://www.medadvocates.org/resources/conferences/3rd%20_ias/05-156b_agarwala_109.pdf</v>
      </c>
      <c r="D4888" s="232" t="str">
        <f>IF(AND(A4888&lt;&gt;"",ISNUMBER(A4888)),VLOOKUP(A4888,Studies!A:BR,4,FALSE),"")</f>
        <v>ATV 400 mg (Treatment A)</v>
      </c>
      <c r="E4888" s="206" t="str">
        <f>IF(AND(A4888&lt;&gt;"",ISNUMBER(A4888)),VLOOKUP(A4888,Studies!A:BR,5,FALSE),"")</f>
        <v>Atazanavir</v>
      </c>
      <c r="F4888" s="207" t="str">
        <f>IF(AND(A4888&lt;&gt;"",ISNUMBER(A4888)),VLOOKUP(A4888,Studies!A:BR,6,FALSE),"")</f>
        <v>Plasma</v>
      </c>
      <c r="G4888" s="262">
        <v>119.96707819</v>
      </c>
      <c r="H4888" s="194" t="s">
        <v>60</v>
      </c>
      <c r="I4888" s="187">
        <v>268.75580000000002</v>
      </c>
      <c r="J4888" s="187" t="s">
        <v>1025</v>
      </c>
      <c r="K4888" s="187" t="s">
        <v>116</v>
      </c>
      <c r="L4888" s="195"/>
      <c r="M4888" s="195"/>
      <c r="N4888" s="195"/>
      <c r="O4888" s="199"/>
      <c r="P4888" s="188"/>
    </row>
    <row r="4889" spans="1:16" x14ac:dyDescent="0.25">
      <c r="A4889" s="93">
        <v>552</v>
      </c>
      <c r="B4889" s="232" t="str">
        <f>IF(AND(A4889&lt;&gt;"",ISNUMBER(A4889)),VLOOKUP(A4889,Studies!A:BR,2,FALSE),"")</f>
        <v>Agarwala 2005b</v>
      </c>
      <c r="C4889" s="232" t="str">
        <f>IF(AND(A4889&lt;&gt;"",ISNUMBER(A4889)),VLOOKUP(A4889,Studies!A:BR,3,FALSE),"")</f>
        <v>http://www.medadvocates.org/resources/conferences/3rd%20_ias/05-156b_agarwala_109.pdf</v>
      </c>
      <c r="D4889" s="232" t="str">
        <f>IF(AND(A4889&lt;&gt;"",ISNUMBER(A4889)),VLOOKUP(A4889,Studies!A:BR,4,FALSE),"")</f>
        <v>ATV 400 mg (Treatment A)</v>
      </c>
      <c r="E4889" s="206" t="str">
        <f>IF(AND(A4889&lt;&gt;"",ISNUMBER(A4889)),VLOOKUP(A4889,Studies!A:BR,5,FALSE),"")</f>
        <v>Atazanavir</v>
      </c>
      <c r="F4889" s="207" t="str">
        <f>IF(AND(A4889&lt;&gt;"",ISNUMBER(A4889)),VLOOKUP(A4889,Studies!A:BR,6,FALSE),"")</f>
        <v>Plasma</v>
      </c>
      <c r="G4889" s="262">
        <v>122.00823</v>
      </c>
      <c r="H4889" s="194" t="s">
        <v>60</v>
      </c>
      <c r="I4889" s="187">
        <v>4674.3879999999999</v>
      </c>
      <c r="J4889" s="187" t="s">
        <v>1025</v>
      </c>
      <c r="K4889" s="187" t="s">
        <v>116</v>
      </c>
      <c r="L4889" s="195"/>
      <c r="M4889" s="195"/>
      <c r="N4889" s="195"/>
      <c r="O4889" s="199"/>
      <c r="P4889" s="188"/>
    </row>
    <row r="4890" spans="1:16" x14ac:dyDescent="0.25">
      <c r="A4890" s="93">
        <v>552</v>
      </c>
      <c r="B4890" s="232" t="str">
        <f>IF(AND(A4890&lt;&gt;"",ISNUMBER(A4890)),VLOOKUP(A4890,Studies!A:BR,2,FALSE),"")</f>
        <v>Agarwala 2005b</v>
      </c>
      <c r="C4890" s="232" t="str">
        <f>IF(AND(A4890&lt;&gt;"",ISNUMBER(A4890)),VLOOKUP(A4890,Studies!A:BR,3,FALSE),"")</f>
        <v>http://www.medadvocates.org/resources/conferences/3rd%20_ias/05-156b_agarwala_109.pdf</v>
      </c>
      <c r="D4890" s="232" t="str">
        <f>IF(AND(A4890&lt;&gt;"",ISNUMBER(A4890)),VLOOKUP(A4890,Studies!A:BR,4,FALSE),"")</f>
        <v>ATV 400 mg (Treatment A)</v>
      </c>
      <c r="E4890" s="206" t="str">
        <f>IF(AND(A4890&lt;&gt;"",ISNUMBER(A4890)),VLOOKUP(A4890,Studies!A:BR,5,FALSE),"")</f>
        <v>Atazanavir</v>
      </c>
      <c r="F4890" s="207" t="str">
        <f>IF(AND(A4890&lt;&gt;"",ISNUMBER(A4890)),VLOOKUP(A4890,Studies!A:BR,6,FALSE),"")</f>
        <v>Plasma</v>
      </c>
      <c r="G4890" s="262">
        <v>123.98353899999999</v>
      </c>
      <c r="H4890" s="194" t="s">
        <v>60</v>
      </c>
      <c r="I4890" s="187">
        <v>3333.7710000000002</v>
      </c>
      <c r="J4890" s="187" t="s">
        <v>1025</v>
      </c>
      <c r="K4890" s="187" t="s">
        <v>116</v>
      </c>
      <c r="L4890" s="195"/>
      <c r="M4890" s="195"/>
      <c r="N4890" s="195"/>
      <c r="O4890" s="199"/>
      <c r="P4890" s="188"/>
    </row>
    <row r="4891" spans="1:16" x14ac:dyDescent="0.25">
      <c r="A4891" s="93">
        <v>552</v>
      </c>
      <c r="B4891" s="232" t="str">
        <f>IF(AND(A4891&lt;&gt;"",ISNUMBER(A4891)),VLOOKUP(A4891,Studies!A:BR,2,FALSE),"")</f>
        <v>Agarwala 2005b</v>
      </c>
      <c r="C4891" s="232" t="str">
        <f>IF(AND(A4891&lt;&gt;"",ISNUMBER(A4891)),VLOOKUP(A4891,Studies!A:BR,3,FALSE),"")</f>
        <v>http://www.medadvocates.org/resources/conferences/3rd%20_ias/05-156b_agarwala_109.pdf</v>
      </c>
      <c r="D4891" s="232" t="str">
        <f>IF(AND(A4891&lt;&gt;"",ISNUMBER(A4891)),VLOOKUP(A4891,Studies!A:BR,4,FALSE),"")</f>
        <v>ATV 400 mg (Treatment A)</v>
      </c>
      <c r="E4891" s="206" t="str">
        <f>IF(AND(A4891&lt;&gt;"",ISNUMBER(A4891)),VLOOKUP(A4891,Studies!A:BR,5,FALSE),"")</f>
        <v>Atazanavir</v>
      </c>
      <c r="F4891" s="207" t="str">
        <f>IF(AND(A4891&lt;&gt;"",ISNUMBER(A4891)),VLOOKUP(A4891,Studies!A:BR,6,FALSE),"")</f>
        <v>Plasma</v>
      </c>
      <c r="G4891" s="262">
        <v>125.99176900000001</v>
      </c>
      <c r="H4891" s="194" t="s">
        <v>60</v>
      </c>
      <c r="I4891" s="187">
        <v>1876.6980000000001</v>
      </c>
      <c r="J4891" s="187" t="s">
        <v>1025</v>
      </c>
      <c r="K4891" s="187" t="s">
        <v>116</v>
      </c>
      <c r="L4891" s="195"/>
      <c r="M4891" s="195"/>
      <c r="N4891" s="195"/>
      <c r="O4891" s="199"/>
      <c r="P4891" s="188"/>
    </row>
    <row r="4892" spans="1:16" x14ac:dyDescent="0.25">
      <c r="A4892" s="93">
        <v>552</v>
      </c>
      <c r="B4892" s="232" t="str">
        <f>IF(AND(A4892&lt;&gt;"",ISNUMBER(A4892)),VLOOKUP(A4892,Studies!A:BR,2,FALSE),"")</f>
        <v>Agarwala 2005b</v>
      </c>
      <c r="C4892" s="232" t="str">
        <f>IF(AND(A4892&lt;&gt;"",ISNUMBER(A4892)),VLOOKUP(A4892,Studies!A:BR,3,FALSE),"")</f>
        <v>http://www.medadvocates.org/resources/conferences/3rd%20_ias/05-156b_agarwala_109.pdf</v>
      </c>
      <c r="D4892" s="232" t="str">
        <f>IF(AND(A4892&lt;&gt;"",ISNUMBER(A4892)),VLOOKUP(A4892,Studies!A:BR,4,FALSE),"")</f>
        <v>ATV 400 mg (Treatment A)</v>
      </c>
      <c r="E4892" s="206" t="str">
        <f>IF(AND(A4892&lt;&gt;"",ISNUMBER(A4892)),VLOOKUP(A4892,Studies!A:BR,5,FALSE),"")</f>
        <v>Atazanavir</v>
      </c>
      <c r="F4892" s="207" t="str">
        <f>IF(AND(A4892&lt;&gt;"",ISNUMBER(A4892)),VLOOKUP(A4892,Studies!A:BR,6,FALSE),"")</f>
        <v>Plasma</v>
      </c>
      <c r="G4892" s="262">
        <v>127.967078</v>
      </c>
      <c r="H4892" s="194" t="s">
        <v>60</v>
      </c>
      <c r="I4892" s="187">
        <v>1432.067</v>
      </c>
      <c r="J4892" s="187" t="s">
        <v>1025</v>
      </c>
      <c r="K4892" s="187" t="s">
        <v>116</v>
      </c>
      <c r="L4892" s="195"/>
      <c r="M4892" s="195"/>
      <c r="N4892" s="195"/>
      <c r="O4892" s="199"/>
      <c r="P4892" s="188"/>
    </row>
    <row r="4893" spans="1:16" x14ac:dyDescent="0.25">
      <c r="A4893" s="93">
        <v>552</v>
      </c>
      <c r="B4893" s="232" t="str">
        <f>IF(AND(A4893&lt;&gt;"",ISNUMBER(A4893)),VLOOKUP(A4893,Studies!A:BR,2,FALSE),"")</f>
        <v>Agarwala 2005b</v>
      </c>
      <c r="C4893" s="232" t="str">
        <f>IF(AND(A4893&lt;&gt;"",ISNUMBER(A4893)),VLOOKUP(A4893,Studies!A:BR,3,FALSE),"")</f>
        <v>http://www.medadvocates.org/resources/conferences/3rd%20_ias/05-156b_agarwala_109.pdf</v>
      </c>
      <c r="D4893" s="232" t="str">
        <f>IF(AND(A4893&lt;&gt;"",ISNUMBER(A4893)),VLOOKUP(A4893,Studies!A:BR,4,FALSE),"")</f>
        <v>ATV 400 mg (Treatment A)</v>
      </c>
      <c r="E4893" s="206" t="str">
        <f>IF(AND(A4893&lt;&gt;"",ISNUMBER(A4893)),VLOOKUP(A4893,Studies!A:BR,5,FALSE),"")</f>
        <v>Atazanavir</v>
      </c>
      <c r="F4893" s="207" t="str">
        <f>IF(AND(A4893&lt;&gt;"",ISNUMBER(A4893)),VLOOKUP(A4893,Studies!A:BR,6,FALSE),"")</f>
        <v>Plasma</v>
      </c>
      <c r="G4893" s="262">
        <v>130.00823</v>
      </c>
      <c r="H4893" s="194" t="s">
        <v>60</v>
      </c>
      <c r="I4893" s="187">
        <v>1021.349</v>
      </c>
      <c r="J4893" s="187" t="s">
        <v>1025</v>
      </c>
      <c r="K4893" s="187" t="s">
        <v>116</v>
      </c>
      <c r="L4893" s="195"/>
      <c r="M4893" s="195"/>
      <c r="N4893" s="195"/>
      <c r="O4893" s="199"/>
      <c r="P4893" s="188"/>
    </row>
    <row r="4894" spans="1:16" x14ac:dyDescent="0.25">
      <c r="A4894" s="93">
        <v>552</v>
      </c>
      <c r="B4894" s="232" t="str">
        <f>IF(AND(A4894&lt;&gt;"",ISNUMBER(A4894)),VLOOKUP(A4894,Studies!A:BR,2,FALSE),"")</f>
        <v>Agarwala 2005b</v>
      </c>
      <c r="C4894" s="232" t="str">
        <f>IF(AND(A4894&lt;&gt;"",ISNUMBER(A4894)),VLOOKUP(A4894,Studies!A:BR,3,FALSE),"")</f>
        <v>http://www.medadvocates.org/resources/conferences/3rd%20_ias/05-156b_agarwala_109.pdf</v>
      </c>
      <c r="D4894" s="232" t="str">
        <f>IF(AND(A4894&lt;&gt;"",ISNUMBER(A4894)),VLOOKUP(A4894,Studies!A:BR,4,FALSE),"")</f>
        <v>ATV 400 mg (Treatment A)</v>
      </c>
      <c r="E4894" s="206" t="str">
        <f>IF(AND(A4894&lt;&gt;"",ISNUMBER(A4894)),VLOOKUP(A4894,Studies!A:BR,5,FALSE),"")</f>
        <v>Atazanavir</v>
      </c>
      <c r="F4894" s="207" t="str">
        <f>IF(AND(A4894&lt;&gt;"",ISNUMBER(A4894)),VLOOKUP(A4894,Studies!A:BR,6,FALSE),"")</f>
        <v>Plasma</v>
      </c>
      <c r="G4894" s="262">
        <v>132.01646</v>
      </c>
      <c r="H4894" s="194" t="s">
        <v>60</v>
      </c>
      <c r="I4894" s="187">
        <v>779.36900000000003</v>
      </c>
      <c r="J4894" s="187" t="s">
        <v>1025</v>
      </c>
      <c r="K4894" s="187" t="s">
        <v>116</v>
      </c>
      <c r="L4894" s="195"/>
      <c r="M4894" s="195"/>
      <c r="N4894" s="195"/>
      <c r="O4894" s="199"/>
      <c r="P4894" s="188"/>
    </row>
    <row r="4895" spans="1:16" x14ac:dyDescent="0.25">
      <c r="A4895" s="93">
        <v>552</v>
      </c>
      <c r="B4895" s="232" t="str">
        <f>IF(AND(A4895&lt;&gt;"",ISNUMBER(A4895)),VLOOKUP(A4895,Studies!A:BR,2,FALSE),"")</f>
        <v>Agarwala 2005b</v>
      </c>
      <c r="C4895" s="232" t="str">
        <f>IF(AND(A4895&lt;&gt;"",ISNUMBER(A4895)),VLOOKUP(A4895,Studies!A:BR,3,FALSE),"")</f>
        <v>http://www.medadvocates.org/resources/conferences/3rd%20_ias/05-156b_agarwala_109.pdf</v>
      </c>
      <c r="D4895" s="232" t="str">
        <f>IF(AND(A4895&lt;&gt;"",ISNUMBER(A4895)),VLOOKUP(A4895,Studies!A:BR,4,FALSE),"")</f>
        <v>ATV 400 mg (Treatment A)</v>
      </c>
      <c r="E4895" s="206" t="str">
        <f>IF(AND(A4895&lt;&gt;"",ISNUMBER(A4895)),VLOOKUP(A4895,Studies!A:BR,5,FALSE),"")</f>
        <v>Atazanavir</v>
      </c>
      <c r="F4895" s="207" t="str">
        <f>IF(AND(A4895&lt;&gt;"",ISNUMBER(A4895)),VLOOKUP(A4895,Studies!A:BR,6,FALSE),"")</f>
        <v>Plasma</v>
      </c>
      <c r="G4895" s="262">
        <v>135.96708000000001</v>
      </c>
      <c r="H4895" s="194" t="s">
        <v>60</v>
      </c>
      <c r="I4895" s="187">
        <v>519.51289999999995</v>
      </c>
      <c r="J4895" s="187" t="s">
        <v>1025</v>
      </c>
      <c r="K4895" s="187" t="s">
        <v>116</v>
      </c>
      <c r="L4895" s="195"/>
      <c r="M4895" s="195"/>
      <c r="N4895" s="195"/>
      <c r="O4895" s="199"/>
      <c r="P4895" s="188"/>
    </row>
    <row r="4896" spans="1:16" x14ac:dyDescent="0.25">
      <c r="A4896" s="93">
        <v>552</v>
      </c>
      <c r="B4896" s="232" t="str">
        <f>IF(AND(A4896&lt;&gt;"",ISNUMBER(A4896)),VLOOKUP(A4896,Studies!A:BR,2,FALSE),"")</f>
        <v>Agarwala 2005b</v>
      </c>
      <c r="C4896" s="232" t="str">
        <f>IF(AND(A4896&lt;&gt;"",ISNUMBER(A4896)),VLOOKUP(A4896,Studies!A:BR,3,FALSE),"")</f>
        <v>http://www.medadvocates.org/resources/conferences/3rd%20_ias/05-156b_agarwala_109.pdf</v>
      </c>
      <c r="D4896" s="232" t="str">
        <f>IF(AND(A4896&lt;&gt;"",ISNUMBER(A4896)),VLOOKUP(A4896,Studies!A:BR,4,FALSE),"")</f>
        <v>ATV 400 mg (Treatment A)</v>
      </c>
      <c r="E4896" s="206" t="str">
        <f>IF(AND(A4896&lt;&gt;"",ISNUMBER(A4896)),VLOOKUP(A4896,Studies!A:BR,5,FALSE),"")</f>
        <v>Atazanavir</v>
      </c>
      <c r="F4896" s="207" t="str">
        <f>IF(AND(A4896&lt;&gt;"",ISNUMBER(A4896)),VLOOKUP(A4896,Studies!A:BR,6,FALSE),"")</f>
        <v>Plasma</v>
      </c>
      <c r="G4896" s="262">
        <v>144</v>
      </c>
      <c r="H4896" s="194" t="s">
        <v>60</v>
      </c>
      <c r="I4896" s="187">
        <v>302.50599999999997</v>
      </c>
      <c r="J4896" s="187" t="s">
        <v>1025</v>
      </c>
      <c r="K4896" s="187" t="s">
        <v>116</v>
      </c>
      <c r="L4896" s="195"/>
      <c r="M4896" s="195"/>
      <c r="N4896" s="195"/>
      <c r="O4896" s="199"/>
      <c r="P4896" s="188"/>
    </row>
    <row r="4897" spans="1:16" x14ac:dyDescent="0.25">
      <c r="A4897" s="93">
        <v>553</v>
      </c>
      <c r="B4897" s="232" t="str">
        <f>IF(AND(A4897&lt;&gt;"",ISNUMBER(A4897)),VLOOKUP(A4897,Studies!A:BR,2,FALSE),"")</f>
        <v>Martin 2008</v>
      </c>
      <c r="C4897" s="232" t="str">
        <f>IF(AND(A4897&lt;&gt;"",ISNUMBER(A4897)),VLOOKUP(A4897,Studies!A:BR,3,FALSE),"")</f>
        <v>https://www.ncbi.nlm.nih.gov/pubmed/19014835</v>
      </c>
      <c r="D4897" s="232" t="str">
        <f>IF(AND(A4897&lt;&gt;"",ISNUMBER(A4897)),VLOOKUP(A4897,Studies!A:BR,4,FALSE),"")</f>
        <v>Atazanavir monotherapy (n = 24)</v>
      </c>
      <c r="E4897" s="206" t="str">
        <f>IF(AND(A4897&lt;&gt;"",ISNUMBER(A4897)),VLOOKUP(A4897,Studies!A:BR,5,FALSE),"")</f>
        <v>Atazanavir</v>
      </c>
      <c r="F4897" s="207" t="str">
        <f>IF(AND(A4897&lt;&gt;"",ISNUMBER(A4897)),VLOOKUP(A4897,Studies!A:BR,6,FALSE),"")</f>
        <v>Plasma</v>
      </c>
      <c r="G4897" s="194">
        <v>144</v>
      </c>
      <c r="H4897" s="194" t="s">
        <v>60</v>
      </c>
      <c r="I4897" s="187">
        <v>0.3901345</v>
      </c>
      <c r="J4897" s="187" t="s">
        <v>1053</v>
      </c>
      <c r="K4897" s="187" t="s">
        <v>116</v>
      </c>
      <c r="L4897" s="195">
        <v>0.25560539999999998</v>
      </c>
      <c r="M4897" s="195" t="s">
        <v>1053</v>
      </c>
      <c r="N4897" s="195" t="s">
        <v>534</v>
      </c>
      <c r="O4897" s="199"/>
      <c r="P4897" s="188"/>
    </row>
    <row r="4898" spans="1:16" x14ac:dyDescent="0.25">
      <c r="A4898" s="93">
        <v>553</v>
      </c>
      <c r="B4898" s="232" t="str">
        <f>IF(AND(A4898&lt;&gt;"",ISNUMBER(A4898)),VLOOKUP(A4898,Studies!A:BR,2,FALSE),"")</f>
        <v>Martin 2008</v>
      </c>
      <c r="C4898" s="232" t="str">
        <f>IF(AND(A4898&lt;&gt;"",ISNUMBER(A4898)),VLOOKUP(A4898,Studies!A:BR,3,FALSE),"")</f>
        <v>https://www.ncbi.nlm.nih.gov/pubmed/19014835</v>
      </c>
      <c r="D4898" s="232" t="str">
        <f>IF(AND(A4898&lt;&gt;"",ISNUMBER(A4898)),VLOOKUP(A4898,Studies!A:BR,4,FALSE),"")</f>
        <v>Atazanavir monotherapy (n = 24)</v>
      </c>
      <c r="E4898" s="206" t="str">
        <f>IF(AND(A4898&lt;&gt;"",ISNUMBER(A4898)),VLOOKUP(A4898,Studies!A:BR,5,FALSE),"")</f>
        <v>Atazanavir</v>
      </c>
      <c r="F4898" s="207" t="str">
        <f>IF(AND(A4898&lt;&gt;"",ISNUMBER(A4898)),VLOOKUP(A4898,Studies!A:BR,6,FALSE),"")</f>
        <v>Plasma</v>
      </c>
      <c r="G4898" s="194">
        <v>144.5</v>
      </c>
      <c r="H4898" s="194" t="s">
        <v>60</v>
      </c>
      <c r="I4898" s="187">
        <v>0.48430489999999998</v>
      </c>
      <c r="J4898" s="187" t="s">
        <v>1053</v>
      </c>
      <c r="K4898" s="187" t="s">
        <v>116</v>
      </c>
      <c r="L4898" s="195">
        <v>0.3094171</v>
      </c>
      <c r="M4898" s="195" t="s">
        <v>1053</v>
      </c>
      <c r="N4898" s="195" t="s">
        <v>534</v>
      </c>
      <c r="O4898" s="199"/>
      <c r="P4898" s="188"/>
    </row>
    <row r="4899" spans="1:16" x14ac:dyDescent="0.25">
      <c r="A4899" s="93">
        <v>553</v>
      </c>
      <c r="B4899" s="232" t="str">
        <f>IF(AND(A4899&lt;&gt;"",ISNUMBER(A4899)),VLOOKUP(A4899,Studies!A:BR,2,FALSE),"")</f>
        <v>Martin 2008</v>
      </c>
      <c r="C4899" s="232" t="str">
        <f>IF(AND(A4899&lt;&gt;"",ISNUMBER(A4899)),VLOOKUP(A4899,Studies!A:BR,3,FALSE),"")</f>
        <v>https://www.ncbi.nlm.nih.gov/pubmed/19014835</v>
      </c>
      <c r="D4899" s="232" t="str">
        <f>IF(AND(A4899&lt;&gt;"",ISNUMBER(A4899)),VLOOKUP(A4899,Studies!A:BR,4,FALSE),"")</f>
        <v>Atazanavir monotherapy (n = 24)</v>
      </c>
      <c r="E4899" s="206" t="str">
        <f>IF(AND(A4899&lt;&gt;"",ISNUMBER(A4899)),VLOOKUP(A4899,Studies!A:BR,5,FALSE),"")</f>
        <v>Atazanavir</v>
      </c>
      <c r="F4899" s="207" t="str">
        <f>IF(AND(A4899&lt;&gt;"",ISNUMBER(A4899)),VLOOKUP(A4899,Studies!A:BR,6,FALSE),"")</f>
        <v>Plasma</v>
      </c>
      <c r="G4899" s="194">
        <v>145</v>
      </c>
      <c r="H4899" s="194" t="s">
        <v>60</v>
      </c>
      <c r="I4899" s="187">
        <v>2.9730940000000001</v>
      </c>
      <c r="J4899" s="187" t="s">
        <v>1053</v>
      </c>
      <c r="K4899" s="187" t="s">
        <v>116</v>
      </c>
      <c r="L4899" s="195">
        <v>1.7757849999999999</v>
      </c>
      <c r="M4899" s="195" t="s">
        <v>1053</v>
      </c>
      <c r="N4899" s="195" t="s">
        <v>534</v>
      </c>
      <c r="O4899" s="199"/>
      <c r="P4899" s="188"/>
    </row>
    <row r="4900" spans="1:16" x14ac:dyDescent="0.25">
      <c r="A4900" s="93">
        <v>553</v>
      </c>
      <c r="B4900" s="232" t="str">
        <f>IF(AND(A4900&lt;&gt;"",ISNUMBER(A4900)),VLOOKUP(A4900,Studies!A:BR,2,FALSE),"")</f>
        <v>Martin 2008</v>
      </c>
      <c r="C4900" s="232" t="str">
        <f>IF(AND(A4900&lt;&gt;"",ISNUMBER(A4900)),VLOOKUP(A4900,Studies!A:BR,3,FALSE),"")</f>
        <v>https://www.ncbi.nlm.nih.gov/pubmed/19014835</v>
      </c>
      <c r="D4900" s="232" t="str">
        <f>IF(AND(A4900&lt;&gt;"",ISNUMBER(A4900)),VLOOKUP(A4900,Studies!A:BR,4,FALSE),"")</f>
        <v>Atazanavir monotherapy (n = 24)</v>
      </c>
      <c r="E4900" s="206" t="str">
        <f>IF(AND(A4900&lt;&gt;"",ISNUMBER(A4900)),VLOOKUP(A4900,Studies!A:BR,5,FALSE),"")</f>
        <v>Atazanavir</v>
      </c>
      <c r="F4900" s="207" t="str">
        <f>IF(AND(A4900&lt;&gt;"",ISNUMBER(A4900)),VLOOKUP(A4900,Studies!A:BR,6,FALSE),"")</f>
        <v>Plasma</v>
      </c>
      <c r="G4900" s="194">
        <v>145.5</v>
      </c>
      <c r="H4900" s="194" t="s">
        <v>60</v>
      </c>
      <c r="I4900" s="187">
        <v>4.29148</v>
      </c>
      <c r="J4900" s="187" t="s">
        <v>1053</v>
      </c>
      <c r="K4900" s="187" t="s">
        <v>116</v>
      </c>
      <c r="L4900" s="195">
        <v>1.8565020000000001</v>
      </c>
      <c r="M4900" s="195" t="s">
        <v>1053</v>
      </c>
      <c r="N4900" s="195" t="s">
        <v>534</v>
      </c>
      <c r="O4900" s="199"/>
      <c r="P4900" s="188"/>
    </row>
    <row r="4901" spans="1:16" x14ac:dyDescent="0.25">
      <c r="A4901" s="93">
        <v>553</v>
      </c>
      <c r="B4901" s="232" t="str">
        <f>IF(AND(A4901&lt;&gt;"",ISNUMBER(A4901)),VLOOKUP(A4901,Studies!A:BR,2,FALSE),"")</f>
        <v>Martin 2008</v>
      </c>
      <c r="C4901" s="232" t="str">
        <f>IF(AND(A4901&lt;&gt;"",ISNUMBER(A4901)),VLOOKUP(A4901,Studies!A:BR,3,FALSE),"")</f>
        <v>https://www.ncbi.nlm.nih.gov/pubmed/19014835</v>
      </c>
      <c r="D4901" s="232" t="str">
        <f>IF(AND(A4901&lt;&gt;"",ISNUMBER(A4901)),VLOOKUP(A4901,Studies!A:BR,4,FALSE),"")</f>
        <v>Atazanavir monotherapy (n = 24)</v>
      </c>
      <c r="E4901" s="206" t="str">
        <f>IF(AND(A4901&lt;&gt;"",ISNUMBER(A4901)),VLOOKUP(A4901,Studies!A:BR,5,FALSE),"")</f>
        <v>Atazanavir</v>
      </c>
      <c r="F4901" s="207" t="str">
        <f>IF(AND(A4901&lt;&gt;"",ISNUMBER(A4901)),VLOOKUP(A4901,Studies!A:BR,6,FALSE),"")</f>
        <v>Plasma</v>
      </c>
      <c r="G4901" s="194">
        <v>146</v>
      </c>
      <c r="H4901" s="194" t="s">
        <v>60</v>
      </c>
      <c r="I4901" s="187">
        <v>4.6816139999999997</v>
      </c>
      <c r="J4901" s="187" t="s">
        <v>1053</v>
      </c>
      <c r="K4901" s="187" t="s">
        <v>116</v>
      </c>
      <c r="L4901" s="195">
        <v>1.7354259999999999</v>
      </c>
      <c r="M4901" s="195" t="s">
        <v>1053</v>
      </c>
      <c r="N4901" s="195" t="s">
        <v>534</v>
      </c>
      <c r="O4901" s="199"/>
      <c r="P4901" s="188"/>
    </row>
    <row r="4902" spans="1:16" x14ac:dyDescent="0.25">
      <c r="A4902" s="93">
        <v>553</v>
      </c>
      <c r="B4902" s="232" t="str">
        <f>IF(AND(A4902&lt;&gt;"",ISNUMBER(A4902)),VLOOKUP(A4902,Studies!A:BR,2,FALSE),"")</f>
        <v>Martin 2008</v>
      </c>
      <c r="C4902" s="232" t="str">
        <f>IF(AND(A4902&lt;&gt;"",ISNUMBER(A4902)),VLOOKUP(A4902,Studies!A:BR,3,FALSE),"")</f>
        <v>https://www.ncbi.nlm.nih.gov/pubmed/19014835</v>
      </c>
      <c r="D4902" s="232" t="str">
        <f>IF(AND(A4902&lt;&gt;"",ISNUMBER(A4902)),VLOOKUP(A4902,Studies!A:BR,4,FALSE),"")</f>
        <v>Atazanavir monotherapy (n = 24)</v>
      </c>
      <c r="E4902" s="206" t="str">
        <f>IF(AND(A4902&lt;&gt;"",ISNUMBER(A4902)),VLOOKUP(A4902,Studies!A:BR,5,FALSE),"")</f>
        <v>Atazanavir</v>
      </c>
      <c r="F4902" s="207" t="str">
        <f>IF(AND(A4902&lt;&gt;"",ISNUMBER(A4902)),VLOOKUP(A4902,Studies!A:BR,6,FALSE),"")</f>
        <v>Plasma</v>
      </c>
      <c r="G4902" s="194">
        <v>147</v>
      </c>
      <c r="H4902" s="194" t="s">
        <v>60</v>
      </c>
      <c r="I4902" s="187">
        <v>4.2780269999999998</v>
      </c>
      <c r="J4902" s="187" t="s">
        <v>1053</v>
      </c>
      <c r="K4902" s="187" t="s">
        <v>116</v>
      </c>
      <c r="L4902" s="195">
        <v>1.183856</v>
      </c>
      <c r="M4902" s="195" t="s">
        <v>1053</v>
      </c>
      <c r="N4902" s="195" t="s">
        <v>534</v>
      </c>
      <c r="O4902" s="199"/>
      <c r="P4902" s="188"/>
    </row>
    <row r="4903" spans="1:16" x14ac:dyDescent="0.25">
      <c r="A4903" s="93">
        <v>553</v>
      </c>
      <c r="B4903" s="232" t="str">
        <f>IF(AND(A4903&lt;&gt;"",ISNUMBER(A4903)),VLOOKUP(A4903,Studies!A:BR,2,FALSE),"")</f>
        <v>Martin 2008</v>
      </c>
      <c r="C4903" s="232" t="str">
        <f>IF(AND(A4903&lt;&gt;"",ISNUMBER(A4903)),VLOOKUP(A4903,Studies!A:BR,3,FALSE),"")</f>
        <v>https://www.ncbi.nlm.nih.gov/pubmed/19014835</v>
      </c>
      <c r="D4903" s="232" t="str">
        <f>IF(AND(A4903&lt;&gt;"",ISNUMBER(A4903)),VLOOKUP(A4903,Studies!A:BR,4,FALSE),"")</f>
        <v>Atazanavir monotherapy (n = 24)</v>
      </c>
      <c r="E4903" s="206" t="str">
        <f>IF(AND(A4903&lt;&gt;"",ISNUMBER(A4903)),VLOOKUP(A4903,Studies!A:BR,5,FALSE),"")</f>
        <v>Atazanavir</v>
      </c>
      <c r="F4903" s="207" t="str">
        <f>IF(AND(A4903&lt;&gt;"",ISNUMBER(A4903)),VLOOKUP(A4903,Studies!A:BR,6,FALSE),"")</f>
        <v>Plasma</v>
      </c>
      <c r="G4903" s="194">
        <v>148</v>
      </c>
      <c r="H4903" s="194" t="s">
        <v>60</v>
      </c>
      <c r="I4903" s="187">
        <v>3.484305</v>
      </c>
      <c r="J4903" s="187" t="s">
        <v>1053</v>
      </c>
      <c r="K4903" s="187" t="s">
        <v>116</v>
      </c>
      <c r="L4903" s="195">
        <v>0.95515680000000003</v>
      </c>
      <c r="M4903" s="195" t="s">
        <v>1053</v>
      </c>
      <c r="N4903" s="195" t="s">
        <v>534</v>
      </c>
      <c r="O4903" s="199"/>
      <c r="P4903" s="188"/>
    </row>
    <row r="4904" spans="1:16" x14ac:dyDescent="0.25">
      <c r="A4904" s="93">
        <v>553</v>
      </c>
      <c r="B4904" s="232" t="str">
        <f>IF(AND(A4904&lt;&gt;"",ISNUMBER(A4904)),VLOOKUP(A4904,Studies!A:BR,2,FALSE),"")</f>
        <v>Martin 2008</v>
      </c>
      <c r="C4904" s="232" t="str">
        <f>IF(AND(A4904&lt;&gt;"",ISNUMBER(A4904)),VLOOKUP(A4904,Studies!A:BR,3,FALSE),"")</f>
        <v>https://www.ncbi.nlm.nih.gov/pubmed/19014835</v>
      </c>
      <c r="D4904" s="232" t="str">
        <f>IF(AND(A4904&lt;&gt;"",ISNUMBER(A4904)),VLOOKUP(A4904,Studies!A:BR,4,FALSE),"")</f>
        <v>Atazanavir monotherapy (n = 24)</v>
      </c>
      <c r="E4904" s="206" t="str">
        <f>IF(AND(A4904&lt;&gt;"",ISNUMBER(A4904)),VLOOKUP(A4904,Studies!A:BR,5,FALSE),"")</f>
        <v>Atazanavir</v>
      </c>
      <c r="F4904" s="207" t="str">
        <f>IF(AND(A4904&lt;&gt;"",ISNUMBER(A4904)),VLOOKUP(A4904,Studies!A:BR,6,FALSE),"")</f>
        <v>Plasma</v>
      </c>
      <c r="G4904" s="194">
        <v>150</v>
      </c>
      <c r="H4904" s="194" t="s">
        <v>60</v>
      </c>
      <c r="I4904" s="187">
        <v>1.977579</v>
      </c>
      <c r="J4904" s="187" t="s">
        <v>1053</v>
      </c>
      <c r="K4904" s="187" t="s">
        <v>116</v>
      </c>
      <c r="L4904" s="195">
        <v>0.60538069999999999</v>
      </c>
      <c r="M4904" s="195" t="s">
        <v>1053</v>
      </c>
      <c r="N4904" s="195" t="s">
        <v>534</v>
      </c>
      <c r="O4904" s="199"/>
      <c r="P4904" s="188"/>
    </row>
    <row r="4905" spans="1:16" x14ac:dyDescent="0.25">
      <c r="A4905" s="93">
        <v>553</v>
      </c>
      <c r="B4905" s="232" t="str">
        <f>IF(AND(A4905&lt;&gt;"",ISNUMBER(A4905)),VLOOKUP(A4905,Studies!A:BR,2,FALSE),"")</f>
        <v>Martin 2008</v>
      </c>
      <c r="C4905" s="232" t="str">
        <f>IF(AND(A4905&lt;&gt;"",ISNUMBER(A4905)),VLOOKUP(A4905,Studies!A:BR,3,FALSE),"")</f>
        <v>https://www.ncbi.nlm.nih.gov/pubmed/19014835</v>
      </c>
      <c r="D4905" s="232" t="str">
        <f>IF(AND(A4905&lt;&gt;"",ISNUMBER(A4905)),VLOOKUP(A4905,Studies!A:BR,4,FALSE),"")</f>
        <v>Atazanavir monotherapy (n = 24)</v>
      </c>
      <c r="E4905" s="206" t="str">
        <f>IF(AND(A4905&lt;&gt;"",ISNUMBER(A4905)),VLOOKUP(A4905,Studies!A:BR,5,FALSE),"")</f>
        <v>Atazanavir</v>
      </c>
      <c r="F4905" s="207" t="str">
        <f>IF(AND(A4905&lt;&gt;"",ISNUMBER(A4905)),VLOOKUP(A4905,Studies!A:BR,6,FALSE),"")</f>
        <v>Plasma</v>
      </c>
      <c r="G4905" s="194">
        <v>152</v>
      </c>
      <c r="H4905" s="194" t="s">
        <v>60</v>
      </c>
      <c r="I4905" s="187">
        <v>1.4798210000000001</v>
      </c>
      <c r="J4905" s="187" t="s">
        <v>1053</v>
      </c>
      <c r="K4905" s="187" t="s">
        <v>116</v>
      </c>
      <c r="L4905" s="195">
        <v>0.53811620000000004</v>
      </c>
      <c r="M4905" s="195" t="s">
        <v>1053</v>
      </c>
      <c r="N4905" s="195" t="s">
        <v>534</v>
      </c>
      <c r="O4905" s="199"/>
      <c r="P4905" s="188"/>
    </row>
    <row r="4906" spans="1:16" x14ac:dyDescent="0.25">
      <c r="A4906" s="93">
        <v>553</v>
      </c>
      <c r="B4906" s="232" t="str">
        <f>IF(AND(A4906&lt;&gt;"",ISNUMBER(A4906)),VLOOKUP(A4906,Studies!A:BR,2,FALSE),"")</f>
        <v>Martin 2008</v>
      </c>
      <c r="C4906" s="232" t="str">
        <f>IF(AND(A4906&lt;&gt;"",ISNUMBER(A4906)),VLOOKUP(A4906,Studies!A:BR,3,FALSE),"")</f>
        <v>https://www.ncbi.nlm.nih.gov/pubmed/19014835</v>
      </c>
      <c r="D4906" s="232" t="str">
        <f>IF(AND(A4906&lt;&gt;"",ISNUMBER(A4906)),VLOOKUP(A4906,Studies!A:BR,4,FALSE),"")</f>
        <v>Atazanavir monotherapy (n = 24)</v>
      </c>
      <c r="E4906" s="206" t="str">
        <f>IF(AND(A4906&lt;&gt;"",ISNUMBER(A4906)),VLOOKUP(A4906,Studies!A:BR,5,FALSE),"")</f>
        <v>Atazanavir</v>
      </c>
      <c r="F4906" s="207" t="str">
        <f>IF(AND(A4906&lt;&gt;"",ISNUMBER(A4906)),VLOOKUP(A4906,Studies!A:BR,6,FALSE),"")</f>
        <v>Plasma</v>
      </c>
      <c r="G4906" s="194">
        <v>154</v>
      </c>
      <c r="H4906" s="194" t="s">
        <v>60</v>
      </c>
      <c r="I4906" s="187">
        <v>1.2107619999999999</v>
      </c>
      <c r="J4906" s="187" t="s">
        <v>1053</v>
      </c>
      <c r="K4906" s="187" t="s">
        <v>116</v>
      </c>
      <c r="L4906" s="195">
        <v>0.49775819999999998</v>
      </c>
      <c r="M4906" s="195" t="s">
        <v>1053</v>
      </c>
      <c r="N4906" s="195" t="s">
        <v>534</v>
      </c>
      <c r="O4906" s="199"/>
      <c r="P4906" s="188"/>
    </row>
    <row r="4907" spans="1:16" x14ac:dyDescent="0.25">
      <c r="A4907" s="93">
        <v>553</v>
      </c>
      <c r="B4907" s="232" t="str">
        <f>IF(AND(A4907&lt;&gt;"",ISNUMBER(A4907)),VLOOKUP(A4907,Studies!A:BR,2,FALSE),"")</f>
        <v>Martin 2008</v>
      </c>
      <c r="C4907" s="232" t="str">
        <f>IF(AND(A4907&lt;&gt;"",ISNUMBER(A4907)),VLOOKUP(A4907,Studies!A:BR,3,FALSE),"")</f>
        <v>https://www.ncbi.nlm.nih.gov/pubmed/19014835</v>
      </c>
      <c r="D4907" s="232" t="str">
        <f>IF(AND(A4907&lt;&gt;"",ISNUMBER(A4907)),VLOOKUP(A4907,Studies!A:BR,4,FALSE),"")</f>
        <v>Atazanavir monotherapy (n = 24)</v>
      </c>
      <c r="E4907" s="206" t="str">
        <f>IF(AND(A4907&lt;&gt;"",ISNUMBER(A4907)),VLOOKUP(A4907,Studies!A:BR,5,FALSE),"")</f>
        <v>Atazanavir</v>
      </c>
      <c r="F4907" s="207" t="str">
        <f>IF(AND(A4907&lt;&gt;"",ISNUMBER(A4907)),VLOOKUP(A4907,Studies!A:BR,6,FALSE),"")</f>
        <v>Plasma</v>
      </c>
      <c r="G4907" s="194">
        <v>156</v>
      </c>
      <c r="H4907" s="194" t="s">
        <v>60</v>
      </c>
      <c r="I4907" s="187">
        <v>0.9282511</v>
      </c>
      <c r="J4907" s="187" t="s">
        <v>1053</v>
      </c>
      <c r="K4907" s="187" t="s">
        <v>116</v>
      </c>
      <c r="L4907" s="195">
        <v>0.37668160000000001</v>
      </c>
      <c r="M4907" s="195" t="s">
        <v>1053</v>
      </c>
      <c r="N4907" s="195" t="s">
        <v>534</v>
      </c>
      <c r="O4907" s="199"/>
      <c r="P4907" s="188"/>
    </row>
    <row r="4908" spans="1:16" x14ac:dyDescent="0.25">
      <c r="A4908" s="93">
        <v>553</v>
      </c>
      <c r="B4908" s="232" t="str">
        <f>IF(AND(A4908&lt;&gt;"",ISNUMBER(A4908)),VLOOKUP(A4908,Studies!A:BR,2,FALSE),"")</f>
        <v>Martin 2008</v>
      </c>
      <c r="C4908" s="232" t="str">
        <f>IF(AND(A4908&lt;&gt;"",ISNUMBER(A4908)),VLOOKUP(A4908,Studies!A:BR,3,FALSE),"")</f>
        <v>https://www.ncbi.nlm.nih.gov/pubmed/19014835</v>
      </c>
      <c r="D4908" s="232" t="str">
        <f>IF(AND(A4908&lt;&gt;"",ISNUMBER(A4908)),VLOOKUP(A4908,Studies!A:BR,4,FALSE),"")</f>
        <v>Atazanavir monotherapy (n = 24)</v>
      </c>
      <c r="E4908" s="206" t="str">
        <f>IF(AND(A4908&lt;&gt;"",ISNUMBER(A4908)),VLOOKUP(A4908,Studies!A:BR,5,FALSE),"")</f>
        <v>Atazanavir</v>
      </c>
      <c r="F4908" s="207" t="str">
        <f>IF(AND(A4908&lt;&gt;"",ISNUMBER(A4908)),VLOOKUP(A4908,Studies!A:BR,6,FALSE),"")</f>
        <v>Plasma</v>
      </c>
      <c r="G4908" s="194">
        <v>162</v>
      </c>
      <c r="H4908" s="194" t="s">
        <v>60</v>
      </c>
      <c r="I4908" s="187">
        <v>0.59192820000000002</v>
      </c>
      <c r="J4908" s="187" t="s">
        <v>1053</v>
      </c>
      <c r="K4908" s="187" t="s">
        <v>116</v>
      </c>
      <c r="L4908" s="195">
        <v>0.32286999999999999</v>
      </c>
      <c r="M4908" s="195" t="s">
        <v>1053</v>
      </c>
      <c r="N4908" s="195" t="s">
        <v>534</v>
      </c>
      <c r="O4908" s="199"/>
      <c r="P4908" s="188"/>
    </row>
    <row r="4909" spans="1:16" x14ac:dyDescent="0.25">
      <c r="A4909" s="93">
        <v>553</v>
      </c>
      <c r="B4909" s="232" t="str">
        <f>IF(AND(A4909&lt;&gt;"",ISNUMBER(A4909)),VLOOKUP(A4909,Studies!A:BR,2,FALSE),"")</f>
        <v>Martin 2008</v>
      </c>
      <c r="C4909" s="232" t="str">
        <f>IF(AND(A4909&lt;&gt;"",ISNUMBER(A4909)),VLOOKUP(A4909,Studies!A:BR,3,FALSE),"")</f>
        <v>https://www.ncbi.nlm.nih.gov/pubmed/19014835</v>
      </c>
      <c r="D4909" s="232" t="str">
        <f>IF(AND(A4909&lt;&gt;"",ISNUMBER(A4909)),VLOOKUP(A4909,Studies!A:BR,4,FALSE),"")</f>
        <v>Atazanavir monotherapy (n = 24)</v>
      </c>
      <c r="E4909" s="206" t="str">
        <f>IF(AND(A4909&lt;&gt;"",ISNUMBER(A4909)),VLOOKUP(A4909,Studies!A:BR,5,FALSE),"")</f>
        <v>Atazanavir</v>
      </c>
      <c r="F4909" s="207" t="str">
        <f>IF(AND(A4909&lt;&gt;"",ISNUMBER(A4909)),VLOOKUP(A4909,Studies!A:BR,6,FALSE),"")</f>
        <v>Plasma</v>
      </c>
      <c r="G4909" s="194">
        <v>168</v>
      </c>
      <c r="H4909" s="194" t="s">
        <v>60</v>
      </c>
      <c r="I4909" s="187">
        <v>0.37668160000000001</v>
      </c>
      <c r="J4909" s="187" t="s">
        <v>1053</v>
      </c>
      <c r="K4909" s="187" t="s">
        <v>116</v>
      </c>
      <c r="L4909" s="195">
        <v>0.28251120000000002</v>
      </c>
      <c r="M4909" s="195" t="s">
        <v>1053</v>
      </c>
      <c r="N4909" s="195" t="s">
        <v>534</v>
      </c>
      <c r="O4909" s="199"/>
      <c r="P4909" s="188"/>
    </row>
    <row r="4910" spans="1:16" x14ac:dyDescent="0.25">
      <c r="A4910" s="93">
        <v>554</v>
      </c>
      <c r="B4910" s="232" t="str">
        <f>IF(AND(A4910&lt;&gt;"",ISNUMBER(A4910)),VLOOKUP(A4910,Studies!A:BR,2,FALSE),"")</f>
        <v>Zhu 2011</v>
      </c>
      <c r="C4910" s="232" t="str">
        <f>IF(AND(A4910&lt;&gt;"",ISNUMBER(A4910)),VLOOKUP(A4910,Studies!A:BR,3,FALSE),"")</f>
        <v>https://www.ncbi.nlm.nih.gov/pubmed/20457590</v>
      </c>
      <c r="D4910" s="232" t="str">
        <f>IF(AND(A4910&lt;&gt;"",ISNUMBER(A4910)),VLOOKUP(A4910,Studies!A:BR,4,FALSE),"")</f>
        <v>Treatment A: Atazanavir 400 mg QPM</v>
      </c>
      <c r="E4910" s="206" t="str">
        <f>IF(AND(A4910&lt;&gt;"",ISNUMBER(A4910)),VLOOKUP(A4910,Studies!A:BR,5,FALSE),"")</f>
        <v>Atazanavir</v>
      </c>
      <c r="F4910" s="207" t="str">
        <f>IF(AND(A4910&lt;&gt;"",ISNUMBER(A4910)),VLOOKUP(A4910,Studies!A:BR,6,FALSE),"")</f>
        <v>Plasma</v>
      </c>
      <c r="G4910" s="194">
        <v>120</v>
      </c>
      <c r="H4910" s="194" t="s">
        <v>60</v>
      </c>
      <c r="I4910" s="187">
        <v>305.16430000000003</v>
      </c>
      <c r="J4910" s="187" t="s">
        <v>1025</v>
      </c>
      <c r="K4910" s="187" t="s">
        <v>116</v>
      </c>
      <c r="L4910" s="195">
        <v>176.05629999999999</v>
      </c>
      <c r="M4910" s="195" t="s">
        <v>1025</v>
      </c>
      <c r="N4910" s="195" t="s">
        <v>534</v>
      </c>
      <c r="O4910" s="199"/>
      <c r="P4910" s="188"/>
    </row>
    <row r="4911" spans="1:16" x14ac:dyDescent="0.25">
      <c r="A4911" s="93">
        <v>554</v>
      </c>
      <c r="B4911" s="232" t="str">
        <f>IF(AND(A4911&lt;&gt;"",ISNUMBER(A4911)),VLOOKUP(A4911,Studies!A:BR,2,FALSE),"")</f>
        <v>Zhu 2011</v>
      </c>
      <c r="C4911" s="232" t="str">
        <f>IF(AND(A4911&lt;&gt;"",ISNUMBER(A4911)),VLOOKUP(A4911,Studies!A:BR,3,FALSE),"")</f>
        <v>https://www.ncbi.nlm.nih.gov/pubmed/20457590</v>
      </c>
      <c r="D4911" s="232" t="str">
        <f>IF(AND(A4911&lt;&gt;"",ISNUMBER(A4911)),VLOOKUP(A4911,Studies!A:BR,4,FALSE),"")</f>
        <v>Treatment A: Atazanavir 400 mg QPM</v>
      </c>
      <c r="E4911" s="206" t="str">
        <f>IF(AND(A4911&lt;&gt;"",ISNUMBER(A4911)),VLOOKUP(A4911,Studies!A:BR,5,FALSE),"")</f>
        <v>Atazanavir</v>
      </c>
      <c r="F4911" s="207" t="str">
        <f>IF(AND(A4911&lt;&gt;"",ISNUMBER(A4911)),VLOOKUP(A4911,Studies!A:BR,6,FALSE),"")</f>
        <v>Plasma</v>
      </c>
      <c r="G4911" s="194">
        <v>120.5</v>
      </c>
      <c r="H4911" s="194" t="s">
        <v>60</v>
      </c>
      <c r="I4911" s="187">
        <v>281.6902</v>
      </c>
      <c r="J4911" s="187" t="s">
        <v>1025</v>
      </c>
      <c r="K4911" s="187" t="s">
        <v>116</v>
      </c>
      <c r="L4911" s="195">
        <v>164.3192</v>
      </c>
      <c r="M4911" s="195" t="s">
        <v>1025</v>
      </c>
      <c r="N4911" s="195" t="s">
        <v>534</v>
      </c>
      <c r="O4911" s="199"/>
      <c r="P4911" s="188"/>
    </row>
    <row r="4912" spans="1:16" x14ac:dyDescent="0.25">
      <c r="A4912" s="93">
        <v>554</v>
      </c>
      <c r="B4912" s="232" t="str">
        <f>IF(AND(A4912&lt;&gt;"",ISNUMBER(A4912)),VLOOKUP(A4912,Studies!A:BR,2,FALSE),"")</f>
        <v>Zhu 2011</v>
      </c>
      <c r="C4912" s="232" t="str">
        <f>IF(AND(A4912&lt;&gt;"",ISNUMBER(A4912)),VLOOKUP(A4912,Studies!A:BR,3,FALSE),"")</f>
        <v>https://www.ncbi.nlm.nih.gov/pubmed/20457590</v>
      </c>
      <c r="D4912" s="232" t="str">
        <f>IF(AND(A4912&lt;&gt;"",ISNUMBER(A4912)),VLOOKUP(A4912,Studies!A:BR,4,FALSE),"")</f>
        <v>Treatment A: Atazanavir 400 mg QPM</v>
      </c>
      <c r="E4912" s="206" t="str">
        <f>IF(AND(A4912&lt;&gt;"",ISNUMBER(A4912)),VLOOKUP(A4912,Studies!A:BR,5,FALSE),"")</f>
        <v>Atazanavir</v>
      </c>
      <c r="F4912" s="207" t="str">
        <f>IF(AND(A4912&lt;&gt;"",ISNUMBER(A4912)),VLOOKUP(A4912,Studies!A:BR,6,FALSE),"")</f>
        <v>Plasma</v>
      </c>
      <c r="G4912" s="194">
        <v>121.5</v>
      </c>
      <c r="H4912" s="194" t="s">
        <v>60</v>
      </c>
      <c r="I4912" s="187">
        <v>1983.568</v>
      </c>
      <c r="J4912" s="187" t="s">
        <v>1025</v>
      </c>
      <c r="K4912" s="187" t="s">
        <v>116</v>
      </c>
      <c r="L4912" s="195"/>
      <c r="M4912" s="195"/>
      <c r="N4912" s="195"/>
      <c r="O4912" s="199"/>
      <c r="P4912" s="188"/>
    </row>
    <row r="4913" spans="1:16" x14ac:dyDescent="0.25">
      <c r="A4913" s="93">
        <v>554</v>
      </c>
      <c r="B4913" s="232" t="str">
        <f>IF(AND(A4913&lt;&gt;"",ISNUMBER(A4913)),VLOOKUP(A4913,Studies!A:BR,2,FALSE),"")</f>
        <v>Zhu 2011</v>
      </c>
      <c r="C4913" s="232" t="str">
        <f>IF(AND(A4913&lt;&gt;"",ISNUMBER(A4913)),VLOOKUP(A4913,Studies!A:BR,3,FALSE),"")</f>
        <v>https://www.ncbi.nlm.nih.gov/pubmed/20457590</v>
      </c>
      <c r="D4913" s="232" t="str">
        <f>IF(AND(A4913&lt;&gt;"",ISNUMBER(A4913)),VLOOKUP(A4913,Studies!A:BR,4,FALSE),"")</f>
        <v>Treatment A: Atazanavir 400 mg QPM</v>
      </c>
      <c r="E4913" s="206" t="str">
        <f>IF(AND(A4913&lt;&gt;"",ISNUMBER(A4913)),VLOOKUP(A4913,Studies!A:BR,5,FALSE),"")</f>
        <v>Atazanavir</v>
      </c>
      <c r="F4913" s="207" t="str">
        <f>IF(AND(A4913&lt;&gt;"",ISNUMBER(A4913)),VLOOKUP(A4913,Studies!A:BR,6,FALSE),"")</f>
        <v>Plasma</v>
      </c>
      <c r="G4913" s="194">
        <v>122</v>
      </c>
      <c r="H4913" s="194" t="s">
        <v>60</v>
      </c>
      <c r="I4913" s="187">
        <v>3169.0140000000001</v>
      </c>
      <c r="J4913" s="187" t="s">
        <v>1025</v>
      </c>
      <c r="K4913" s="187" t="s">
        <v>116</v>
      </c>
      <c r="L4913" s="195"/>
      <c r="M4913" s="195"/>
      <c r="N4913" s="195"/>
      <c r="O4913" s="199"/>
      <c r="P4913" s="188"/>
    </row>
    <row r="4914" spans="1:16" x14ac:dyDescent="0.25">
      <c r="A4914" s="93">
        <v>554</v>
      </c>
      <c r="B4914" s="232" t="str">
        <f>IF(AND(A4914&lt;&gt;"",ISNUMBER(A4914)),VLOOKUP(A4914,Studies!A:BR,2,FALSE),"")</f>
        <v>Zhu 2011</v>
      </c>
      <c r="C4914" s="232" t="str">
        <f>IF(AND(A4914&lt;&gt;"",ISNUMBER(A4914)),VLOOKUP(A4914,Studies!A:BR,3,FALSE),"")</f>
        <v>https://www.ncbi.nlm.nih.gov/pubmed/20457590</v>
      </c>
      <c r="D4914" s="232" t="str">
        <f>IF(AND(A4914&lt;&gt;"",ISNUMBER(A4914)),VLOOKUP(A4914,Studies!A:BR,4,FALSE),"")</f>
        <v>Treatment A: Atazanavir 400 mg QPM</v>
      </c>
      <c r="E4914" s="206" t="str">
        <f>IF(AND(A4914&lt;&gt;"",ISNUMBER(A4914)),VLOOKUP(A4914,Studies!A:BR,5,FALSE),"")</f>
        <v>Atazanavir</v>
      </c>
      <c r="F4914" s="207" t="str">
        <f>IF(AND(A4914&lt;&gt;"",ISNUMBER(A4914)),VLOOKUP(A4914,Studies!A:BR,6,FALSE),"")</f>
        <v>Plasma</v>
      </c>
      <c r="G4914" s="194">
        <v>122.5</v>
      </c>
      <c r="H4914" s="194" t="s">
        <v>60</v>
      </c>
      <c r="I4914" s="187">
        <v>3462.4409999999998</v>
      </c>
      <c r="J4914" s="187" t="s">
        <v>1025</v>
      </c>
      <c r="K4914" s="187" t="s">
        <v>116</v>
      </c>
      <c r="L4914" s="195"/>
      <c r="M4914" s="195"/>
      <c r="N4914" s="195"/>
      <c r="O4914" s="199"/>
      <c r="P4914" s="188"/>
    </row>
    <row r="4915" spans="1:16" x14ac:dyDescent="0.25">
      <c r="A4915" s="93">
        <v>554</v>
      </c>
      <c r="B4915" s="232" t="str">
        <f>IF(AND(A4915&lt;&gt;"",ISNUMBER(A4915)),VLOOKUP(A4915,Studies!A:BR,2,FALSE),"")</f>
        <v>Zhu 2011</v>
      </c>
      <c r="C4915" s="232" t="str">
        <f>IF(AND(A4915&lt;&gt;"",ISNUMBER(A4915)),VLOOKUP(A4915,Studies!A:BR,3,FALSE),"")</f>
        <v>https://www.ncbi.nlm.nih.gov/pubmed/20457590</v>
      </c>
      <c r="D4915" s="232" t="str">
        <f>IF(AND(A4915&lt;&gt;"",ISNUMBER(A4915)),VLOOKUP(A4915,Studies!A:BR,4,FALSE),"")</f>
        <v>Treatment A: Atazanavir 400 mg QPM</v>
      </c>
      <c r="E4915" s="206" t="str">
        <f>IF(AND(A4915&lt;&gt;"",ISNUMBER(A4915)),VLOOKUP(A4915,Studies!A:BR,5,FALSE),"")</f>
        <v>Atazanavir</v>
      </c>
      <c r="F4915" s="207" t="str">
        <f>IF(AND(A4915&lt;&gt;"",ISNUMBER(A4915)),VLOOKUP(A4915,Studies!A:BR,6,FALSE),"")</f>
        <v>Plasma</v>
      </c>
      <c r="G4915" s="194">
        <v>123</v>
      </c>
      <c r="H4915" s="194" t="s">
        <v>60</v>
      </c>
      <c r="I4915" s="187">
        <v>3650.2350000000001</v>
      </c>
      <c r="J4915" s="187" t="s">
        <v>1025</v>
      </c>
      <c r="K4915" s="187" t="s">
        <v>116</v>
      </c>
      <c r="L4915" s="195"/>
      <c r="M4915" s="195"/>
      <c r="N4915" s="195"/>
      <c r="O4915" s="199"/>
      <c r="P4915" s="188"/>
    </row>
    <row r="4916" spans="1:16" x14ac:dyDescent="0.25">
      <c r="A4916" s="93">
        <v>554</v>
      </c>
      <c r="B4916" s="232" t="str">
        <f>IF(AND(A4916&lt;&gt;"",ISNUMBER(A4916)),VLOOKUP(A4916,Studies!A:BR,2,FALSE),"")</f>
        <v>Zhu 2011</v>
      </c>
      <c r="C4916" s="232" t="str">
        <f>IF(AND(A4916&lt;&gt;"",ISNUMBER(A4916)),VLOOKUP(A4916,Studies!A:BR,3,FALSE),"")</f>
        <v>https://www.ncbi.nlm.nih.gov/pubmed/20457590</v>
      </c>
      <c r="D4916" s="232" t="str">
        <f>IF(AND(A4916&lt;&gt;"",ISNUMBER(A4916)),VLOOKUP(A4916,Studies!A:BR,4,FALSE),"")</f>
        <v>Treatment A: Atazanavir 400 mg QPM</v>
      </c>
      <c r="E4916" s="206" t="str">
        <f>IF(AND(A4916&lt;&gt;"",ISNUMBER(A4916)),VLOOKUP(A4916,Studies!A:BR,5,FALSE),"")</f>
        <v>Atazanavir</v>
      </c>
      <c r="F4916" s="207" t="str">
        <f>IF(AND(A4916&lt;&gt;"",ISNUMBER(A4916)),VLOOKUP(A4916,Studies!A:BR,6,FALSE),"")</f>
        <v>Plasma</v>
      </c>
      <c r="G4916" s="194">
        <v>124</v>
      </c>
      <c r="H4916" s="194" t="s">
        <v>60</v>
      </c>
      <c r="I4916" s="187">
        <v>3497.6529999999998</v>
      </c>
      <c r="J4916" s="187" t="s">
        <v>1025</v>
      </c>
      <c r="K4916" s="187" t="s">
        <v>116</v>
      </c>
      <c r="L4916" s="195"/>
      <c r="M4916" s="195"/>
      <c r="N4916" s="195"/>
      <c r="O4916" s="199"/>
      <c r="P4916" s="188"/>
    </row>
    <row r="4917" spans="1:16" x14ac:dyDescent="0.25">
      <c r="A4917" s="93">
        <v>554</v>
      </c>
      <c r="B4917" s="232" t="str">
        <f>IF(AND(A4917&lt;&gt;"",ISNUMBER(A4917)),VLOOKUP(A4917,Studies!A:BR,2,FALSE),"")</f>
        <v>Zhu 2011</v>
      </c>
      <c r="C4917" s="232" t="str">
        <f>IF(AND(A4917&lt;&gt;"",ISNUMBER(A4917)),VLOOKUP(A4917,Studies!A:BR,3,FALSE),"")</f>
        <v>https://www.ncbi.nlm.nih.gov/pubmed/20457590</v>
      </c>
      <c r="D4917" s="232" t="str">
        <f>IF(AND(A4917&lt;&gt;"",ISNUMBER(A4917)),VLOOKUP(A4917,Studies!A:BR,4,FALSE),"")</f>
        <v>Treatment A: Atazanavir 400 mg QPM</v>
      </c>
      <c r="E4917" s="206" t="str">
        <f>IF(AND(A4917&lt;&gt;"",ISNUMBER(A4917)),VLOOKUP(A4917,Studies!A:BR,5,FALSE),"")</f>
        <v>Atazanavir</v>
      </c>
      <c r="F4917" s="207" t="str">
        <f>IF(AND(A4917&lt;&gt;"",ISNUMBER(A4917)),VLOOKUP(A4917,Studies!A:BR,6,FALSE),"")</f>
        <v>Plasma</v>
      </c>
      <c r="G4917" s="194">
        <v>126</v>
      </c>
      <c r="H4917" s="194" t="s">
        <v>60</v>
      </c>
      <c r="I4917" s="187">
        <v>2699.5309999999999</v>
      </c>
      <c r="J4917" s="187" t="s">
        <v>1025</v>
      </c>
      <c r="K4917" s="187" t="s">
        <v>116</v>
      </c>
      <c r="L4917" s="195"/>
      <c r="M4917" s="195"/>
      <c r="N4917" s="195"/>
      <c r="O4917" s="199"/>
      <c r="P4917" s="188"/>
    </row>
    <row r="4918" spans="1:16" x14ac:dyDescent="0.25">
      <c r="A4918" s="93">
        <v>554</v>
      </c>
      <c r="B4918" s="232" t="str">
        <f>IF(AND(A4918&lt;&gt;"",ISNUMBER(A4918)),VLOOKUP(A4918,Studies!A:BR,2,FALSE),"")</f>
        <v>Zhu 2011</v>
      </c>
      <c r="C4918" s="232" t="str">
        <f>IF(AND(A4918&lt;&gt;"",ISNUMBER(A4918)),VLOOKUP(A4918,Studies!A:BR,3,FALSE),"")</f>
        <v>https://www.ncbi.nlm.nih.gov/pubmed/20457590</v>
      </c>
      <c r="D4918" s="232" t="str">
        <f>IF(AND(A4918&lt;&gt;"",ISNUMBER(A4918)),VLOOKUP(A4918,Studies!A:BR,4,FALSE),"")</f>
        <v>Treatment A: Atazanavir 400 mg QPM</v>
      </c>
      <c r="E4918" s="206" t="str">
        <f>IF(AND(A4918&lt;&gt;"",ISNUMBER(A4918)),VLOOKUP(A4918,Studies!A:BR,5,FALSE),"")</f>
        <v>Atazanavir</v>
      </c>
      <c r="F4918" s="207" t="str">
        <f>IF(AND(A4918&lt;&gt;"",ISNUMBER(A4918)),VLOOKUP(A4918,Studies!A:BR,6,FALSE),"")</f>
        <v>Plasma</v>
      </c>
      <c r="G4918" s="194">
        <v>128</v>
      </c>
      <c r="H4918" s="194" t="s">
        <v>60</v>
      </c>
      <c r="I4918" s="187">
        <v>1971.8309999999999</v>
      </c>
      <c r="J4918" s="187" t="s">
        <v>1025</v>
      </c>
      <c r="K4918" s="187" t="s">
        <v>116</v>
      </c>
      <c r="L4918" s="195"/>
      <c r="M4918" s="195"/>
      <c r="N4918" s="195"/>
      <c r="O4918" s="199"/>
      <c r="P4918" s="188"/>
    </row>
    <row r="4919" spans="1:16" x14ac:dyDescent="0.25">
      <c r="A4919" s="93">
        <v>554</v>
      </c>
      <c r="B4919" s="232" t="str">
        <f>IF(AND(A4919&lt;&gt;"",ISNUMBER(A4919)),VLOOKUP(A4919,Studies!A:BR,2,FALSE),"")</f>
        <v>Zhu 2011</v>
      </c>
      <c r="C4919" s="232" t="str">
        <f>IF(AND(A4919&lt;&gt;"",ISNUMBER(A4919)),VLOOKUP(A4919,Studies!A:BR,3,FALSE),"")</f>
        <v>https://www.ncbi.nlm.nih.gov/pubmed/20457590</v>
      </c>
      <c r="D4919" s="232" t="str">
        <f>IF(AND(A4919&lt;&gt;"",ISNUMBER(A4919)),VLOOKUP(A4919,Studies!A:BR,4,FALSE),"")</f>
        <v>Treatment A: Atazanavir 400 mg QPM</v>
      </c>
      <c r="E4919" s="206" t="str">
        <f>IF(AND(A4919&lt;&gt;"",ISNUMBER(A4919)),VLOOKUP(A4919,Studies!A:BR,5,FALSE),"")</f>
        <v>Atazanavir</v>
      </c>
      <c r="F4919" s="207" t="str">
        <f>IF(AND(A4919&lt;&gt;"",ISNUMBER(A4919)),VLOOKUP(A4919,Studies!A:BR,6,FALSE),"")</f>
        <v>Plasma</v>
      </c>
      <c r="G4919" s="194">
        <v>132</v>
      </c>
      <c r="H4919" s="194" t="s">
        <v>60</v>
      </c>
      <c r="I4919" s="187">
        <v>1314.5540000000001</v>
      </c>
      <c r="J4919" s="187" t="s">
        <v>1025</v>
      </c>
      <c r="K4919" s="187" t="s">
        <v>116</v>
      </c>
      <c r="L4919" s="195">
        <v>434.27229999999997</v>
      </c>
      <c r="M4919" s="195" t="s">
        <v>1025</v>
      </c>
      <c r="N4919" s="195" t="s">
        <v>534</v>
      </c>
      <c r="O4919" s="199"/>
      <c r="P4919" s="188"/>
    </row>
    <row r="4920" spans="1:16" x14ac:dyDescent="0.25">
      <c r="A4920" s="93">
        <v>554</v>
      </c>
      <c r="B4920" s="232" t="str">
        <f>IF(AND(A4920&lt;&gt;"",ISNUMBER(A4920)),VLOOKUP(A4920,Studies!A:BR,2,FALSE),"")</f>
        <v>Zhu 2011</v>
      </c>
      <c r="C4920" s="232" t="str">
        <f>IF(AND(A4920&lt;&gt;"",ISNUMBER(A4920)),VLOOKUP(A4920,Studies!A:BR,3,FALSE),"")</f>
        <v>https://www.ncbi.nlm.nih.gov/pubmed/20457590</v>
      </c>
      <c r="D4920" s="232" t="str">
        <f>IF(AND(A4920&lt;&gt;"",ISNUMBER(A4920)),VLOOKUP(A4920,Studies!A:BR,4,FALSE),"")</f>
        <v>Treatment A: Atazanavir 400 mg QPM</v>
      </c>
      <c r="E4920" s="206" t="str">
        <f>IF(AND(A4920&lt;&gt;"",ISNUMBER(A4920)),VLOOKUP(A4920,Studies!A:BR,5,FALSE),"")</f>
        <v>Atazanavir</v>
      </c>
      <c r="F4920" s="207" t="str">
        <f>IF(AND(A4920&lt;&gt;"",ISNUMBER(A4920)),VLOOKUP(A4920,Studies!A:BR,6,FALSE),"")</f>
        <v>Plasma</v>
      </c>
      <c r="G4920" s="194">
        <v>136</v>
      </c>
      <c r="H4920" s="194" t="s">
        <v>60</v>
      </c>
      <c r="I4920" s="187">
        <v>809.85910000000001</v>
      </c>
      <c r="J4920" s="187" t="s">
        <v>1025</v>
      </c>
      <c r="K4920" s="187" t="s">
        <v>116</v>
      </c>
      <c r="L4920" s="195">
        <v>352.11270000000002</v>
      </c>
      <c r="M4920" s="195" t="s">
        <v>1025</v>
      </c>
      <c r="N4920" s="195" t="s">
        <v>534</v>
      </c>
      <c r="O4920" s="199"/>
      <c r="P4920" s="188"/>
    </row>
    <row r="4921" spans="1:16" x14ac:dyDescent="0.25">
      <c r="A4921" s="93">
        <v>554</v>
      </c>
      <c r="B4921" s="232" t="str">
        <f>IF(AND(A4921&lt;&gt;"",ISNUMBER(A4921)),VLOOKUP(A4921,Studies!A:BR,2,FALSE),"")</f>
        <v>Zhu 2011</v>
      </c>
      <c r="C4921" s="232" t="str">
        <f>IF(AND(A4921&lt;&gt;"",ISNUMBER(A4921)),VLOOKUP(A4921,Studies!A:BR,3,FALSE),"")</f>
        <v>https://www.ncbi.nlm.nih.gov/pubmed/20457590</v>
      </c>
      <c r="D4921" s="232" t="str">
        <f>IF(AND(A4921&lt;&gt;"",ISNUMBER(A4921)),VLOOKUP(A4921,Studies!A:BR,4,FALSE),"")</f>
        <v>Treatment A: Atazanavir 400 mg QPM</v>
      </c>
      <c r="E4921" s="206" t="str">
        <f>IF(AND(A4921&lt;&gt;"",ISNUMBER(A4921)),VLOOKUP(A4921,Studies!A:BR,5,FALSE),"")</f>
        <v>Atazanavir</v>
      </c>
      <c r="F4921" s="207" t="str">
        <f>IF(AND(A4921&lt;&gt;"",ISNUMBER(A4921)),VLOOKUP(A4921,Studies!A:BR,6,FALSE),"")</f>
        <v>Plasma</v>
      </c>
      <c r="G4921" s="194">
        <v>144</v>
      </c>
      <c r="H4921" s="194" t="s">
        <v>60</v>
      </c>
      <c r="I4921" s="187">
        <v>293.42720000000003</v>
      </c>
      <c r="J4921" s="187" t="s">
        <v>1025</v>
      </c>
      <c r="K4921" s="187" t="s">
        <v>116</v>
      </c>
      <c r="L4921" s="195">
        <v>187.79349999999999</v>
      </c>
      <c r="M4921" s="195" t="s">
        <v>1025</v>
      </c>
      <c r="N4921" s="195" t="s">
        <v>534</v>
      </c>
      <c r="O4921" s="199"/>
      <c r="P4921" s="188"/>
    </row>
    <row r="4922" spans="1:16" x14ac:dyDescent="0.25">
      <c r="A4922" s="93">
        <v>555</v>
      </c>
      <c r="B4922" s="232" t="str">
        <f>IF(AND(A4922&lt;&gt;"",ISNUMBER(A4922)),VLOOKUP(A4922,Studies!A:BR,2,FALSE),"")</f>
        <v>Zhu 2011</v>
      </c>
      <c r="C4922" s="232" t="str">
        <f>IF(AND(A4922&lt;&gt;"",ISNUMBER(A4922)),VLOOKUP(A4922,Studies!A:BR,3,FALSE),"")</f>
        <v>https://www.ncbi.nlm.nih.gov/pubmed/20457590</v>
      </c>
      <c r="D4922" s="232" t="str">
        <f>IF(AND(A4922&lt;&gt;"",ISNUMBER(A4922)),VLOOKUP(A4922,Studies!A:BR,4,FALSE),"")</f>
        <v>Treatment B: Atazanavir 400 mg QAM</v>
      </c>
      <c r="E4922" s="206" t="str">
        <f>IF(AND(A4922&lt;&gt;"",ISNUMBER(A4922)),VLOOKUP(A4922,Studies!A:BR,5,FALSE),"")</f>
        <v>Atazanavir</v>
      </c>
      <c r="F4922" s="207" t="str">
        <f>IF(AND(A4922&lt;&gt;"",ISNUMBER(A4922)),VLOOKUP(A4922,Studies!A:BR,6,FALSE),"")</f>
        <v>Plasma</v>
      </c>
      <c r="G4922" s="194">
        <v>120</v>
      </c>
      <c r="H4922" s="194" t="s">
        <v>60</v>
      </c>
      <c r="I4922" s="187">
        <v>308.30040000000002</v>
      </c>
      <c r="J4922" s="187" t="s">
        <v>1025</v>
      </c>
      <c r="K4922" s="187" t="s">
        <v>116</v>
      </c>
      <c r="L4922" s="195">
        <v>189.72329999999999</v>
      </c>
      <c r="M4922" s="195" t="s">
        <v>1025</v>
      </c>
      <c r="N4922" s="195" t="s">
        <v>534</v>
      </c>
      <c r="O4922" s="199"/>
      <c r="P4922" s="188"/>
    </row>
    <row r="4923" spans="1:16" x14ac:dyDescent="0.25">
      <c r="A4923" s="93">
        <v>555</v>
      </c>
      <c r="B4923" s="232" t="str">
        <f>IF(AND(A4923&lt;&gt;"",ISNUMBER(A4923)),VLOOKUP(A4923,Studies!A:BR,2,FALSE),"")</f>
        <v>Zhu 2011</v>
      </c>
      <c r="C4923" s="232" t="str">
        <f>IF(AND(A4923&lt;&gt;"",ISNUMBER(A4923)),VLOOKUP(A4923,Studies!A:BR,3,FALSE),"")</f>
        <v>https://www.ncbi.nlm.nih.gov/pubmed/20457590</v>
      </c>
      <c r="D4923" s="232" t="str">
        <f>IF(AND(A4923&lt;&gt;"",ISNUMBER(A4923)),VLOOKUP(A4923,Studies!A:BR,4,FALSE),"")</f>
        <v>Treatment B: Atazanavir 400 mg QAM</v>
      </c>
      <c r="E4923" s="206" t="str">
        <f>IF(AND(A4923&lt;&gt;"",ISNUMBER(A4923)),VLOOKUP(A4923,Studies!A:BR,5,FALSE),"")</f>
        <v>Atazanavir</v>
      </c>
      <c r="F4923" s="207" t="str">
        <f>IF(AND(A4923&lt;&gt;"",ISNUMBER(A4923)),VLOOKUP(A4923,Studies!A:BR,6,FALSE),"")</f>
        <v>Plasma</v>
      </c>
      <c r="G4923" s="194">
        <v>120.5</v>
      </c>
      <c r="H4923" s="194" t="s">
        <v>60</v>
      </c>
      <c r="I4923" s="187">
        <v>308.30040000000002</v>
      </c>
      <c r="J4923" s="187" t="s">
        <v>1025</v>
      </c>
      <c r="K4923" s="187" t="s">
        <v>116</v>
      </c>
      <c r="L4923" s="195">
        <v>189.72329999999999</v>
      </c>
      <c r="M4923" s="195" t="s">
        <v>1025</v>
      </c>
      <c r="N4923" s="195" t="s">
        <v>534</v>
      </c>
      <c r="O4923" s="199"/>
      <c r="P4923" s="188"/>
    </row>
    <row r="4924" spans="1:16" x14ac:dyDescent="0.25">
      <c r="A4924" s="93">
        <v>555</v>
      </c>
      <c r="B4924" s="232" t="str">
        <f>IF(AND(A4924&lt;&gt;"",ISNUMBER(A4924)),VLOOKUP(A4924,Studies!A:BR,2,FALSE),"")</f>
        <v>Zhu 2011</v>
      </c>
      <c r="C4924" s="232" t="str">
        <f>IF(AND(A4924&lt;&gt;"",ISNUMBER(A4924)),VLOOKUP(A4924,Studies!A:BR,3,FALSE),"")</f>
        <v>https://www.ncbi.nlm.nih.gov/pubmed/20457590</v>
      </c>
      <c r="D4924" s="232" t="str">
        <f>IF(AND(A4924&lt;&gt;"",ISNUMBER(A4924)),VLOOKUP(A4924,Studies!A:BR,4,FALSE),"")</f>
        <v>Treatment B: Atazanavir 400 mg QAM</v>
      </c>
      <c r="E4924" s="206" t="str">
        <f>IF(AND(A4924&lt;&gt;"",ISNUMBER(A4924)),VLOOKUP(A4924,Studies!A:BR,5,FALSE),"")</f>
        <v>Atazanavir</v>
      </c>
      <c r="F4924" s="207" t="str">
        <f>IF(AND(A4924&lt;&gt;"",ISNUMBER(A4924)),VLOOKUP(A4924,Studies!A:BR,6,FALSE),"")</f>
        <v>Plasma</v>
      </c>
      <c r="G4924" s="194">
        <v>121.5</v>
      </c>
      <c r="H4924" s="194" t="s">
        <v>60</v>
      </c>
      <c r="I4924" s="187">
        <v>3652.174</v>
      </c>
      <c r="J4924" s="187" t="s">
        <v>1025</v>
      </c>
      <c r="K4924" s="187" t="s">
        <v>116</v>
      </c>
      <c r="L4924" s="195"/>
      <c r="M4924" s="195"/>
      <c r="N4924" s="195"/>
      <c r="O4924" s="199"/>
      <c r="P4924" s="188"/>
    </row>
    <row r="4925" spans="1:16" x14ac:dyDescent="0.25">
      <c r="A4925" s="93">
        <v>555</v>
      </c>
      <c r="B4925" s="232" t="str">
        <f>IF(AND(A4925&lt;&gt;"",ISNUMBER(A4925)),VLOOKUP(A4925,Studies!A:BR,2,FALSE),"")</f>
        <v>Zhu 2011</v>
      </c>
      <c r="C4925" s="232" t="str">
        <f>IF(AND(A4925&lt;&gt;"",ISNUMBER(A4925)),VLOOKUP(A4925,Studies!A:BR,3,FALSE),"")</f>
        <v>https://www.ncbi.nlm.nih.gov/pubmed/20457590</v>
      </c>
      <c r="D4925" s="232" t="str">
        <f>IF(AND(A4925&lt;&gt;"",ISNUMBER(A4925)),VLOOKUP(A4925,Studies!A:BR,4,FALSE),"")</f>
        <v>Treatment B: Atazanavir 400 mg QAM</v>
      </c>
      <c r="E4925" s="206" t="str">
        <f>IF(AND(A4925&lt;&gt;"",ISNUMBER(A4925)),VLOOKUP(A4925,Studies!A:BR,5,FALSE),"")</f>
        <v>Atazanavir</v>
      </c>
      <c r="F4925" s="207" t="str">
        <f>IF(AND(A4925&lt;&gt;"",ISNUMBER(A4925)),VLOOKUP(A4925,Studies!A:BR,6,FALSE),"")</f>
        <v>Plasma</v>
      </c>
      <c r="G4925" s="194">
        <v>122</v>
      </c>
      <c r="H4925" s="194" t="s">
        <v>60</v>
      </c>
      <c r="I4925" s="187">
        <v>4494.0709999999999</v>
      </c>
      <c r="J4925" s="187" t="s">
        <v>1025</v>
      </c>
      <c r="K4925" s="187" t="s">
        <v>116</v>
      </c>
      <c r="L4925" s="195"/>
      <c r="M4925" s="195"/>
      <c r="N4925" s="195"/>
      <c r="O4925" s="199"/>
      <c r="P4925" s="188"/>
    </row>
    <row r="4926" spans="1:16" x14ac:dyDescent="0.25">
      <c r="A4926" s="93">
        <v>555</v>
      </c>
      <c r="B4926" s="232" t="str">
        <f>IF(AND(A4926&lt;&gt;"",ISNUMBER(A4926)),VLOOKUP(A4926,Studies!A:BR,2,FALSE),"")</f>
        <v>Zhu 2011</v>
      </c>
      <c r="C4926" s="232" t="str">
        <f>IF(AND(A4926&lt;&gt;"",ISNUMBER(A4926)),VLOOKUP(A4926,Studies!A:BR,3,FALSE),"")</f>
        <v>https://www.ncbi.nlm.nih.gov/pubmed/20457590</v>
      </c>
      <c r="D4926" s="232" t="str">
        <f>IF(AND(A4926&lt;&gt;"",ISNUMBER(A4926)),VLOOKUP(A4926,Studies!A:BR,4,FALSE),"")</f>
        <v>Treatment B: Atazanavir 400 mg QAM</v>
      </c>
      <c r="E4926" s="206" t="str">
        <f>IF(AND(A4926&lt;&gt;"",ISNUMBER(A4926)),VLOOKUP(A4926,Studies!A:BR,5,FALSE),"")</f>
        <v>Atazanavir</v>
      </c>
      <c r="F4926" s="207" t="str">
        <f>IF(AND(A4926&lt;&gt;"",ISNUMBER(A4926)),VLOOKUP(A4926,Studies!A:BR,6,FALSE),"")</f>
        <v>Plasma</v>
      </c>
      <c r="G4926" s="194">
        <v>122.5</v>
      </c>
      <c r="H4926" s="194" t="s">
        <v>60</v>
      </c>
      <c r="I4926" s="187">
        <v>4470.3559999999998</v>
      </c>
      <c r="J4926" s="187" t="s">
        <v>1025</v>
      </c>
      <c r="K4926" s="187" t="s">
        <v>116</v>
      </c>
      <c r="L4926" s="195"/>
      <c r="M4926" s="195"/>
      <c r="N4926" s="195"/>
      <c r="O4926" s="199"/>
      <c r="P4926" s="188"/>
    </row>
    <row r="4927" spans="1:16" x14ac:dyDescent="0.25">
      <c r="A4927" s="93">
        <v>555</v>
      </c>
      <c r="B4927" s="232" t="str">
        <f>IF(AND(A4927&lt;&gt;"",ISNUMBER(A4927)),VLOOKUP(A4927,Studies!A:BR,2,FALSE),"")</f>
        <v>Zhu 2011</v>
      </c>
      <c r="C4927" s="232" t="str">
        <f>IF(AND(A4927&lt;&gt;"",ISNUMBER(A4927)),VLOOKUP(A4927,Studies!A:BR,3,FALSE),"")</f>
        <v>https://www.ncbi.nlm.nih.gov/pubmed/20457590</v>
      </c>
      <c r="D4927" s="232" t="str">
        <f>IF(AND(A4927&lt;&gt;"",ISNUMBER(A4927)),VLOOKUP(A4927,Studies!A:BR,4,FALSE),"")</f>
        <v>Treatment B: Atazanavir 400 mg QAM</v>
      </c>
      <c r="E4927" s="206" t="str">
        <f>IF(AND(A4927&lt;&gt;"",ISNUMBER(A4927)),VLOOKUP(A4927,Studies!A:BR,5,FALSE),"")</f>
        <v>Atazanavir</v>
      </c>
      <c r="F4927" s="207" t="str">
        <f>IF(AND(A4927&lt;&gt;"",ISNUMBER(A4927)),VLOOKUP(A4927,Studies!A:BR,6,FALSE),"")</f>
        <v>Plasma</v>
      </c>
      <c r="G4927" s="194">
        <v>123</v>
      </c>
      <c r="H4927" s="194" t="s">
        <v>60</v>
      </c>
      <c r="I4927" s="187">
        <v>4434.7830000000004</v>
      </c>
      <c r="J4927" s="187" t="s">
        <v>1025</v>
      </c>
      <c r="K4927" s="187" t="s">
        <v>116</v>
      </c>
      <c r="L4927" s="195"/>
      <c r="M4927" s="195"/>
      <c r="N4927" s="195"/>
      <c r="O4927" s="199"/>
      <c r="P4927" s="188"/>
    </row>
    <row r="4928" spans="1:16" x14ac:dyDescent="0.25">
      <c r="A4928" s="93">
        <v>555</v>
      </c>
      <c r="B4928" s="232" t="str">
        <f>IF(AND(A4928&lt;&gt;"",ISNUMBER(A4928)),VLOOKUP(A4928,Studies!A:BR,2,FALSE),"")</f>
        <v>Zhu 2011</v>
      </c>
      <c r="C4928" s="232" t="str">
        <f>IF(AND(A4928&lt;&gt;"",ISNUMBER(A4928)),VLOOKUP(A4928,Studies!A:BR,3,FALSE),"")</f>
        <v>https://www.ncbi.nlm.nih.gov/pubmed/20457590</v>
      </c>
      <c r="D4928" s="232" t="str">
        <f>IF(AND(A4928&lt;&gt;"",ISNUMBER(A4928)),VLOOKUP(A4928,Studies!A:BR,4,FALSE),"")</f>
        <v>Treatment B: Atazanavir 400 mg QAM</v>
      </c>
      <c r="E4928" s="206" t="str">
        <f>IF(AND(A4928&lt;&gt;"",ISNUMBER(A4928)),VLOOKUP(A4928,Studies!A:BR,5,FALSE),"")</f>
        <v>Atazanavir</v>
      </c>
      <c r="F4928" s="207" t="str">
        <f>IF(AND(A4928&lt;&gt;"",ISNUMBER(A4928)),VLOOKUP(A4928,Studies!A:BR,6,FALSE),"")</f>
        <v>Plasma</v>
      </c>
      <c r="G4928" s="194">
        <v>124</v>
      </c>
      <c r="H4928" s="194" t="s">
        <v>60</v>
      </c>
      <c r="I4928" s="187">
        <v>3806.3240000000001</v>
      </c>
      <c r="J4928" s="187" t="s">
        <v>1025</v>
      </c>
      <c r="K4928" s="187" t="s">
        <v>116</v>
      </c>
      <c r="L4928" s="195"/>
      <c r="M4928" s="195"/>
      <c r="N4928" s="195"/>
      <c r="O4928" s="199"/>
      <c r="P4928" s="188"/>
    </row>
    <row r="4929" spans="1:16" x14ac:dyDescent="0.25">
      <c r="A4929" s="93">
        <v>555</v>
      </c>
      <c r="B4929" s="232" t="str">
        <f>IF(AND(A4929&lt;&gt;"",ISNUMBER(A4929)),VLOOKUP(A4929,Studies!A:BR,2,FALSE),"")</f>
        <v>Zhu 2011</v>
      </c>
      <c r="C4929" s="232" t="str">
        <f>IF(AND(A4929&lt;&gt;"",ISNUMBER(A4929)),VLOOKUP(A4929,Studies!A:BR,3,FALSE),"")</f>
        <v>https://www.ncbi.nlm.nih.gov/pubmed/20457590</v>
      </c>
      <c r="D4929" s="232" t="str">
        <f>IF(AND(A4929&lt;&gt;"",ISNUMBER(A4929)),VLOOKUP(A4929,Studies!A:BR,4,FALSE),"")</f>
        <v>Treatment B: Atazanavir 400 mg QAM</v>
      </c>
      <c r="E4929" s="206" t="str">
        <f>IF(AND(A4929&lt;&gt;"",ISNUMBER(A4929)),VLOOKUP(A4929,Studies!A:BR,5,FALSE),"")</f>
        <v>Atazanavir</v>
      </c>
      <c r="F4929" s="207" t="str">
        <f>IF(AND(A4929&lt;&gt;"",ISNUMBER(A4929)),VLOOKUP(A4929,Studies!A:BR,6,FALSE),"")</f>
        <v>Plasma</v>
      </c>
      <c r="G4929" s="194">
        <v>126</v>
      </c>
      <c r="H4929" s="194" t="s">
        <v>60</v>
      </c>
      <c r="I4929" s="187">
        <v>2098.8139999999999</v>
      </c>
      <c r="J4929" s="187" t="s">
        <v>1025</v>
      </c>
      <c r="K4929" s="187" t="s">
        <v>116</v>
      </c>
      <c r="L4929" s="195">
        <v>11.85791</v>
      </c>
      <c r="M4929" s="195" t="s">
        <v>1025</v>
      </c>
      <c r="N4929" s="195" t="s">
        <v>534</v>
      </c>
      <c r="O4929" s="199"/>
      <c r="P4929" s="188"/>
    </row>
    <row r="4930" spans="1:16" x14ac:dyDescent="0.25">
      <c r="A4930" s="93">
        <v>555</v>
      </c>
      <c r="B4930" s="232" t="str">
        <f>IF(AND(A4930&lt;&gt;"",ISNUMBER(A4930)),VLOOKUP(A4930,Studies!A:BR,2,FALSE),"")</f>
        <v>Zhu 2011</v>
      </c>
      <c r="C4930" s="232" t="str">
        <f>IF(AND(A4930&lt;&gt;"",ISNUMBER(A4930)),VLOOKUP(A4930,Studies!A:BR,3,FALSE),"")</f>
        <v>https://www.ncbi.nlm.nih.gov/pubmed/20457590</v>
      </c>
      <c r="D4930" s="232" t="str">
        <f>IF(AND(A4930&lt;&gt;"",ISNUMBER(A4930)),VLOOKUP(A4930,Studies!A:BR,4,FALSE),"")</f>
        <v>Treatment B: Atazanavir 400 mg QAM</v>
      </c>
      <c r="E4930" s="206" t="str">
        <f>IF(AND(A4930&lt;&gt;"",ISNUMBER(A4930)),VLOOKUP(A4930,Studies!A:BR,5,FALSE),"")</f>
        <v>Atazanavir</v>
      </c>
      <c r="F4930" s="207" t="str">
        <f>IF(AND(A4930&lt;&gt;"",ISNUMBER(A4930)),VLOOKUP(A4930,Studies!A:BR,6,FALSE),"")</f>
        <v>Plasma</v>
      </c>
      <c r="G4930" s="194">
        <v>128</v>
      </c>
      <c r="H4930" s="194" t="s">
        <v>60</v>
      </c>
      <c r="I4930" s="187">
        <v>1399.2090000000001</v>
      </c>
      <c r="J4930" s="187" t="s">
        <v>1025</v>
      </c>
      <c r="K4930" s="187" t="s">
        <v>116</v>
      </c>
      <c r="L4930" s="195">
        <v>533.59730000000002</v>
      </c>
      <c r="M4930" s="195" t="s">
        <v>1025</v>
      </c>
      <c r="N4930" s="195" t="s">
        <v>534</v>
      </c>
      <c r="O4930" s="199"/>
      <c r="P4930" s="188"/>
    </row>
    <row r="4931" spans="1:16" x14ac:dyDescent="0.25">
      <c r="A4931" s="93">
        <v>555</v>
      </c>
      <c r="B4931" s="232" t="str">
        <f>IF(AND(A4931&lt;&gt;"",ISNUMBER(A4931)),VLOOKUP(A4931,Studies!A:BR,2,FALSE),"")</f>
        <v>Zhu 2011</v>
      </c>
      <c r="C4931" s="232" t="str">
        <f>IF(AND(A4931&lt;&gt;"",ISNUMBER(A4931)),VLOOKUP(A4931,Studies!A:BR,3,FALSE),"")</f>
        <v>https://www.ncbi.nlm.nih.gov/pubmed/20457590</v>
      </c>
      <c r="D4931" s="232" t="str">
        <f>IF(AND(A4931&lt;&gt;"",ISNUMBER(A4931)),VLOOKUP(A4931,Studies!A:BR,4,FALSE),"")</f>
        <v>Treatment B: Atazanavir 400 mg QAM</v>
      </c>
      <c r="E4931" s="206" t="str">
        <f>IF(AND(A4931&lt;&gt;"",ISNUMBER(A4931)),VLOOKUP(A4931,Studies!A:BR,5,FALSE),"")</f>
        <v>Atazanavir</v>
      </c>
      <c r="F4931" s="207" t="str">
        <f>IF(AND(A4931&lt;&gt;"",ISNUMBER(A4931)),VLOOKUP(A4931,Studies!A:BR,6,FALSE),"")</f>
        <v>Plasma</v>
      </c>
      <c r="G4931" s="194">
        <v>132</v>
      </c>
      <c r="H4931" s="194" t="s">
        <v>60</v>
      </c>
      <c r="I4931" s="187">
        <v>782.6087</v>
      </c>
      <c r="J4931" s="187" t="s">
        <v>1025</v>
      </c>
      <c r="K4931" s="187" t="s">
        <v>116</v>
      </c>
      <c r="L4931" s="195">
        <v>296.4427</v>
      </c>
      <c r="M4931" s="195" t="s">
        <v>1025</v>
      </c>
      <c r="N4931" s="195" t="s">
        <v>534</v>
      </c>
      <c r="O4931" s="199"/>
      <c r="P4931" s="188"/>
    </row>
    <row r="4932" spans="1:16" x14ac:dyDescent="0.25">
      <c r="A4932" s="93">
        <v>555</v>
      </c>
      <c r="B4932" s="232" t="str">
        <f>IF(AND(A4932&lt;&gt;"",ISNUMBER(A4932)),VLOOKUP(A4932,Studies!A:BR,2,FALSE),"")</f>
        <v>Zhu 2011</v>
      </c>
      <c r="C4932" s="232" t="str">
        <f>IF(AND(A4932&lt;&gt;"",ISNUMBER(A4932)),VLOOKUP(A4932,Studies!A:BR,3,FALSE),"")</f>
        <v>https://www.ncbi.nlm.nih.gov/pubmed/20457590</v>
      </c>
      <c r="D4932" s="232" t="str">
        <f>IF(AND(A4932&lt;&gt;"",ISNUMBER(A4932)),VLOOKUP(A4932,Studies!A:BR,4,FALSE),"")</f>
        <v>Treatment B: Atazanavir 400 mg QAM</v>
      </c>
      <c r="E4932" s="206" t="str">
        <f>IF(AND(A4932&lt;&gt;"",ISNUMBER(A4932)),VLOOKUP(A4932,Studies!A:BR,5,FALSE),"")</f>
        <v>Atazanavir</v>
      </c>
      <c r="F4932" s="207" t="str">
        <f>IF(AND(A4932&lt;&gt;"",ISNUMBER(A4932)),VLOOKUP(A4932,Studies!A:BR,6,FALSE),"")</f>
        <v>Plasma</v>
      </c>
      <c r="G4932" s="194">
        <v>136</v>
      </c>
      <c r="H4932" s="194" t="s">
        <v>60</v>
      </c>
      <c r="I4932" s="187">
        <v>486.166</v>
      </c>
      <c r="J4932" s="187" t="s">
        <v>1025</v>
      </c>
      <c r="K4932" s="187" t="s">
        <v>116</v>
      </c>
      <c r="L4932" s="195">
        <v>249.0119</v>
      </c>
      <c r="M4932" s="195" t="s">
        <v>1025</v>
      </c>
      <c r="N4932" s="195" t="s">
        <v>534</v>
      </c>
      <c r="O4932" s="199"/>
      <c r="P4932" s="188"/>
    </row>
    <row r="4933" spans="1:16" x14ac:dyDescent="0.25">
      <c r="A4933" s="93">
        <v>555</v>
      </c>
      <c r="B4933" s="232" t="str">
        <f>IF(AND(A4933&lt;&gt;"",ISNUMBER(A4933)),VLOOKUP(A4933,Studies!A:BR,2,FALSE),"")</f>
        <v>Zhu 2011</v>
      </c>
      <c r="C4933" s="232" t="str">
        <f>IF(AND(A4933&lt;&gt;"",ISNUMBER(A4933)),VLOOKUP(A4933,Studies!A:BR,3,FALSE),"")</f>
        <v>https://www.ncbi.nlm.nih.gov/pubmed/20457590</v>
      </c>
      <c r="D4933" s="232" t="str">
        <f>IF(AND(A4933&lt;&gt;"",ISNUMBER(A4933)),VLOOKUP(A4933,Studies!A:BR,4,FALSE),"")</f>
        <v>Treatment B: Atazanavir 400 mg QAM</v>
      </c>
      <c r="E4933" s="206" t="str">
        <f>IF(AND(A4933&lt;&gt;"",ISNUMBER(A4933)),VLOOKUP(A4933,Studies!A:BR,5,FALSE),"")</f>
        <v>Atazanavir</v>
      </c>
      <c r="F4933" s="207" t="str">
        <f>IF(AND(A4933&lt;&gt;"",ISNUMBER(A4933)),VLOOKUP(A4933,Studies!A:BR,6,FALSE),"")</f>
        <v>Plasma</v>
      </c>
      <c r="G4933" s="194">
        <v>144</v>
      </c>
      <c r="H4933" s="194" t="s">
        <v>60</v>
      </c>
      <c r="I4933" s="187">
        <v>320.15809999999999</v>
      </c>
      <c r="J4933" s="187" t="s">
        <v>1025</v>
      </c>
      <c r="K4933" s="187" t="s">
        <v>116</v>
      </c>
      <c r="L4933" s="195">
        <v>201.58099999999999</v>
      </c>
      <c r="M4933" s="195" t="s">
        <v>1025</v>
      </c>
      <c r="N4933" s="195" t="s">
        <v>534</v>
      </c>
      <c r="O4933" s="199"/>
      <c r="P4933" s="188"/>
    </row>
    <row r="4934" spans="1:16" x14ac:dyDescent="0.25">
      <c r="A4934" s="93">
        <v>556</v>
      </c>
      <c r="B4934" s="232" t="str">
        <f>IF(AND(A4934&lt;&gt;"",ISNUMBER(A4934)),VLOOKUP(A4934,Studies!A:BR,2,FALSE),"")</f>
        <v>Bristol-Myers Squibb Company, Clinical Pharmacology and Biopharmaceutics Review, Application number 21-567, 2002, page 51</v>
      </c>
      <c r="C4934" s="232" t="str">
        <f>IF(AND(A4934&lt;&gt;"",ISNUMBER(A4934)),VLOOKUP(A4934,Studies!A:BR,3,FALSE),"")</f>
        <v>https://www.accessdata.fda.gov/drugsatfda_docs/nda/2003/21-567_Reyataz_BioPharmr_P1.pdf</v>
      </c>
      <c r="D4934" s="232" t="str">
        <f>IF(AND(A4934&lt;&gt;"",ISNUMBER(A4934)),VLOOKUP(A4934,Studies!A:BR,4,FALSE),"")</f>
        <v>AI424-001, 100 mg</v>
      </c>
      <c r="E4934" s="206" t="str">
        <f>IF(AND(A4934&lt;&gt;"",ISNUMBER(A4934)),VLOOKUP(A4934,Studies!A:BR,5,FALSE),"")</f>
        <v>Atazanavir</v>
      </c>
      <c r="F4934" s="207" t="str">
        <f>IF(AND(A4934&lt;&gt;"",ISNUMBER(A4934)),VLOOKUP(A4934,Studies!A:BR,6,FALSE),"")</f>
        <v>Plasma</v>
      </c>
      <c r="G4934" s="194">
        <v>0.59868370000000004</v>
      </c>
      <c r="H4934" s="194" t="s">
        <v>60</v>
      </c>
      <c r="I4934" s="187">
        <v>11.5062</v>
      </c>
      <c r="J4934" s="187" t="s">
        <v>1025</v>
      </c>
      <c r="K4934" s="187" t="s">
        <v>116</v>
      </c>
      <c r="L4934" s="195"/>
      <c r="M4934" s="195"/>
      <c r="N4934" s="195"/>
      <c r="O4934" s="199"/>
      <c r="P4934" s="188"/>
    </row>
    <row r="4935" spans="1:16" x14ac:dyDescent="0.25">
      <c r="A4935" s="93">
        <v>556</v>
      </c>
      <c r="B4935" s="232" t="str">
        <f>IF(AND(A4935&lt;&gt;"",ISNUMBER(A4935)),VLOOKUP(A4935,Studies!A:BR,2,FALSE),"")</f>
        <v>Bristol-Myers Squibb Company, Clinical Pharmacology and Biopharmaceutics Review, Application number 21-567, 2002, page 51</v>
      </c>
      <c r="C4935" s="232" t="str">
        <f>IF(AND(A4935&lt;&gt;"",ISNUMBER(A4935)),VLOOKUP(A4935,Studies!A:BR,3,FALSE),"")</f>
        <v>https://www.accessdata.fda.gov/drugsatfda_docs/nda/2003/21-567_Reyataz_BioPharmr_P1.pdf</v>
      </c>
      <c r="D4935" s="232" t="str">
        <f>IF(AND(A4935&lt;&gt;"",ISNUMBER(A4935)),VLOOKUP(A4935,Studies!A:BR,4,FALSE),"")</f>
        <v>AI424-001, 100 mg</v>
      </c>
      <c r="E4935" s="206" t="str">
        <f>IF(AND(A4935&lt;&gt;"",ISNUMBER(A4935)),VLOOKUP(A4935,Studies!A:BR,5,FALSE),"")</f>
        <v>Atazanavir</v>
      </c>
      <c r="F4935" s="207" t="str">
        <f>IF(AND(A4935&lt;&gt;"",ISNUMBER(A4935)),VLOOKUP(A4935,Studies!A:BR,6,FALSE),"")</f>
        <v>Plasma</v>
      </c>
      <c r="G4935" s="194">
        <v>0.74884209999999995</v>
      </c>
      <c r="H4935" s="194" t="s">
        <v>60</v>
      </c>
      <c r="I4935" s="187">
        <v>31.492550000000001</v>
      </c>
      <c r="J4935" s="187" t="s">
        <v>1025</v>
      </c>
      <c r="K4935" s="187" t="s">
        <v>116</v>
      </c>
      <c r="L4935" s="195"/>
      <c r="M4935" s="195"/>
      <c r="N4935" s="195"/>
      <c r="O4935" s="199"/>
      <c r="P4935" s="188"/>
    </row>
    <row r="4936" spans="1:16" x14ac:dyDescent="0.25">
      <c r="A4936" s="93">
        <v>556</v>
      </c>
      <c r="B4936" s="232" t="str">
        <f>IF(AND(A4936&lt;&gt;"",ISNUMBER(A4936)),VLOOKUP(A4936,Studies!A:BR,2,FALSE),"")</f>
        <v>Bristol-Myers Squibb Company, Clinical Pharmacology and Biopharmaceutics Review, Application number 21-567, 2002, page 51</v>
      </c>
      <c r="C4936" s="232" t="str">
        <f>IF(AND(A4936&lt;&gt;"",ISNUMBER(A4936)),VLOOKUP(A4936,Studies!A:BR,3,FALSE),"")</f>
        <v>https://www.accessdata.fda.gov/drugsatfda_docs/nda/2003/21-567_Reyataz_BioPharmr_P1.pdf</v>
      </c>
      <c r="D4936" s="232" t="str">
        <f>IF(AND(A4936&lt;&gt;"",ISNUMBER(A4936)),VLOOKUP(A4936,Studies!A:BR,4,FALSE),"")</f>
        <v>AI424-001, 100 mg</v>
      </c>
      <c r="E4936" s="206" t="str">
        <f>IF(AND(A4936&lt;&gt;"",ISNUMBER(A4936)),VLOOKUP(A4936,Studies!A:BR,5,FALSE),"")</f>
        <v>Atazanavir</v>
      </c>
      <c r="F4936" s="207" t="str">
        <f>IF(AND(A4936&lt;&gt;"",ISNUMBER(A4936)),VLOOKUP(A4936,Studies!A:BR,6,FALSE),"")</f>
        <v>Plasma</v>
      </c>
      <c r="G4936" s="194">
        <v>0.94092790000000004</v>
      </c>
      <c r="H4936" s="194" t="s">
        <v>60</v>
      </c>
      <c r="I4936" s="187">
        <v>37.762520000000002</v>
      </c>
      <c r="J4936" s="187" t="s">
        <v>1025</v>
      </c>
      <c r="K4936" s="187" t="s">
        <v>116</v>
      </c>
      <c r="L4936" s="195"/>
      <c r="M4936" s="195"/>
      <c r="N4936" s="195"/>
      <c r="O4936" s="199"/>
      <c r="P4936" s="188"/>
    </row>
    <row r="4937" spans="1:16" x14ac:dyDescent="0.25">
      <c r="A4937" s="93">
        <v>556</v>
      </c>
      <c r="B4937" s="232" t="str">
        <f>IF(AND(A4937&lt;&gt;"",ISNUMBER(A4937)),VLOOKUP(A4937,Studies!A:BR,2,FALSE),"")</f>
        <v>Bristol-Myers Squibb Company, Clinical Pharmacology and Biopharmaceutics Review, Application number 21-567, 2002, page 51</v>
      </c>
      <c r="C4937" s="232" t="str">
        <f>IF(AND(A4937&lt;&gt;"",ISNUMBER(A4937)),VLOOKUP(A4937,Studies!A:BR,3,FALSE),"")</f>
        <v>https://www.accessdata.fda.gov/drugsatfda_docs/nda/2003/21-567_Reyataz_BioPharmr_P1.pdf</v>
      </c>
      <c r="D4937" s="232" t="str">
        <f>IF(AND(A4937&lt;&gt;"",ISNUMBER(A4937)),VLOOKUP(A4937,Studies!A:BR,4,FALSE),"")</f>
        <v>AI424-001, 100 mg</v>
      </c>
      <c r="E4937" s="206" t="str">
        <f>IF(AND(A4937&lt;&gt;"",ISNUMBER(A4937)),VLOOKUP(A4937,Studies!A:BR,5,FALSE),"")</f>
        <v>Atazanavir</v>
      </c>
      <c r="F4937" s="207" t="str">
        <f>IF(AND(A4937&lt;&gt;"",ISNUMBER(A4937)),VLOOKUP(A4937,Studies!A:BR,6,FALSE),"")</f>
        <v>Plasma</v>
      </c>
      <c r="G4937" s="194">
        <v>1.3992039999999999</v>
      </c>
      <c r="H4937" s="194" t="s">
        <v>60</v>
      </c>
      <c r="I4937" s="187">
        <v>41.011270000000003</v>
      </c>
      <c r="J4937" s="187" t="s">
        <v>1025</v>
      </c>
      <c r="K4937" s="187" t="s">
        <v>116</v>
      </c>
      <c r="L4937" s="195"/>
      <c r="M4937" s="195"/>
      <c r="N4937" s="195"/>
      <c r="O4937" s="199"/>
      <c r="P4937" s="188"/>
    </row>
    <row r="4938" spans="1:16" x14ac:dyDescent="0.25">
      <c r="A4938" s="93">
        <v>556</v>
      </c>
      <c r="B4938" s="232" t="str">
        <f>IF(AND(A4938&lt;&gt;"",ISNUMBER(A4938)),VLOOKUP(A4938,Studies!A:BR,2,FALSE),"")</f>
        <v>Bristol-Myers Squibb Company, Clinical Pharmacology and Biopharmaceutics Review, Application number 21-567, 2002, page 51</v>
      </c>
      <c r="C4938" s="232" t="str">
        <f>IF(AND(A4938&lt;&gt;"",ISNUMBER(A4938)),VLOOKUP(A4938,Studies!A:BR,3,FALSE),"")</f>
        <v>https://www.accessdata.fda.gov/drugsatfda_docs/nda/2003/21-567_Reyataz_BioPharmr_P1.pdf</v>
      </c>
      <c r="D4938" s="232" t="str">
        <f>IF(AND(A4938&lt;&gt;"",ISNUMBER(A4938)),VLOOKUP(A4938,Studies!A:BR,4,FALSE),"")</f>
        <v>AI424-001, 100 mg</v>
      </c>
      <c r="E4938" s="206" t="str">
        <f>IF(AND(A4938&lt;&gt;"",ISNUMBER(A4938)),VLOOKUP(A4938,Studies!A:BR,5,FALSE),"")</f>
        <v>Atazanavir</v>
      </c>
      <c r="F4938" s="207" t="str">
        <f>IF(AND(A4938&lt;&gt;"",ISNUMBER(A4938)),VLOOKUP(A4938,Studies!A:BR,6,FALSE),"")</f>
        <v>Plasma</v>
      </c>
      <c r="G4938" s="194">
        <v>2.1246450000000001</v>
      </c>
      <c r="H4938" s="194" t="s">
        <v>60</v>
      </c>
      <c r="I4938" s="187">
        <v>41.011270000000003</v>
      </c>
      <c r="J4938" s="187" t="s">
        <v>1025</v>
      </c>
      <c r="K4938" s="187" t="s">
        <v>116</v>
      </c>
      <c r="L4938" s="195"/>
      <c r="M4938" s="195"/>
      <c r="N4938" s="195"/>
      <c r="O4938" s="199"/>
      <c r="P4938" s="188"/>
    </row>
    <row r="4939" spans="1:16" x14ac:dyDescent="0.25">
      <c r="A4939" s="93">
        <v>556</v>
      </c>
      <c r="B4939" s="232" t="str">
        <f>IF(AND(A4939&lt;&gt;"",ISNUMBER(A4939)),VLOOKUP(A4939,Studies!A:BR,2,FALSE),"")</f>
        <v>Bristol-Myers Squibb Company, Clinical Pharmacology and Biopharmaceutics Review, Application number 21-567, 2002, page 51</v>
      </c>
      <c r="C4939" s="232" t="str">
        <f>IF(AND(A4939&lt;&gt;"",ISNUMBER(A4939)),VLOOKUP(A4939,Studies!A:BR,3,FALSE),"")</f>
        <v>https://www.accessdata.fda.gov/drugsatfda_docs/nda/2003/21-567_Reyataz_BioPharmr_P1.pdf</v>
      </c>
      <c r="D4939" s="232" t="str">
        <f>IF(AND(A4939&lt;&gt;"",ISNUMBER(A4939)),VLOOKUP(A4939,Studies!A:BR,4,FALSE),"")</f>
        <v>AI424-001, 100 mg</v>
      </c>
      <c r="E4939" s="206" t="str">
        <f>IF(AND(A4939&lt;&gt;"",ISNUMBER(A4939)),VLOOKUP(A4939,Studies!A:BR,5,FALSE),"")</f>
        <v>Atazanavir</v>
      </c>
      <c r="F4939" s="207" t="str">
        <f>IF(AND(A4939&lt;&gt;"",ISNUMBER(A4939)),VLOOKUP(A4939,Studies!A:BR,6,FALSE),"")</f>
        <v>Plasma</v>
      </c>
      <c r="G4939" s="194">
        <v>3.0275449999999999</v>
      </c>
      <c r="H4939" s="194" t="s">
        <v>60</v>
      </c>
      <c r="I4939" s="187">
        <v>38.390999999999998</v>
      </c>
      <c r="J4939" s="187" t="s">
        <v>1025</v>
      </c>
      <c r="K4939" s="187" t="s">
        <v>116</v>
      </c>
      <c r="L4939" s="195"/>
      <c r="M4939" s="195"/>
      <c r="N4939" s="195"/>
      <c r="O4939" s="199"/>
      <c r="P4939" s="188"/>
    </row>
    <row r="4940" spans="1:16" x14ac:dyDescent="0.25">
      <c r="A4940" s="93">
        <v>556</v>
      </c>
      <c r="B4940" s="232" t="str">
        <f>IF(AND(A4940&lt;&gt;"",ISNUMBER(A4940)),VLOOKUP(A4940,Studies!A:BR,2,FALSE),"")</f>
        <v>Bristol-Myers Squibb Company, Clinical Pharmacology and Biopharmaceutics Review, Application number 21-567, 2002, page 51</v>
      </c>
      <c r="C4940" s="232" t="str">
        <f>IF(AND(A4940&lt;&gt;"",ISNUMBER(A4940)),VLOOKUP(A4940,Studies!A:BR,3,FALSE),"")</f>
        <v>https://www.accessdata.fda.gov/drugsatfda_docs/nda/2003/21-567_Reyataz_BioPharmr_P1.pdf</v>
      </c>
      <c r="D4940" s="232" t="str">
        <f>IF(AND(A4940&lt;&gt;"",ISNUMBER(A4940)),VLOOKUP(A4940,Studies!A:BR,4,FALSE),"")</f>
        <v>AI424-001, 100 mg</v>
      </c>
      <c r="E4940" s="206" t="str">
        <f>IF(AND(A4940&lt;&gt;"",ISNUMBER(A4940)),VLOOKUP(A4940,Studies!A:BR,5,FALSE),"")</f>
        <v>Atazanavir</v>
      </c>
      <c r="F4940" s="207" t="str">
        <f>IF(AND(A4940&lt;&gt;"",ISNUMBER(A4940)),VLOOKUP(A4940,Studies!A:BR,6,FALSE),"")</f>
        <v>Plasma</v>
      </c>
      <c r="G4940" s="194">
        <v>4.0191759999999999</v>
      </c>
      <c r="H4940" s="194" t="s">
        <v>60</v>
      </c>
      <c r="I4940" s="187">
        <v>34.771120000000003</v>
      </c>
      <c r="J4940" s="187" t="s">
        <v>1025</v>
      </c>
      <c r="K4940" s="187" t="s">
        <v>116</v>
      </c>
      <c r="L4940" s="195"/>
      <c r="M4940" s="195"/>
      <c r="N4940" s="195"/>
      <c r="O4940" s="199"/>
      <c r="P4940" s="188"/>
    </row>
    <row r="4941" spans="1:16" x14ac:dyDescent="0.25">
      <c r="A4941" s="93">
        <v>556</v>
      </c>
      <c r="B4941" s="232" t="str">
        <f>IF(AND(A4941&lt;&gt;"",ISNUMBER(A4941)),VLOOKUP(A4941,Studies!A:BR,2,FALSE),"")</f>
        <v>Bristol-Myers Squibb Company, Clinical Pharmacology and Biopharmaceutics Review, Application number 21-567, 2002, page 51</v>
      </c>
      <c r="C4941" s="232" t="str">
        <f>IF(AND(A4941&lt;&gt;"",ISNUMBER(A4941)),VLOOKUP(A4941,Studies!A:BR,3,FALSE),"")</f>
        <v>https://www.accessdata.fda.gov/drugsatfda_docs/nda/2003/21-567_Reyataz_BioPharmr_P1.pdf</v>
      </c>
      <c r="D4941" s="232" t="str">
        <f>IF(AND(A4941&lt;&gt;"",ISNUMBER(A4941)),VLOOKUP(A4941,Studies!A:BR,4,FALSE),"")</f>
        <v>AI424-001, 100 mg</v>
      </c>
      <c r="E4941" s="206" t="str">
        <f>IF(AND(A4941&lt;&gt;"",ISNUMBER(A4941)),VLOOKUP(A4941,Studies!A:BR,5,FALSE),"")</f>
        <v>Atazanavir</v>
      </c>
      <c r="F4941" s="207" t="str">
        <f>IF(AND(A4941&lt;&gt;"",ISNUMBER(A4941)),VLOOKUP(A4941,Studies!A:BR,6,FALSE),"")</f>
        <v>Plasma</v>
      </c>
      <c r="G4941" s="194">
        <v>5.0195819999999998</v>
      </c>
      <c r="H4941" s="194" t="s">
        <v>60</v>
      </c>
      <c r="I4941" s="187">
        <v>36.536250000000003</v>
      </c>
      <c r="J4941" s="187" t="s">
        <v>1025</v>
      </c>
      <c r="K4941" s="187" t="s">
        <v>116</v>
      </c>
      <c r="L4941" s="195"/>
      <c r="M4941" s="195"/>
      <c r="N4941" s="195"/>
      <c r="O4941" s="199"/>
      <c r="P4941" s="188"/>
    </row>
    <row r="4942" spans="1:16" x14ac:dyDescent="0.25">
      <c r="A4942" s="93">
        <v>556</v>
      </c>
      <c r="B4942" s="232" t="str">
        <f>IF(AND(A4942&lt;&gt;"",ISNUMBER(A4942)),VLOOKUP(A4942,Studies!A:BR,2,FALSE),"")</f>
        <v>Bristol-Myers Squibb Company, Clinical Pharmacology and Biopharmaceutics Review, Application number 21-567, 2002, page 51</v>
      </c>
      <c r="C4942" s="232" t="str">
        <f>IF(AND(A4942&lt;&gt;"",ISNUMBER(A4942)),VLOOKUP(A4942,Studies!A:BR,3,FALSE),"")</f>
        <v>https://www.accessdata.fda.gov/drugsatfda_docs/nda/2003/21-567_Reyataz_BioPharmr_P1.pdf</v>
      </c>
      <c r="D4942" s="232" t="str">
        <f>IF(AND(A4942&lt;&gt;"",ISNUMBER(A4942)),VLOOKUP(A4942,Studies!A:BR,4,FALSE),"")</f>
        <v>AI424-001, 100 mg</v>
      </c>
      <c r="E4942" s="206" t="str">
        <f>IF(AND(A4942&lt;&gt;"",ISNUMBER(A4942)),VLOOKUP(A4942,Studies!A:BR,5,FALSE),"")</f>
        <v>Atazanavir</v>
      </c>
      <c r="F4942" s="207" t="str">
        <f>IF(AND(A4942&lt;&gt;"",ISNUMBER(A4942)),VLOOKUP(A4942,Studies!A:BR,6,FALSE),"")</f>
        <v>Plasma</v>
      </c>
      <c r="G4942" s="194">
        <v>6.0989680000000002</v>
      </c>
      <c r="H4942" s="194" t="s">
        <v>60</v>
      </c>
      <c r="I4942" s="187">
        <v>31.492550000000001</v>
      </c>
      <c r="J4942" s="187" t="s">
        <v>1025</v>
      </c>
      <c r="K4942" s="187" t="s">
        <v>116</v>
      </c>
      <c r="L4942" s="195"/>
      <c r="M4942" s="195"/>
      <c r="N4942" s="195"/>
      <c r="O4942" s="199"/>
      <c r="P4942" s="188"/>
    </row>
    <row r="4943" spans="1:16" x14ac:dyDescent="0.25">
      <c r="A4943" s="93">
        <v>556</v>
      </c>
      <c r="B4943" s="232" t="str">
        <f>IF(AND(A4943&lt;&gt;"",ISNUMBER(A4943)),VLOOKUP(A4943,Studies!A:BR,2,FALSE),"")</f>
        <v>Bristol-Myers Squibb Company, Clinical Pharmacology and Biopharmaceutics Review, Application number 21-567, 2002, page 51</v>
      </c>
      <c r="C4943" s="232" t="str">
        <f>IF(AND(A4943&lt;&gt;"",ISNUMBER(A4943)),VLOOKUP(A4943,Studies!A:BR,3,FALSE),"")</f>
        <v>https://www.accessdata.fda.gov/drugsatfda_docs/nda/2003/21-567_Reyataz_BioPharmr_P1.pdf</v>
      </c>
      <c r="D4943" s="232" t="str">
        <f>IF(AND(A4943&lt;&gt;"",ISNUMBER(A4943)),VLOOKUP(A4943,Studies!A:BR,4,FALSE),"")</f>
        <v>AI424-001, 100 mg</v>
      </c>
      <c r="E4943" s="206" t="str">
        <f>IF(AND(A4943&lt;&gt;"",ISNUMBER(A4943)),VLOOKUP(A4943,Studies!A:BR,5,FALSE),"")</f>
        <v>Atazanavir</v>
      </c>
      <c r="F4943" s="207" t="str">
        <f>IF(AND(A4943&lt;&gt;"",ISNUMBER(A4943)),VLOOKUP(A4943,Studies!A:BR,6,FALSE),"")</f>
        <v>Plasma</v>
      </c>
      <c r="G4943" s="194">
        <v>7.975949</v>
      </c>
      <c r="H4943" s="194" t="s">
        <v>60</v>
      </c>
      <c r="I4943" s="187">
        <v>19.837689999999998</v>
      </c>
      <c r="J4943" s="187" t="s">
        <v>1025</v>
      </c>
      <c r="K4943" s="187" t="s">
        <v>116</v>
      </c>
      <c r="L4943" s="195"/>
      <c r="M4943" s="195"/>
      <c r="N4943" s="195"/>
      <c r="O4943" s="199"/>
      <c r="P4943" s="188"/>
    </row>
    <row r="4944" spans="1:16" x14ac:dyDescent="0.25">
      <c r="A4944" s="93">
        <v>556</v>
      </c>
      <c r="B4944" s="232" t="str">
        <f>IF(AND(A4944&lt;&gt;"",ISNUMBER(A4944)),VLOOKUP(A4944,Studies!A:BR,2,FALSE),"")</f>
        <v>Bristol-Myers Squibb Company, Clinical Pharmacology and Biopharmaceutics Review, Application number 21-567, 2002, page 51</v>
      </c>
      <c r="C4944" s="232" t="str">
        <f>IF(AND(A4944&lt;&gt;"",ISNUMBER(A4944)),VLOOKUP(A4944,Studies!A:BR,3,FALSE),"")</f>
        <v>https://www.accessdata.fda.gov/drugsatfda_docs/nda/2003/21-567_Reyataz_BioPharmr_P1.pdf</v>
      </c>
      <c r="D4944" s="232" t="str">
        <f>IF(AND(A4944&lt;&gt;"",ISNUMBER(A4944)),VLOOKUP(A4944,Studies!A:BR,4,FALSE),"")</f>
        <v>AI424-001, 100 mg</v>
      </c>
      <c r="E4944" s="206" t="str">
        <f>IF(AND(A4944&lt;&gt;"",ISNUMBER(A4944)),VLOOKUP(A4944,Studies!A:BR,5,FALSE),"")</f>
        <v>Atazanavir</v>
      </c>
      <c r="F4944" s="207" t="str">
        <f>IF(AND(A4944&lt;&gt;"",ISNUMBER(A4944)),VLOOKUP(A4944,Studies!A:BR,6,FALSE),"")</f>
        <v>Plasma</v>
      </c>
      <c r="G4944" s="194">
        <v>11.900539999999999</v>
      </c>
      <c r="H4944" s="194" t="s">
        <v>60</v>
      </c>
      <c r="I4944" s="187">
        <v>6.56454</v>
      </c>
      <c r="J4944" s="187" t="s">
        <v>1025</v>
      </c>
      <c r="K4944" s="187" t="s">
        <v>116</v>
      </c>
      <c r="L4944" s="195"/>
      <c r="M4944" s="195"/>
      <c r="N4944" s="195"/>
      <c r="O4944" s="199"/>
      <c r="P4944" s="188"/>
    </row>
    <row r="4945" spans="1:16" x14ac:dyDescent="0.25">
      <c r="A4945" s="93">
        <v>556</v>
      </c>
      <c r="B4945" s="232" t="str">
        <f>IF(AND(A4945&lt;&gt;"",ISNUMBER(A4945)),VLOOKUP(A4945,Studies!A:BR,2,FALSE),"")</f>
        <v>Bristol-Myers Squibb Company, Clinical Pharmacology and Biopharmaceutics Review, Application number 21-567, 2002, page 51</v>
      </c>
      <c r="C4945" s="232" t="str">
        <f>IF(AND(A4945&lt;&gt;"",ISNUMBER(A4945)),VLOOKUP(A4945,Studies!A:BR,3,FALSE),"")</f>
        <v>https://www.accessdata.fda.gov/drugsatfda_docs/nda/2003/21-567_Reyataz_BioPharmr_P1.pdf</v>
      </c>
      <c r="D4945" s="232" t="str">
        <f>IF(AND(A4945&lt;&gt;"",ISNUMBER(A4945)),VLOOKUP(A4945,Studies!A:BR,4,FALSE),"")</f>
        <v>AI424-001, 100 mg</v>
      </c>
      <c r="E4945" s="206" t="str">
        <f>IF(AND(A4945&lt;&gt;"",ISNUMBER(A4945)),VLOOKUP(A4945,Studies!A:BR,5,FALSE),"")</f>
        <v>Atazanavir</v>
      </c>
      <c r="F4945" s="207" t="str">
        <f>IF(AND(A4945&lt;&gt;"",ISNUMBER(A4945)),VLOOKUP(A4945,Studies!A:BR,6,FALSE),"")</f>
        <v>Plasma</v>
      </c>
      <c r="G4945" s="194">
        <v>17.978059999999999</v>
      </c>
      <c r="H4945" s="194" t="s">
        <v>60</v>
      </c>
      <c r="I4945" s="187">
        <v>1.4617549999999999</v>
      </c>
      <c r="J4945" s="187" t="s">
        <v>1025</v>
      </c>
      <c r="K4945" s="187" t="s">
        <v>116</v>
      </c>
      <c r="L4945" s="195"/>
      <c r="M4945" s="195"/>
      <c r="N4945" s="195"/>
      <c r="O4945" s="199"/>
      <c r="P4945" s="188"/>
    </row>
    <row r="4946" spans="1:16" x14ac:dyDescent="0.25">
      <c r="A4946" s="93">
        <v>557</v>
      </c>
      <c r="B4946" s="232" t="str">
        <f>IF(AND(A4946&lt;&gt;"",ISNUMBER(A4946)),VLOOKUP(A4946,Studies!A:BR,2,FALSE),"")</f>
        <v>Bristol-Myers Squibb Company, Clinical Pharmacology and Biopharmaceutics Review, Application number 21-567, 2002, page 51</v>
      </c>
      <c r="C4946" s="232" t="str">
        <f>IF(AND(A4946&lt;&gt;"",ISNUMBER(A4946)),VLOOKUP(A4946,Studies!A:BR,3,FALSE),"")</f>
        <v>https://www.accessdata.fda.gov/drugsatfda_docs/nda/2003/21-567_Reyataz_BioPharmr_P1.pdf</v>
      </c>
      <c r="D4946" s="232" t="str">
        <f>IF(AND(A4946&lt;&gt;"",ISNUMBER(A4946)),VLOOKUP(A4946,Studies!A:BR,4,FALSE),"")</f>
        <v>AI424-001, 300 mg</v>
      </c>
      <c r="E4946" s="206" t="str">
        <f>IF(AND(A4946&lt;&gt;"",ISNUMBER(A4946)),VLOOKUP(A4946,Studies!A:BR,5,FALSE),"")</f>
        <v>Atazanavir</v>
      </c>
      <c r="F4946" s="207" t="str">
        <f>IF(AND(A4946&lt;&gt;"",ISNUMBER(A4946)),VLOOKUP(A4946,Studies!A:BR,6,FALSE),"")</f>
        <v>Plasma</v>
      </c>
      <c r="G4946" s="194">
        <v>0.61038429999999999</v>
      </c>
      <c r="H4946" s="194" t="s">
        <v>60</v>
      </c>
      <c r="I4946" s="187">
        <v>302.19459999999998</v>
      </c>
      <c r="J4946" s="187" t="s">
        <v>1025</v>
      </c>
      <c r="K4946" s="187" t="s">
        <v>116</v>
      </c>
      <c r="L4946" s="195"/>
      <c r="M4946" s="195"/>
      <c r="N4946" s="195"/>
      <c r="O4946" s="199"/>
      <c r="P4946" s="188"/>
    </row>
    <row r="4947" spans="1:16" x14ac:dyDescent="0.25">
      <c r="A4947" s="93">
        <v>557</v>
      </c>
      <c r="B4947" s="232" t="str">
        <f>IF(AND(A4947&lt;&gt;"",ISNUMBER(A4947)),VLOOKUP(A4947,Studies!A:BR,2,FALSE),"")</f>
        <v>Bristol-Myers Squibb Company, Clinical Pharmacology and Biopharmaceutics Review, Application number 21-567, 2002, page 51</v>
      </c>
      <c r="C4947" s="232" t="str">
        <f>IF(AND(A4947&lt;&gt;"",ISNUMBER(A4947)),VLOOKUP(A4947,Studies!A:BR,3,FALSE),"")</f>
        <v>https://www.accessdata.fda.gov/drugsatfda_docs/nda/2003/21-567_Reyataz_BioPharmr_P1.pdf</v>
      </c>
      <c r="D4947" s="232" t="str">
        <f>IF(AND(A4947&lt;&gt;"",ISNUMBER(A4947)),VLOOKUP(A4947,Studies!A:BR,4,FALSE),"")</f>
        <v>AI424-001, 300 mg</v>
      </c>
      <c r="E4947" s="206" t="str">
        <f>IF(AND(A4947&lt;&gt;"",ISNUMBER(A4947)),VLOOKUP(A4947,Studies!A:BR,5,FALSE),"")</f>
        <v>Atazanavir</v>
      </c>
      <c r="F4947" s="207" t="str">
        <f>IF(AND(A4947&lt;&gt;"",ISNUMBER(A4947)),VLOOKUP(A4947,Studies!A:BR,6,FALSE),"")</f>
        <v>Plasma</v>
      </c>
      <c r="G4947" s="194">
        <v>0.93215250000000005</v>
      </c>
      <c r="H4947" s="194" t="s">
        <v>60</v>
      </c>
      <c r="I4947" s="187">
        <v>701.25850000000003</v>
      </c>
      <c r="J4947" s="187" t="s">
        <v>1025</v>
      </c>
      <c r="K4947" s="187" t="s">
        <v>116</v>
      </c>
      <c r="L4947" s="195"/>
      <c r="M4947" s="195"/>
      <c r="N4947" s="195"/>
      <c r="O4947" s="199"/>
      <c r="P4947" s="188"/>
    </row>
    <row r="4948" spans="1:16" x14ac:dyDescent="0.25">
      <c r="A4948" s="93">
        <v>557</v>
      </c>
      <c r="B4948" s="232" t="str">
        <f>IF(AND(A4948&lt;&gt;"",ISNUMBER(A4948)),VLOOKUP(A4948,Studies!A:BR,2,FALSE),"")</f>
        <v>Bristol-Myers Squibb Company, Clinical Pharmacology and Biopharmaceutics Review, Application number 21-567, 2002, page 51</v>
      </c>
      <c r="C4948" s="232" t="str">
        <f>IF(AND(A4948&lt;&gt;"",ISNUMBER(A4948)),VLOOKUP(A4948,Studies!A:BR,3,FALSE),"")</f>
        <v>https://www.accessdata.fda.gov/drugsatfda_docs/nda/2003/21-567_Reyataz_BioPharmr_P1.pdf</v>
      </c>
      <c r="D4948" s="232" t="str">
        <f>IF(AND(A4948&lt;&gt;"",ISNUMBER(A4948)),VLOOKUP(A4948,Studies!A:BR,4,FALSE),"")</f>
        <v>AI424-001, 300 mg</v>
      </c>
      <c r="E4948" s="206" t="str">
        <f>IF(AND(A4948&lt;&gt;"",ISNUMBER(A4948)),VLOOKUP(A4948,Studies!A:BR,5,FALSE),"")</f>
        <v>Atazanavir</v>
      </c>
      <c r="F4948" s="207" t="str">
        <f>IF(AND(A4948&lt;&gt;"",ISNUMBER(A4948)),VLOOKUP(A4948,Studies!A:BR,6,FALSE),"")</f>
        <v>Plasma</v>
      </c>
      <c r="G4948" s="194">
        <v>1.498659</v>
      </c>
      <c r="H4948" s="194" t="s">
        <v>60</v>
      </c>
      <c r="I4948" s="187">
        <v>1025.068</v>
      </c>
      <c r="J4948" s="187" t="s">
        <v>1025</v>
      </c>
      <c r="K4948" s="187" t="s">
        <v>116</v>
      </c>
      <c r="L4948" s="195"/>
      <c r="M4948" s="195"/>
      <c r="N4948" s="195"/>
      <c r="O4948" s="199"/>
      <c r="P4948" s="188"/>
    </row>
    <row r="4949" spans="1:16" x14ac:dyDescent="0.25">
      <c r="A4949" s="93">
        <v>557</v>
      </c>
      <c r="B4949" s="232" t="str">
        <f>IF(AND(A4949&lt;&gt;"",ISNUMBER(A4949)),VLOOKUP(A4949,Studies!A:BR,2,FALSE),"")</f>
        <v>Bristol-Myers Squibb Company, Clinical Pharmacology and Biopharmaceutics Review, Application number 21-567, 2002, page 51</v>
      </c>
      <c r="C4949" s="232" t="str">
        <f>IF(AND(A4949&lt;&gt;"",ISNUMBER(A4949)),VLOOKUP(A4949,Studies!A:BR,3,FALSE),"")</f>
        <v>https://www.accessdata.fda.gov/drugsatfda_docs/nda/2003/21-567_Reyataz_BioPharmr_P1.pdf</v>
      </c>
      <c r="D4949" s="232" t="str">
        <f>IF(AND(A4949&lt;&gt;"",ISNUMBER(A4949)),VLOOKUP(A4949,Studies!A:BR,4,FALSE),"")</f>
        <v>AI424-001, 300 mg</v>
      </c>
      <c r="E4949" s="206" t="str">
        <f>IF(AND(A4949&lt;&gt;"",ISNUMBER(A4949)),VLOOKUP(A4949,Studies!A:BR,5,FALSE),"")</f>
        <v>Atazanavir</v>
      </c>
      <c r="F4949" s="207" t="str">
        <f>IF(AND(A4949&lt;&gt;"",ISNUMBER(A4949)),VLOOKUP(A4949,Studies!A:BR,6,FALSE),"")</f>
        <v>Plasma</v>
      </c>
      <c r="G4949" s="194">
        <v>2.1304949999999998</v>
      </c>
      <c r="H4949" s="194" t="s">
        <v>60</v>
      </c>
      <c r="I4949" s="187">
        <v>975.54499999999996</v>
      </c>
      <c r="J4949" s="187" t="s">
        <v>1025</v>
      </c>
      <c r="K4949" s="187" t="s">
        <v>116</v>
      </c>
      <c r="L4949" s="195"/>
      <c r="M4949" s="195"/>
      <c r="N4949" s="195"/>
      <c r="O4949" s="199"/>
      <c r="P4949" s="188"/>
    </row>
    <row r="4950" spans="1:16" x14ac:dyDescent="0.25">
      <c r="A4950" s="93">
        <v>557</v>
      </c>
      <c r="B4950" s="232" t="str">
        <f>IF(AND(A4950&lt;&gt;"",ISNUMBER(A4950)),VLOOKUP(A4950,Studies!A:BR,2,FALSE),"")</f>
        <v>Bristol-Myers Squibb Company, Clinical Pharmacology and Biopharmaceutics Review, Application number 21-567, 2002, page 51</v>
      </c>
      <c r="C4950" s="232" t="str">
        <f>IF(AND(A4950&lt;&gt;"",ISNUMBER(A4950)),VLOOKUP(A4950,Studies!A:BR,3,FALSE),"")</f>
        <v>https://www.accessdata.fda.gov/drugsatfda_docs/nda/2003/21-567_Reyataz_BioPharmr_P1.pdf</v>
      </c>
      <c r="D4950" s="232" t="str">
        <f>IF(AND(A4950&lt;&gt;"",ISNUMBER(A4950)),VLOOKUP(A4950,Studies!A:BR,4,FALSE),"")</f>
        <v>AI424-001, 300 mg</v>
      </c>
      <c r="E4950" s="206" t="str">
        <f>IF(AND(A4950&lt;&gt;"",ISNUMBER(A4950)),VLOOKUP(A4950,Studies!A:BR,5,FALSE),"")</f>
        <v>Atazanavir</v>
      </c>
      <c r="F4950" s="207" t="str">
        <f>IF(AND(A4950&lt;&gt;"",ISNUMBER(A4950)),VLOOKUP(A4950,Studies!A:BR,6,FALSE),"")</f>
        <v>Plasma</v>
      </c>
      <c r="G4950" s="194">
        <v>3.02657</v>
      </c>
      <c r="H4950" s="194" t="s">
        <v>60</v>
      </c>
      <c r="I4950" s="187">
        <v>813.56880000000001</v>
      </c>
      <c r="J4950" s="187" t="s">
        <v>1025</v>
      </c>
      <c r="K4950" s="187" t="s">
        <v>116</v>
      </c>
      <c r="L4950" s="195"/>
      <c r="M4950" s="195"/>
      <c r="N4950" s="195"/>
      <c r="O4950" s="199"/>
      <c r="P4950" s="188"/>
    </row>
    <row r="4951" spans="1:16" x14ac:dyDescent="0.25">
      <c r="A4951" s="93">
        <v>557</v>
      </c>
      <c r="B4951" s="232" t="str">
        <f>IF(AND(A4951&lt;&gt;"",ISNUMBER(A4951)),VLOOKUP(A4951,Studies!A:BR,2,FALSE),"")</f>
        <v>Bristol-Myers Squibb Company, Clinical Pharmacology and Biopharmaceutics Review, Application number 21-567, 2002, page 51</v>
      </c>
      <c r="C4951" s="232" t="str">
        <f>IF(AND(A4951&lt;&gt;"",ISNUMBER(A4951)),VLOOKUP(A4951,Studies!A:BR,3,FALSE),"")</f>
        <v>https://www.accessdata.fda.gov/drugsatfda_docs/nda/2003/21-567_Reyataz_BioPharmr_P1.pdf</v>
      </c>
      <c r="D4951" s="232" t="str">
        <f>IF(AND(A4951&lt;&gt;"",ISNUMBER(A4951)),VLOOKUP(A4951,Studies!A:BR,4,FALSE),"")</f>
        <v>AI424-001, 300 mg</v>
      </c>
      <c r="E4951" s="206" t="str">
        <f>IF(AND(A4951&lt;&gt;"",ISNUMBER(A4951)),VLOOKUP(A4951,Studies!A:BR,5,FALSE),"")</f>
        <v>Atazanavir</v>
      </c>
      <c r="F4951" s="207" t="str">
        <f>IF(AND(A4951&lt;&gt;"",ISNUMBER(A4951)),VLOOKUP(A4951,Studies!A:BR,6,FALSE),"")</f>
        <v>Plasma</v>
      </c>
      <c r="G4951" s="194">
        <v>4.0952310000000001</v>
      </c>
      <c r="H4951" s="194" t="s">
        <v>60</v>
      </c>
      <c r="I4951" s="187">
        <v>584.82389999999998</v>
      </c>
      <c r="J4951" s="187" t="s">
        <v>1025</v>
      </c>
      <c r="K4951" s="187" t="s">
        <v>116</v>
      </c>
      <c r="L4951" s="195"/>
      <c r="M4951" s="195"/>
      <c r="N4951" s="195"/>
      <c r="O4951" s="199"/>
      <c r="P4951" s="188"/>
    </row>
    <row r="4952" spans="1:16" x14ac:dyDescent="0.25">
      <c r="A4952" s="93">
        <v>557</v>
      </c>
      <c r="B4952" s="232" t="str">
        <f>IF(AND(A4952&lt;&gt;"",ISNUMBER(A4952)),VLOOKUP(A4952,Studies!A:BR,2,FALSE),"")</f>
        <v>Bristol-Myers Squibb Company, Clinical Pharmacology and Biopharmaceutics Review, Application number 21-567, 2002, page 51</v>
      </c>
      <c r="C4952" s="232" t="str">
        <f>IF(AND(A4952&lt;&gt;"",ISNUMBER(A4952)),VLOOKUP(A4952,Studies!A:BR,3,FALSE),"")</f>
        <v>https://www.accessdata.fda.gov/drugsatfda_docs/nda/2003/21-567_Reyataz_BioPharmr_P1.pdf</v>
      </c>
      <c r="D4952" s="232" t="str">
        <f>IF(AND(A4952&lt;&gt;"",ISNUMBER(A4952)),VLOOKUP(A4952,Studies!A:BR,4,FALSE),"")</f>
        <v>AI424-001, 300 mg</v>
      </c>
      <c r="E4952" s="206" t="str">
        <f>IF(AND(A4952&lt;&gt;"",ISNUMBER(A4952)),VLOOKUP(A4952,Studies!A:BR,5,FALSE),"")</f>
        <v>Atazanavir</v>
      </c>
      <c r="F4952" s="207" t="str">
        <f>IF(AND(A4952&lt;&gt;"",ISNUMBER(A4952)),VLOOKUP(A4952,Studies!A:BR,6,FALSE),"")</f>
        <v>Plasma</v>
      </c>
      <c r="G4952" s="194">
        <v>5.0810110000000002</v>
      </c>
      <c r="H4952" s="194" t="s">
        <v>60</v>
      </c>
      <c r="I4952" s="187">
        <v>479.73739999999998</v>
      </c>
      <c r="J4952" s="187" t="s">
        <v>1025</v>
      </c>
      <c r="K4952" s="187" t="s">
        <v>116</v>
      </c>
      <c r="L4952" s="195"/>
      <c r="M4952" s="195"/>
      <c r="N4952" s="195"/>
      <c r="O4952" s="199"/>
      <c r="P4952" s="188"/>
    </row>
    <row r="4953" spans="1:16" x14ac:dyDescent="0.25">
      <c r="A4953" s="93">
        <v>557</v>
      </c>
      <c r="B4953" s="232" t="str">
        <f>IF(AND(A4953&lt;&gt;"",ISNUMBER(A4953)),VLOOKUP(A4953,Studies!A:BR,2,FALSE),"")</f>
        <v>Bristol-Myers Squibb Company, Clinical Pharmacology and Biopharmaceutics Review, Application number 21-567, 2002, page 51</v>
      </c>
      <c r="C4953" s="232" t="str">
        <f>IF(AND(A4953&lt;&gt;"",ISNUMBER(A4953)),VLOOKUP(A4953,Studies!A:BR,3,FALSE),"")</f>
        <v>https://www.accessdata.fda.gov/drugsatfda_docs/nda/2003/21-567_Reyataz_BioPharmr_P1.pdf</v>
      </c>
      <c r="D4953" s="232" t="str">
        <f>IF(AND(A4953&lt;&gt;"",ISNUMBER(A4953)),VLOOKUP(A4953,Studies!A:BR,4,FALSE),"")</f>
        <v>AI424-001, 300 mg</v>
      </c>
      <c r="E4953" s="206" t="str">
        <f>IF(AND(A4953&lt;&gt;"",ISNUMBER(A4953)),VLOOKUP(A4953,Studies!A:BR,5,FALSE),"")</f>
        <v>Atazanavir</v>
      </c>
      <c r="F4953" s="207" t="str">
        <f>IF(AND(A4953&lt;&gt;"",ISNUMBER(A4953)),VLOOKUP(A4953,Studies!A:BR,6,FALSE),"")</f>
        <v>Plasma</v>
      </c>
      <c r="G4953" s="194">
        <v>6.0628909999999996</v>
      </c>
      <c r="H4953" s="194" t="s">
        <v>60</v>
      </c>
      <c r="I4953" s="187">
        <v>368.3904</v>
      </c>
      <c r="J4953" s="187" t="s">
        <v>1025</v>
      </c>
      <c r="K4953" s="187" t="s">
        <v>116</v>
      </c>
      <c r="L4953" s="195"/>
      <c r="M4953" s="195"/>
      <c r="N4953" s="195"/>
      <c r="O4953" s="199"/>
      <c r="P4953" s="188"/>
    </row>
    <row r="4954" spans="1:16" x14ac:dyDescent="0.25">
      <c r="A4954" s="93">
        <v>557</v>
      </c>
      <c r="B4954" s="232" t="str">
        <f>IF(AND(A4954&lt;&gt;"",ISNUMBER(A4954)),VLOOKUP(A4954,Studies!A:BR,2,FALSE),"")</f>
        <v>Bristol-Myers Squibb Company, Clinical Pharmacology and Biopharmaceutics Review, Application number 21-567, 2002, page 51</v>
      </c>
      <c r="C4954" s="232" t="str">
        <f>IF(AND(A4954&lt;&gt;"",ISNUMBER(A4954)),VLOOKUP(A4954,Studies!A:BR,3,FALSE),"")</f>
        <v>https://www.accessdata.fda.gov/drugsatfda_docs/nda/2003/21-567_Reyataz_BioPharmr_P1.pdf</v>
      </c>
      <c r="D4954" s="232" t="str">
        <f>IF(AND(A4954&lt;&gt;"",ISNUMBER(A4954)),VLOOKUP(A4954,Studies!A:BR,4,FALSE),"")</f>
        <v>AI424-001, 300 mg</v>
      </c>
      <c r="E4954" s="206" t="str">
        <f>IF(AND(A4954&lt;&gt;"",ISNUMBER(A4954)),VLOOKUP(A4954,Studies!A:BR,5,FALSE),"")</f>
        <v>Atazanavir</v>
      </c>
      <c r="F4954" s="207" t="str">
        <f>IF(AND(A4954&lt;&gt;"",ISNUMBER(A4954)),VLOOKUP(A4954,Studies!A:BR,6,FALSE),"")</f>
        <v>Plasma</v>
      </c>
      <c r="G4954" s="194">
        <v>8.1212319999999991</v>
      </c>
      <c r="H4954" s="194" t="s">
        <v>60</v>
      </c>
      <c r="I4954" s="187">
        <v>232.05529999999999</v>
      </c>
      <c r="J4954" s="187" t="s">
        <v>1025</v>
      </c>
      <c r="K4954" s="187" t="s">
        <v>116</v>
      </c>
      <c r="L4954" s="195"/>
      <c r="M4954" s="195"/>
      <c r="N4954" s="195"/>
      <c r="O4954" s="199"/>
      <c r="P4954" s="188"/>
    </row>
    <row r="4955" spans="1:16" x14ac:dyDescent="0.25">
      <c r="A4955" s="93">
        <v>557</v>
      </c>
      <c r="B4955" s="232" t="str">
        <f>IF(AND(A4955&lt;&gt;"",ISNUMBER(A4955)),VLOOKUP(A4955,Studies!A:BR,2,FALSE),"")</f>
        <v>Bristol-Myers Squibb Company, Clinical Pharmacology and Biopharmaceutics Review, Application number 21-567, 2002, page 51</v>
      </c>
      <c r="C4955" s="232" t="str">
        <f>IF(AND(A4955&lt;&gt;"",ISNUMBER(A4955)),VLOOKUP(A4955,Studies!A:BR,3,FALSE),"")</f>
        <v>https://www.accessdata.fda.gov/drugsatfda_docs/nda/2003/21-567_Reyataz_BioPharmr_P1.pdf</v>
      </c>
      <c r="D4955" s="232" t="str">
        <f>IF(AND(A4955&lt;&gt;"",ISNUMBER(A4955)),VLOOKUP(A4955,Studies!A:BR,4,FALSE),"")</f>
        <v>AI424-001, 300 mg</v>
      </c>
      <c r="E4955" s="206" t="str">
        <f>IF(AND(A4955&lt;&gt;"",ISNUMBER(A4955)),VLOOKUP(A4955,Studies!A:BR,5,FALSE),"")</f>
        <v>Atazanavir</v>
      </c>
      <c r="F4955" s="207" t="str">
        <f>IF(AND(A4955&lt;&gt;"",ISNUMBER(A4955)),VLOOKUP(A4955,Studies!A:BR,6,FALSE),"")</f>
        <v>Plasma</v>
      </c>
      <c r="G4955" s="194">
        <v>12.064349999999999</v>
      </c>
      <c r="H4955" s="194" t="s">
        <v>60</v>
      </c>
      <c r="I4955" s="187">
        <v>105.07640000000001</v>
      </c>
      <c r="J4955" s="187" t="s">
        <v>1025</v>
      </c>
      <c r="K4955" s="187" t="s">
        <v>116</v>
      </c>
      <c r="L4955" s="195"/>
      <c r="M4955" s="195"/>
      <c r="N4955" s="195"/>
      <c r="O4955" s="199"/>
      <c r="P4955" s="188"/>
    </row>
    <row r="4956" spans="1:16" x14ac:dyDescent="0.25">
      <c r="A4956" s="93">
        <v>557</v>
      </c>
      <c r="B4956" s="232" t="str">
        <f>IF(AND(A4956&lt;&gt;"",ISNUMBER(A4956)),VLOOKUP(A4956,Studies!A:BR,2,FALSE),"")</f>
        <v>Bristol-Myers Squibb Company, Clinical Pharmacology and Biopharmaceutics Review, Application number 21-567, 2002, page 51</v>
      </c>
      <c r="C4956" s="232" t="str">
        <f>IF(AND(A4956&lt;&gt;"",ISNUMBER(A4956)),VLOOKUP(A4956,Studies!A:BR,3,FALSE),"")</f>
        <v>https://www.accessdata.fda.gov/drugsatfda_docs/nda/2003/21-567_Reyataz_BioPharmr_P1.pdf</v>
      </c>
      <c r="D4956" s="232" t="str">
        <f>IF(AND(A4956&lt;&gt;"",ISNUMBER(A4956)),VLOOKUP(A4956,Studies!A:BR,4,FALSE),"")</f>
        <v>AI424-001, 300 mg</v>
      </c>
      <c r="E4956" s="206" t="str">
        <f>IF(AND(A4956&lt;&gt;"",ISNUMBER(A4956)),VLOOKUP(A4956,Studies!A:BR,5,FALSE),"")</f>
        <v>Atazanavir</v>
      </c>
      <c r="F4956" s="207" t="str">
        <f>IF(AND(A4956&lt;&gt;"",ISNUMBER(A4956)),VLOOKUP(A4956,Studies!A:BR,6,FALSE),"")</f>
        <v>Plasma</v>
      </c>
      <c r="G4956" s="194">
        <v>18.067769999999999</v>
      </c>
      <c r="H4956" s="194" t="s">
        <v>60</v>
      </c>
      <c r="I4956" s="187">
        <v>30.97701</v>
      </c>
      <c r="J4956" s="187" t="s">
        <v>1025</v>
      </c>
      <c r="K4956" s="187" t="s">
        <v>116</v>
      </c>
      <c r="L4956" s="195"/>
      <c r="M4956" s="195"/>
      <c r="N4956" s="195"/>
      <c r="O4956" s="199"/>
      <c r="P4956" s="188"/>
    </row>
    <row r="4957" spans="1:16" x14ac:dyDescent="0.25">
      <c r="A4957" s="93">
        <v>557</v>
      </c>
      <c r="B4957" s="232" t="str">
        <f>IF(AND(A4957&lt;&gt;"",ISNUMBER(A4957)),VLOOKUP(A4957,Studies!A:BR,2,FALSE),"")</f>
        <v>Bristol-Myers Squibb Company, Clinical Pharmacology and Biopharmaceutics Review, Application number 21-567, 2002, page 51</v>
      </c>
      <c r="C4957" s="232" t="str">
        <f>IF(AND(A4957&lt;&gt;"",ISNUMBER(A4957)),VLOOKUP(A4957,Studies!A:BR,3,FALSE),"")</f>
        <v>https://www.accessdata.fda.gov/drugsatfda_docs/nda/2003/21-567_Reyataz_BioPharmr_P1.pdf</v>
      </c>
      <c r="D4957" s="232" t="str">
        <f>IF(AND(A4957&lt;&gt;"",ISNUMBER(A4957)),VLOOKUP(A4957,Studies!A:BR,4,FALSE),"")</f>
        <v>AI424-001, 300 mg</v>
      </c>
      <c r="E4957" s="206" t="str">
        <f>IF(AND(A4957&lt;&gt;"",ISNUMBER(A4957)),VLOOKUP(A4957,Studies!A:BR,5,FALSE),"")</f>
        <v>Atazanavir</v>
      </c>
      <c r="F4957" s="207" t="str">
        <f>IF(AND(A4957&lt;&gt;"",ISNUMBER(A4957)),VLOOKUP(A4957,Studies!A:BR,6,FALSE),"")</f>
        <v>Plasma</v>
      </c>
      <c r="G4957" s="194">
        <v>23.998049999999999</v>
      </c>
      <c r="H4957" s="194" t="s">
        <v>60</v>
      </c>
      <c r="I4957" s="187">
        <v>12.29152</v>
      </c>
      <c r="J4957" s="187" t="s">
        <v>1025</v>
      </c>
      <c r="K4957" s="187" t="s">
        <v>116</v>
      </c>
      <c r="L4957" s="195"/>
      <c r="M4957" s="195"/>
      <c r="N4957" s="195"/>
      <c r="O4957" s="199"/>
      <c r="P4957" s="188"/>
    </row>
    <row r="4958" spans="1:16" x14ac:dyDescent="0.25">
      <c r="A4958" s="93">
        <v>557</v>
      </c>
      <c r="B4958" s="232" t="str">
        <f>IF(AND(A4958&lt;&gt;"",ISNUMBER(A4958)),VLOOKUP(A4958,Studies!A:BR,2,FALSE),"")</f>
        <v>Bristol-Myers Squibb Company, Clinical Pharmacology and Biopharmaceutics Review, Application number 21-567, 2002, page 51</v>
      </c>
      <c r="C4958" s="232" t="str">
        <f>IF(AND(A4958&lt;&gt;"",ISNUMBER(A4958)),VLOOKUP(A4958,Studies!A:BR,3,FALSE),"")</f>
        <v>https://www.accessdata.fda.gov/drugsatfda_docs/nda/2003/21-567_Reyataz_BioPharmr_P1.pdf</v>
      </c>
      <c r="D4958" s="232" t="str">
        <f>IF(AND(A4958&lt;&gt;"",ISNUMBER(A4958)),VLOOKUP(A4958,Studies!A:BR,4,FALSE),"")</f>
        <v>AI424-001, 300 mg</v>
      </c>
      <c r="E4958" s="206" t="str">
        <f>IF(AND(A4958&lt;&gt;"",ISNUMBER(A4958)),VLOOKUP(A4958,Studies!A:BR,5,FALSE),"")</f>
        <v>Atazanavir</v>
      </c>
      <c r="F4958" s="207" t="str">
        <f>IF(AND(A4958&lt;&gt;"",ISNUMBER(A4958)),VLOOKUP(A4958,Studies!A:BR,6,FALSE),"")</f>
        <v>Plasma</v>
      </c>
      <c r="G4958" s="194">
        <v>30.017060000000001</v>
      </c>
      <c r="H4958" s="194" t="s">
        <v>60</v>
      </c>
      <c r="I4958" s="187">
        <v>4.718839</v>
      </c>
      <c r="J4958" s="187" t="s">
        <v>1025</v>
      </c>
      <c r="K4958" s="187" t="s">
        <v>116</v>
      </c>
      <c r="L4958" s="195"/>
      <c r="M4958" s="195"/>
      <c r="N4958" s="195"/>
      <c r="O4958" s="199"/>
      <c r="P4958" s="188"/>
    </row>
    <row r="4959" spans="1:16" x14ac:dyDescent="0.25">
      <c r="A4959" s="93">
        <v>557</v>
      </c>
      <c r="B4959" s="232" t="str">
        <f>IF(AND(A4959&lt;&gt;"",ISNUMBER(A4959)),VLOOKUP(A4959,Studies!A:BR,2,FALSE),"")</f>
        <v>Bristol-Myers Squibb Company, Clinical Pharmacology and Biopharmaceutics Review, Application number 21-567, 2002, page 51</v>
      </c>
      <c r="C4959" s="232" t="str">
        <f>IF(AND(A4959&lt;&gt;"",ISNUMBER(A4959)),VLOOKUP(A4959,Studies!A:BR,3,FALSE),"")</f>
        <v>https://www.accessdata.fda.gov/drugsatfda_docs/nda/2003/21-567_Reyataz_BioPharmr_P1.pdf</v>
      </c>
      <c r="D4959" s="232" t="str">
        <f>IF(AND(A4959&lt;&gt;"",ISNUMBER(A4959)),VLOOKUP(A4959,Studies!A:BR,4,FALSE),"")</f>
        <v>AI424-001, 300 mg</v>
      </c>
      <c r="E4959" s="206" t="str">
        <f>IF(AND(A4959&lt;&gt;"",ISNUMBER(A4959)),VLOOKUP(A4959,Studies!A:BR,5,FALSE),"")</f>
        <v>Atazanavir</v>
      </c>
      <c r="F4959" s="207" t="str">
        <f>IF(AND(A4959&lt;&gt;"",ISNUMBER(A4959)),VLOOKUP(A4959,Studies!A:BR,6,FALSE),"")</f>
        <v>Plasma</v>
      </c>
      <c r="G4959" s="194">
        <v>36.011699999999998</v>
      </c>
      <c r="H4959" s="194" t="s">
        <v>60</v>
      </c>
      <c r="I4959" s="187">
        <v>1.199093</v>
      </c>
      <c r="J4959" s="187" t="s">
        <v>1025</v>
      </c>
      <c r="K4959" s="187" t="s">
        <v>116</v>
      </c>
      <c r="L4959" s="195"/>
      <c r="M4959" s="195"/>
      <c r="N4959" s="195"/>
      <c r="O4959" s="199"/>
      <c r="P4959" s="188"/>
    </row>
    <row r="4960" spans="1:16" x14ac:dyDescent="0.25">
      <c r="A4960" s="93">
        <v>558</v>
      </c>
      <c r="B4960" s="232" t="str">
        <f>IF(AND(A4960&lt;&gt;"",ISNUMBER(A4960)),VLOOKUP(A4960,Studies!A:BR,2,FALSE),"")</f>
        <v>Bristol-Myers Squibb Company, Clinical Pharmacology and Biopharmaceutics Review, Application number 21-567, 2002, page 51</v>
      </c>
      <c r="C4960" s="232" t="str">
        <f>IF(AND(A4960&lt;&gt;"",ISNUMBER(A4960)),VLOOKUP(A4960,Studies!A:BR,3,FALSE),"")</f>
        <v>https://www.accessdata.fda.gov/drugsatfda_docs/nda/2003/21-567_Reyataz_BioPharmr_P1.pdf</v>
      </c>
      <c r="D4960" s="232" t="str">
        <f>IF(AND(A4960&lt;&gt;"",ISNUMBER(A4960)),VLOOKUP(A4960,Studies!A:BR,4,FALSE),"")</f>
        <v>AI424-001, 600 mg</v>
      </c>
      <c r="E4960" s="206" t="str">
        <f>IF(AND(A4960&lt;&gt;"",ISNUMBER(A4960)),VLOOKUP(A4960,Studies!A:BR,5,FALSE),"")</f>
        <v>Atazanavir</v>
      </c>
      <c r="F4960" s="207" t="str">
        <f>IF(AND(A4960&lt;&gt;"",ISNUMBER(A4960)),VLOOKUP(A4960,Studies!A:BR,6,FALSE),"")</f>
        <v>Plasma</v>
      </c>
      <c r="G4960" s="194">
        <v>1.091086</v>
      </c>
      <c r="H4960" s="194" t="s">
        <v>60</v>
      </c>
      <c r="I4960" s="187">
        <v>2226.7440000000001</v>
      </c>
      <c r="J4960" s="187" t="s">
        <v>1025</v>
      </c>
      <c r="K4960" s="187" t="s">
        <v>116</v>
      </c>
      <c r="L4960" s="195"/>
      <c r="M4960" s="195"/>
      <c r="N4960" s="195"/>
      <c r="O4960" s="199"/>
      <c r="P4960" s="188"/>
    </row>
    <row r="4961" spans="1:16" x14ac:dyDescent="0.25">
      <c r="A4961" s="93">
        <v>558</v>
      </c>
      <c r="B4961" s="232" t="str">
        <f>IF(AND(A4961&lt;&gt;"",ISNUMBER(A4961)),VLOOKUP(A4961,Studies!A:BR,2,FALSE),"")</f>
        <v>Bristol-Myers Squibb Company, Clinical Pharmacology and Biopharmaceutics Review, Application number 21-567, 2002, page 51</v>
      </c>
      <c r="C4961" s="232" t="str">
        <f>IF(AND(A4961&lt;&gt;"",ISNUMBER(A4961)),VLOOKUP(A4961,Studies!A:BR,3,FALSE),"")</f>
        <v>https://www.accessdata.fda.gov/drugsatfda_docs/nda/2003/21-567_Reyataz_BioPharmr_P1.pdf</v>
      </c>
      <c r="D4961" s="232" t="str">
        <f>IF(AND(A4961&lt;&gt;"",ISNUMBER(A4961)),VLOOKUP(A4961,Studies!A:BR,4,FALSE),"")</f>
        <v>AI424-001, 600 mg</v>
      </c>
      <c r="E4961" s="206" t="str">
        <f>IF(AND(A4961&lt;&gt;"",ISNUMBER(A4961)),VLOOKUP(A4961,Studies!A:BR,5,FALSE),"")</f>
        <v>Atazanavir</v>
      </c>
      <c r="F4961" s="207" t="str">
        <f>IF(AND(A4961&lt;&gt;"",ISNUMBER(A4961)),VLOOKUP(A4961,Studies!A:BR,6,FALSE),"")</f>
        <v>Plasma</v>
      </c>
      <c r="G4961" s="194">
        <v>1.5600879999999999</v>
      </c>
      <c r="H4961" s="194" t="s">
        <v>60</v>
      </c>
      <c r="I4961" s="187">
        <v>2899.7840000000001</v>
      </c>
      <c r="J4961" s="187" t="s">
        <v>1025</v>
      </c>
      <c r="K4961" s="187" t="s">
        <v>116</v>
      </c>
      <c r="L4961" s="195"/>
      <c r="M4961" s="195"/>
      <c r="N4961" s="195"/>
      <c r="O4961" s="199"/>
      <c r="P4961" s="188"/>
    </row>
    <row r="4962" spans="1:16" x14ac:dyDescent="0.25">
      <c r="A4962" s="93">
        <v>558</v>
      </c>
      <c r="B4962" s="232" t="str">
        <f>IF(AND(A4962&lt;&gt;"",ISNUMBER(A4962)),VLOOKUP(A4962,Studies!A:BR,2,FALSE),"")</f>
        <v>Bristol-Myers Squibb Company, Clinical Pharmacology and Biopharmaceutics Review, Application number 21-567, 2002, page 51</v>
      </c>
      <c r="C4962" s="232" t="str">
        <f>IF(AND(A4962&lt;&gt;"",ISNUMBER(A4962)),VLOOKUP(A4962,Studies!A:BR,3,FALSE),"")</f>
        <v>https://www.accessdata.fda.gov/drugsatfda_docs/nda/2003/21-567_Reyataz_BioPharmr_P1.pdf</v>
      </c>
      <c r="D4962" s="232" t="str">
        <f>IF(AND(A4962&lt;&gt;"",ISNUMBER(A4962)),VLOOKUP(A4962,Studies!A:BR,4,FALSE),"")</f>
        <v>AI424-001, 600 mg</v>
      </c>
      <c r="E4962" s="206" t="str">
        <f>IF(AND(A4962&lt;&gt;"",ISNUMBER(A4962)),VLOOKUP(A4962,Studies!A:BR,5,FALSE),"")</f>
        <v>Atazanavir</v>
      </c>
      <c r="F4962" s="207" t="str">
        <f>IF(AND(A4962&lt;&gt;"",ISNUMBER(A4962)),VLOOKUP(A4962,Studies!A:BR,6,FALSE),"")</f>
        <v>Plasma</v>
      </c>
      <c r="G4962" s="194">
        <v>2.193873</v>
      </c>
      <c r="H4962" s="194" t="s">
        <v>60</v>
      </c>
      <c r="I4962" s="187">
        <v>2852.3130000000001</v>
      </c>
      <c r="J4962" s="187" t="s">
        <v>1025</v>
      </c>
      <c r="K4962" s="187" t="s">
        <v>116</v>
      </c>
      <c r="L4962" s="195"/>
      <c r="M4962" s="195"/>
      <c r="N4962" s="195"/>
      <c r="O4962" s="199"/>
      <c r="P4962" s="188"/>
    </row>
    <row r="4963" spans="1:16" x14ac:dyDescent="0.25">
      <c r="A4963" s="93">
        <v>558</v>
      </c>
      <c r="B4963" s="232" t="str">
        <f>IF(AND(A4963&lt;&gt;"",ISNUMBER(A4963)),VLOOKUP(A4963,Studies!A:BR,2,FALSE),"")</f>
        <v>Bristol-Myers Squibb Company, Clinical Pharmacology and Biopharmaceutics Review, Application number 21-567, 2002, page 51</v>
      </c>
      <c r="C4963" s="232" t="str">
        <f>IF(AND(A4963&lt;&gt;"",ISNUMBER(A4963)),VLOOKUP(A4963,Studies!A:BR,3,FALSE),"")</f>
        <v>https://www.accessdata.fda.gov/drugsatfda_docs/nda/2003/21-567_Reyataz_BioPharmr_P1.pdf</v>
      </c>
      <c r="D4963" s="232" t="str">
        <f>IF(AND(A4963&lt;&gt;"",ISNUMBER(A4963)),VLOOKUP(A4963,Studies!A:BR,4,FALSE),"")</f>
        <v>AI424-001, 600 mg</v>
      </c>
      <c r="E4963" s="206" t="str">
        <f>IF(AND(A4963&lt;&gt;"",ISNUMBER(A4963)),VLOOKUP(A4963,Studies!A:BR,5,FALSE),"")</f>
        <v>Atazanavir</v>
      </c>
      <c r="F4963" s="207" t="str">
        <f>IF(AND(A4963&lt;&gt;"",ISNUMBER(A4963)),VLOOKUP(A4963,Studies!A:BR,6,FALSE),"")</f>
        <v>Plasma</v>
      </c>
      <c r="G4963" s="194">
        <v>2.999269</v>
      </c>
      <c r="H4963" s="194" t="s">
        <v>60</v>
      </c>
      <c r="I4963" s="187">
        <v>2378.7240000000002</v>
      </c>
      <c r="J4963" s="187" t="s">
        <v>1025</v>
      </c>
      <c r="K4963" s="187" t="s">
        <v>116</v>
      </c>
      <c r="L4963" s="195"/>
      <c r="M4963" s="195"/>
      <c r="N4963" s="195"/>
      <c r="O4963" s="199"/>
      <c r="P4963" s="188"/>
    </row>
    <row r="4964" spans="1:16" x14ac:dyDescent="0.25">
      <c r="A4964" s="93">
        <v>558</v>
      </c>
      <c r="B4964" s="232" t="str">
        <f>IF(AND(A4964&lt;&gt;"",ISNUMBER(A4964)),VLOOKUP(A4964,Studies!A:BR,2,FALSE),"")</f>
        <v>Bristol-Myers Squibb Company, Clinical Pharmacology and Biopharmaceutics Review, Application number 21-567, 2002, page 51</v>
      </c>
      <c r="C4964" s="232" t="str">
        <f>IF(AND(A4964&lt;&gt;"",ISNUMBER(A4964)),VLOOKUP(A4964,Studies!A:BR,3,FALSE),"")</f>
        <v>https://www.accessdata.fda.gov/drugsatfda_docs/nda/2003/21-567_Reyataz_BioPharmr_P1.pdf</v>
      </c>
      <c r="D4964" s="232" t="str">
        <f>IF(AND(A4964&lt;&gt;"",ISNUMBER(A4964)),VLOOKUP(A4964,Studies!A:BR,4,FALSE),"")</f>
        <v>AI424-001, 600 mg</v>
      </c>
      <c r="E4964" s="206" t="str">
        <f>IF(AND(A4964&lt;&gt;"",ISNUMBER(A4964)),VLOOKUP(A4964,Studies!A:BR,5,FALSE),"")</f>
        <v>Atazanavir</v>
      </c>
      <c r="F4964" s="207" t="str">
        <f>IF(AND(A4964&lt;&gt;"",ISNUMBER(A4964)),VLOOKUP(A4964,Studies!A:BR,6,FALSE),"")</f>
        <v>Plasma</v>
      </c>
      <c r="G4964" s="194">
        <v>4.0786540000000002</v>
      </c>
      <c r="H4964" s="194" t="s">
        <v>60</v>
      </c>
      <c r="I4964" s="187">
        <v>2050.35</v>
      </c>
      <c r="J4964" s="187" t="s">
        <v>1025</v>
      </c>
      <c r="K4964" s="187" t="s">
        <v>116</v>
      </c>
      <c r="L4964" s="195"/>
      <c r="M4964" s="195"/>
      <c r="N4964" s="195"/>
      <c r="O4964" s="199"/>
      <c r="P4964" s="188"/>
    </row>
    <row r="4965" spans="1:16" x14ac:dyDescent="0.25">
      <c r="A4965" s="93">
        <v>558</v>
      </c>
      <c r="B4965" s="232" t="str">
        <f>IF(AND(A4965&lt;&gt;"",ISNUMBER(A4965)),VLOOKUP(A4965,Studies!A:BR,2,FALSE),"")</f>
        <v>Bristol-Myers Squibb Company, Clinical Pharmacology and Biopharmaceutics Review, Application number 21-567, 2002, page 51</v>
      </c>
      <c r="C4965" s="232" t="str">
        <f>IF(AND(A4965&lt;&gt;"",ISNUMBER(A4965)),VLOOKUP(A4965,Studies!A:BR,3,FALSE),"")</f>
        <v>https://www.accessdata.fda.gov/drugsatfda_docs/nda/2003/21-567_Reyataz_BioPharmr_P1.pdf</v>
      </c>
      <c r="D4965" s="232" t="str">
        <f>IF(AND(A4965&lt;&gt;"",ISNUMBER(A4965)),VLOOKUP(A4965,Studies!A:BR,4,FALSE),"")</f>
        <v>AI424-001, 600 mg</v>
      </c>
      <c r="E4965" s="206" t="str">
        <f>IF(AND(A4965&lt;&gt;"",ISNUMBER(A4965)),VLOOKUP(A4965,Studies!A:BR,5,FALSE),"")</f>
        <v>Atazanavir</v>
      </c>
      <c r="F4965" s="207" t="str">
        <f>IF(AND(A4965&lt;&gt;"",ISNUMBER(A4965)),VLOOKUP(A4965,Studies!A:BR,6,FALSE),"")</f>
        <v>Plasma</v>
      </c>
      <c r="G4965" s="194">
        <v>5.0605339999999996</v>
      </c>
      <c r="H4965" s="194" t="s">
        <v>60</v>
      </c>
      <c r="I4965" s="187">
        <v>1574.4639999999999</v>
      </c>
      <c r="J4965" s="187" t="s">
        <v>1025</v>
      </c>
      <c r="K4965" s="187" t="s">
        <v>116</v>
      </c>
      <c r="L4965" s="195"/>
      <c r="M4965" s="195"/>
      <c r="N4965" s="195"/>
      <c r="O4965" s="199"/>
      <c r="P4965" s="188"/>
    </row>
    <row r="4966" spans="1:16" x14ac:dyDescent="0.25">
      <c r="A4966" s="93">
        <v>558</v>
      </c>
      <c r="B4966" s="232" t="str">
        <f>IF(AND(A4966&lt;&gt;"",ISNUMBER(A4966)),VLOOKUP(A4966,Studies!A:BR,2,FALSE),"")</f>
        <v>Bristol-Myers Squibb Company, Clinical Pharmacology and Biopharmaceutics Review, Application number 21-567, 2002, page 51</v>
      </c>
      <c r="C4966" s="232" t="str">
        <f>IF(AND(A4966&lt;&gt;"",ISNUMBER(A4966)),VLOOKUP(A4966,Studies!A:BR,3,FALSE),"")</f>
        <v>https://www.accessdata.fda.gov/drugsatfda_docs/nda/2003/21-567_Reyataz_BioPharmr_P1.pdf</v>
      </c>
      <c r="D4966" s="232" t="str">
        <f>IF(AND(A4966&lt;&gt;"",ISNUMBER(A4966)),VLOOKUP(A4966,Studies!A:BR,4,FALSE),"")</f>
        <v>AI424-001, 600 mg</v>
      </c>
      <c r="E4966" s="206" t="str">
        <f>IF(AND(A4966&lt;&gt;"",ISNUMBER(A4966)),VLOOKUP(A4966,Studies!A:BR,5,FALSE),"")</f>
        <v>Atazanavir</v>
      </c>
      <c r="F4966" s="207" t="str">
        <f>IF(AND(A4966&lt;&gt;"",ISNUMBER(A4966)),VLOOKUP(A4966,Studies!A:BR,6,FALSE),"")</f>
        <v>Plasma</v>
      </c>
      <c r="G4966" s="194">
        <v>6.0404650000000002</v>
      </c>
      <c r="H4966" s="194" t="s">
        <v>60</v>
      </c>
      <c r="I4966" s="187">
        <v>1169.77</v>
      </c>
      <c r="J4966" s="187" t="s">
        <v>1025</v>
      </c>
      <c r="K4966" s="187" t="s">
        <v>116</v>
      </c>
      <c r="L4966" s="195"/>
      <c r="M4966" s="195"/>
      <c r="N4966" s="195"/>
      <c r="O4966" s="199"/>
      <c r="P4966" s="188"/>
    </row>
    <row r="4967" spans="1:16" x14ac:dyDescent="0.25">
      <c r="A4967" s="93">
        <v>558</v>
      </c>
      <c r="B4967" s="232" t="str">
        <f>IF(AND(A4967&lt;&gt;"",ISNUMBER(A4967)),VLOOKUP(A4967,Studies!A:BR,2,FALSE),"")</f>
        <v>Bristol-Myers Squibb Company, Clinical Pharmacology and Biopharmaceutics Review, Application number 21-567, 2002, page 51</v>
      </c>
      <c r="C4967" s="232" t="str">
        <f>IF(AND(A4967&lt;&gt;"",ISNUMBER(A4967)),VLOOKUP(A4967,Studies!A:BR,3,FALSE),"")</f>
        <v>https://www.accessdata.fda.gov/drugsatfda_docs/nda/2003/21-567_Reyataz_BioPharmr_P1.pdf</v>
      </c>
      <c r="D4967" s="232" t="str">
        <f>IF(AND(A4967&lt;&gt;"",ISNUMBER(A4967)),VLOOKUP(A4967,Studies!A:BR,4,FALSE),"")</f>
        <v>AI424-001, 600 mg</v>
      </c>
      <c r="E4967" s="206" t="str">
        <f>IF(AND(A4967&lt;&gt;"",ISNUMBER(A4967)),VLOOKUP(A4967,Studies!A:BR,5,FALSE),"")</f>
        <v>Atazanavir</v>
      </c>
      <c r="F4967" s="207" t="str">
        <f>IF(AND(A4967&lt;&gt;"",ISNUMBER(A4967)),VLOOKUP(A4967,Studies!A:BR,6,FALSE),"")</f>
        <v>Plasma</v>
      </c>
      <c r="G4967" s="194">
        <v>8.1105060000000009</v>
      </c>
      <c r="H4967" s="194" t="s">
        <v>60</v>
      </c>
      <c r="I4967" s="187">
        <v>898.26610000000005</v>
      </c>
      <c r="J4967" s="187" t="s">
        <v>1025</v>
      </c>
      <c r="K4967" s="187" t="s">
        <v>116</v>
      </c>
      <c r="L4967" s="195"/>
      <c r="M4967" s="195"/>
      <c r="N4967" s="195"/>
      <c r="O4967" s="199"/>
      <c r="P4967" s="188"/>
    </row>
    <row r="4968" spans="1:16" x14ac:dyDescent="0.25">
      <c r="A4968" s="93">
        <v>558</v>
      </c>
      <c r="B4968" s="232" t="str">
        <f>IF(AND(A4968&lt;&gt;"",ISNUMBER(A4968)),VLOOKUP(A4968,Studies!A:BR,2,FALSE),"")</f>
        <v>Bristol-Myers Squibb Company, Clinical Pharmacology and Biopharmaceutics Review, Application number 21-567, 2002, page 51</v>
      </c>
      <c r="C4968" s="232" t="str">
        <f>IF(AND(A4968&lt;&gt;"",ISNUMBER(A4968)),VLOOKUP(A4968,Studies!A:BR,3,FALSE),"")</f>
        <v>https://www.accessdata.fda.gov/drugsatfda_docs/nda/2003/21-567_Reyataz_BioPharmr_P1.pdf</v>
      </c>
      <c r="D4968" s="232" t="str">
        <f>IF(AND(A4968&lt;&gt;"",ISNUMBER(A4968)),VLOOKUP(A4968,Studies!A:BR,4,FALSE),"")</f>
        <v>AI424-001, 600 mg</v>
      </c>
      <c r="E4968" s="206" t="str">
        <f>IF(AND(A4968&lt;&gt;"",ISNUMBER(A4968)),VLOOKUP(A4968,Studies!A:BR,5,FALSE),"")</f>
        <v>Atazanavir</v>
      </c>
      <c r="F4968" s="207" t="str">
        <f>IF(AND(A4968&lt;&gt;"",ISNUMBER(A4968)),VLOOKUP(A4968,Studies!A:BR,6,FALSE),"")</f>
        <v>Plasma</v>
      </c>
      <c r="G4968" s="194">
        <v>11.9688</v>
      </c>
      <c r="H4968" s="194" t="s">
        <v>60</v>
      </c>
      <c r="I4968" s="187">
        <v>449.08620000000002</v>
      </c>
      <c r="J4968" s="187" t="s">
        <v>1025</v>
      </c>
      <c r="K4968" s="187" t="s">
        <v>116</v>
      </c>
      <c r="L4968" s="195"/>
      <c r="M4968" s="195"/>
      <c r="N4968" s="195"/>
      <c r="O4968" s="199"/>
      <c r="P4968" s="188"/>
    </row>
    <row r="4969" spans="1:16" x14ac:dyDescent="0.25">
      <c r="A4969" s="93">
        <v>558</v>
      </c>
      <c r="B4969" s="232" t="str">
        <f>IF(AND(A4969&lt;&gt;"",ISNUMBER(A4969)),VLOOKUP(A4969,Studies!A:BR,2,FALSE),"")</f>
        <v>Bristol-Myers Squibb Company, Clinical Pharmacology and Biopharmaceutics Review, Application number 21-567, 2002, page 51</v>
      </c>
      <c r="C4969" s="232" t="str">
        <f>IF(AND(A4969&lt;&gt;"",ISNUMBER(A4969)),VLOOKUP(A4969,Studies!A:BR,3,FALSE),"")</f>
        <v>https://www.accessdata.fda.gov/drugsatfda_docs/nda/2003/21-567_Reyataz_BioPharmr_P1.pdf</v>
      </c>
      <c r="D4969" s="232" t="str">
        <f>IF(AND(A4969&lt;&gt;"",ISNUMBER(A4969)),VLOOKUP(A4969,Studies!A:BR,4,FALSE),"")</f>
        <v>AI424-001, 600 mg</v>
      </c>
      <c r="E4969" s="206" t="str">
        <f>IF(AND(A4969&lt;&gt;"",ISNUMBER(A4969)),VLOOKUP(A4969,Studies!A:BR,5,FALSE),"")</f>
        <v>Atazanavir</v>
      </c>
      <c r="F4969" s="207" t="str">
        <f>IF(AND(A4969&lt;&gt;"",ISNUMBER(A4969)),VLOOKUP(A4969,Studies!A:BR,6,FALSE),"")</f>
        <v>Plasma</v>
      </c>
      <c r="G4969" s="194">
        <v>18.081420000000001</v>
      </c>
      <c r="H4969" s="194" t="s">
        <v>60</v>
      </c>
      <c r="I4969" s="187">
        <v>181.1609</v>
      </c>
      <c r="J4969" s="187" t="s">
        <v>1025</v>
      </c>
      <c r="K4969" s="187" t="s">
        <v>116</v>
      </c>
      <c r="L4969" s="195"/>
      <c r="M4969" s="195"/>
      <c r="N4969" s="195"/>
      <c r="O4969" s="199"/>
      <c r="P4969" s="188"/>
    </row>
    <row r="4970" spans="1:16" x14ac:dyDescent="0.25">
      <c r="A4970" s="93">
        <v>558</v>
      </c>
      <c r="B4970" s="232" t="str">
        <f>IF(AND(A4970&lt;&gt;"",ISNUMBER(A4970)),VLOOKUP(A4970,Studies!A:BR,2,FALSE),"")</f>
        <v>Bristol-Myers Squibb Company, Clinical Pharmacology and Biopharmaceutics Review, Application number 21-567, 2002, page 51</v>
      </c>
      <c r="C4970" s="232" t="str">
        <f>IF(AND(A4970&lt;&gt;"",ISNUMBER(A4970)),VLOOKUP(A4970,Studies!A:BR,3,FALSE),"")</f>
        <v>https://www.accessdata.fda.gov/drugsatfda_docs/nda/2003/21-567_Reyataz_BioPharmr_P1.pdf</v>
      </c>
      <c r="D4970" s="232" t="str">
        <f>IF(AND(A4970&lt;&gt;"",ISNUMBER(A4970)),VLOOKUP(A4970,Studies!A:BR,4,FALSE),"")</f>
        <v>AI424-001, 600 mg</v>
      </c>
      <c r="E4970" s="206" t="str">
        <f>IF(AND(A4970&lt;&gt;"",ISNUMBER(A4970)),VLOOKUP(A4970,Studies!A:BR,5,FALSE),"")</f>
        <v>Atazanavir</v>
      </c>
      <c r="F4970" s="207" t="str">
        <f>IF(AND(A4970&lt;&gt;"",ISNUMBER(A4970)),VLOOKUP(A4970,Studies!A:BR,6,FALSE),"")</f>
        <v>Plasma</v>
      </c>
      <c r="G4970" s="194">
        <v>24.122859999999999</v>
      </c>
      <c r="H4970" s="194" t="s">
        <v>60</v>
      </c>
      <c r="I4970" s="187">
        <v>101.6643</v>
      </c>
      <c r="J4970" s="187" t="s">
        <v>1025</v>
      </c>
      <c r="K4970" s="187" t="s">
        <v>116</v>
      </c>
      <c r="L4970" s="195"/>
      <c r="M4970" s="195"/>
      <c r="N4970" s="195"/>
      <c r="O4970" s="199"/>
      <c r="P4970" s="188"/>
    </row>
    <row r="4971" spans="1:16" x14ac:dyDescent="0.25">
      <c r="A4971" s="93">
        <v>558</v>
      </c>
      <c r="B4971" s="232" t="str">
        <f>IF(AND(A4971&lt;&gt;"",ISNUMBER(A4971)),VLOOKUP(A4971,Studies!A:BR,2,FALSE),"")</f>
        <v>Bristol-Myers Squibb Company, Clinical Pharmacology and Biopharmaceutics Review, Application number 21-567, 2002, page 51</v>
      </c>
      <c r="C4971" s="232" t="str">
        <f>IF(AND(A4971&lt;&gt;"",ISNUMBER(A4971)),VLOOKUP(A4971,Studies!A:BR,3,FALSE),"")</f>
        <v>https://www.accessdata.fda.gov/drugsatfda_docs/nda/2003/21-567_Reyataz_BioPharmr_P1.pdf</v>
      </c>
      <c r="D4971" s="232" t="str">
        <f>IF(AND(A4971&lt;&gt;"",ISNUMBER(A4971)),VLOOKUP(A4971,Studies!A:BR,4,FALSE),"")</f>
        <v>AI424-001, 600 mg</v>
      </c>
      <c r="E4971" s="206" t="str">
        <f>IF(AND(A4971&lt;&gt;"",ISNUMBER(A4971)),VLOOKUP(A4971,Studies!A:BR,5,FALSE),"")</f>
        <v>Atazanavir</v>
      </c>
      <c r="F4971" s="207" t="str">
        <f>IF(AND(A4971&lt;&gt;"",ISNUMBER(A4971)),VLOOKUP(A4971,Studies!A:BR,6,FALSE),"")</f>
        <v>Plasma</v>
      </c>
      <c r="G4971" s="194">
        <v>30.058019999999999</v>
      </c>
      <c r="H4971" s="194" t="s">
        <v>60</v>
      </c>
      <c r="I4971" s="187">
        <v>43.810380000000002</v>
      </c>
      <c r="J4971" s="187" t="s">
        <v>1025</v>
      </c>
      <c r="K4971" s="187" t="s">
        <v>116</v>
      </c>
      <c r="L4971" s="195"/>
      <c r="M4971" s="195"/>
      <c r="N4971" s="195"/>
      <c r="O4971" s="199"/>
      <c r="P4971" s="188"/>
    </row>
    <row r="4972" spans="1:16" x14ac:dyDescent="0.25">
      <c r="A4972" s="93">
        <v>558</v>
      </c>
      <c r="B4972" s="232" t="str">
        <f>IF(AND(A4972&lt;&gt;"",ISNUMBER(A4972)),VLOOKUP(A4972,Studies!A:BR,2,FALSE),"")</f>
        <v>Bristol-Myers Squibb Company, Clinical Pharmacology and Biopharmaceutics Review, Application number 21-567, 2002, page 51</v>
      </c>
      <c r="C4972" s="232" t="str">
        <f>IF(AND(A4972&lt;&gt;"",ISNUMBER(A4972)),VLOOKUP(A4972,Studies!A:BR,3,FALSE),"")</f>
        <v>https://www.accessdata.fda.gov/drugsatfda_docs/nda/2003/21-567_Reyataz_BioPharmr_P1.pdf</v>
      </c>
      <c r="D4972" s="232" t="str">
        <f>IF(AND(A4972&lt;&gt;"",ISNUMBER(A4972)),VLOOKUP(A4972,Studies!A:BR,4,FALSE),"")</f>
        <v>AI424-001, 600 mg</v>
      </c>
      <c r="E4972" s="206" t="str">
        <f>IF(AND(A4972&lt;&gt;"",ISNUMBER(A4972)),VLOOKUP(A4972,Studies!A:BR,5,FALSE),"")</f>
        <v>Atazanavir</v>
      </c>
      <c r="F4972" s="207" t="str">
        <f>IF(AND(A4972&lt;&gt;"",ISNUMBER(A4972)),VLOOKUP(A4972,Studies!A:BR,6,FALSE),"")</f>
        <v>Plasma</v>
      </c>
      <c r="G4972" s="194">
        <v>36.002929999999999</v>
      </c>
      <c r="H4972" s="194" t="s">
        <v>60</v>
      </c>
      <c r="I4972" s="187">
        <v>22.267440000000001</v>
      </c>
      <c r="J4972" s="187" t="s">
        <v>1025</v>
      </c>
      <c r="K4972" s="187" t="s">
        <v>116</v>
      </c>
      <c r="L4972" s="195"/>
      <c r="M4972" s="195"/>
      <c r="N4972" s="195"/>
      <c r="O4972" s="199"/>
      <c r="P4972" s="188"/>
    </row>
    <row r="4973" spans="1:16" x14ac:dyDescent="0.25">
      <c r="A4973" s="93">
        <v>559</v>
      </c>
      <c r="B4973" s="232" t="str">
        <f>IF(AND(A4973&lt;&gt;"",ISNUMBER(A4973)),VLOOKUP(A4973,Studies!A:BR,2,FALSE),"")</f>
        <v>Bristol-Myers Squibb Company, Clinical Pharmacology and Biopharmaceutics Review, Application number 21-567, 2002, page 51</v>
      </c>
      <c r="C4973" s="232" t="str">
        <f>IF(AND(A4973&lt;&gt;"",ISNUMBER(A4973)),VLOOKUP(A4973,Studies!A:BR,3,FALSE),"")</f>
        <v>https://www.accessdata.fda.gov/drugsatfda_docs/nda/2003/21-567_Reyataz_BioPharmr_P1.pdf</v>
      </c>
      <c r="D4973" s="232" t="str">
        <f>IF(AND(A4973&lt;&gt;"",ISNUMBER(A4973)),VLOOKUP(A4973,Studies!A:BR,4,FALSE),"")</f>
        <v>AI424-001, 900 mg</v>
      </c>
      <c r="E4973" s="206" t="str">
        <f>IF(AND(A4973&lt;&gt;"",ISNUMBER(A4973)),VLOOKUP(A4973,Studies!A:BR,5,FALSE),"")</f>
        <v>Atazanavir</v>
      </c>
      <c r="F4973" s="207" t="str">
        <f>IF(AND(A4973&lt;&gt;"",ISNUMBER(A4973)),VLOOKUP(A4973,Studies!A:BR,6,FALSE),"")</f>
        <v>Plasma</v>
      </c>
      <c r="G4973" s="194">
        <v>1.493784</v>
      </c>
      <c r="H4973" s="194" t="s">
        <v>60</v>
      </c>
      <c r="I4973" s="187">
        <v>4381.0389999999998</v>
      </c>
      <c r="J4973" s="187" t="s">
        <v>1025</v>
      </c>
      <c r="K4973" s="187" t="s">
        <v>116</v>
      </c>
      <c r="L4973" s="195"/>
      <c r="M4973" s="195"/>
      <c r="N4973" s="195"/>
      <c r="O4973" s="199"/>
      <c r="P4973" s="188"/>
    </row>
    <row r="4974" spans="1:16" x14ac:dyDescent="0.25">
      <c r="A4974" s="93">
        <v>559</v>
      </c>
      <c r="B4974" s="232" t="str">
        <f>IF(AND(A4974&lt;&gt;"",ISNUMBER(A4974)),VLOOKUP(A4974,Studies!A:BR,2,FALSE),"")</f>
        <v>Bristol-Myers Squibb Company, Clinical Pharmacology and Biopharmaceutics Review, Application number 21-567, 2002, page 51</v>
      </c>
      <c r="C4974" s="232" t="str">
        <f>IF(AND(A4974&lt;&gt;"",ISNUMBER(A4974)),VLOOKUP(A4974,Studies!A:BR,3,FALSE),"")</f>
        <v>https://www.accessdata.fda.gov/drugsatfda_docs/nda/2003/21-567_Reyataz_BioPharmr_P1.pdf</v>
      </c>
      <c r="D4974" s="232" t="str">
        <f>IF(AND(A4974&lt;&gt;"",ISNUMBER(A4974)),VLOOKUP(A4974,Studies!A:BR,4,FALSE),"")</f>
        <v>AI424-001, 900 mg</v>
      </c>
      <c r="E4974" s="206" t="str">
        <f>IF(AND(A4974&lt;&gt;"",ISNUMBER(A4974)),VLOOKUP(A4974,Studies!A:BR,5,FALSE),"")</f>
        <v>Atazanavir</v>
      </c>
      <c r="F4974" s="207" t="str">
        <f>IF(AND(A4974&lt;&gt;"",ISNUMBER(A4974)),VLOOKUP(A4974,Studies!A:BR,6,FALSE),"")</f>
        <v>Plasma</v>
      </c>
      <c r="G4974" s="194">
        <v>1.9598599999999999</v>
      </c>
      <c r="H4974" s="194" t="s">
        <v>60</v>
      </c>
      <c r="I4974" s="187">
        <v>5429.59</v>
      </c>
      <c r="J4974" s="187" t="s">
        <v>1025</v>
      </c>
      <c r="K4974" s="187" t="s">
        <v>116</v>
      </c>
      <c r="L4974" s="195"/>
      <c r="M4974" s="195"/>
      <c r="N4974" s="195"/>
      <c r="O4974" s="199"/>
      <c r="P4974" s="188"/>
    </row>
    <row r="4975" spans="1:16" x14ac:dyDescent="0.25">
      <c r="A4975" s="93">
        <v>559</v>
      </c>
      <c r="B4975" s="232" t="str">
        <f>IF(AND(A4975&lt;&gt;"",ISNUMBER(A4975)),VLOOKUP(A4975,Studies!A:BR,2,FALSE),"")</f>
        <v>Bristol-Myers Squibb Company, Clinical Pharmacology and Biopharmaceutics Review, Application number 21-567, 2002, page 51</v>
      </c>
      <c r="C4975" s="232" t="str">
        <f>IF(AND(A4975&lt;&gt;"",ISNUMBER(A4975)),VLOOKUP(A4975,Studies!A:BR,3,FALSE),"")</f>
        <v>https://www.accessdata.fda.gov/drugsatfda_docs/nda/2003/21-567_Reyataz_BioPharmr_P1.pdf</v>
      </c>
      <c r="D4975" s="232" t="str">
        <f>IF(AND(A4975&lt;&gt;"",ISNUMBER(A4975)),VLOOKUP(A4975,Studies!A:BR,4,FALSE),"")</f>
        <v>AI424-001, 900 mg</v>
      </c>
      <c r="E4975" s="206" t="str">
        <f>IF(AND(A4975&lt;&gt;"",ISNUMBER(A4975)),VLOOKUP(A4975,Studies!A:BR,5,FALSE),"")</f>
        <v>Atazanavir</v>
      </c>
      <c r="F4975" s="207" t="str">
        <f>IF(AND(A4975&lt;&gt;"",ISNUMBER(A4975)),VLOOKUP(A4975,Studies!A:BR,6,FALSE),"")</f>
        <v>Plasma</v>
      </c>
      <c r="G4975" s="194">
        <v>2.9514909999999999</v>
      </c>
      <c r="H4975" s="194" t="s">
        <v>60</v>
      </c>
      <c r="I4975" s="187">
        <v>4917.6350000000002</v>
      </c>
      <c r="J4975" s="187" t="s">
        <v>1025</v>
      </c>
      <c r="K4975" s="187" t="s">
        <v>116</v>
      </c>
      <c r="L4975" s="195"/>
      <c r="M4975" s="195"/>
      <c r="N4975" s="195"/>
      <c r="O4975" s="199"/>
      <c r="P4975" s="188"/>
    </row>
    <row r="4976" spans="1:16" x14ac:dyDescent="0.25">
      <c r="A4976" s="93">
        <v>559</v>
      </c>
      <c r="B4976" s="232" t="str">
        <f>IF(AND(A4976&lt;&gt;"",ISNUMBER(A4976)),VLOOKUP(A4976,Studies!A:BR,2,FALSE),"")</f>
        <v>Bristol-Myers Squibb Company, Clinical Pharmacology and Biopharmaceutics Review, Application number 21-567, 2002, page 51</v>
      </c>
      <c r="C4976" s="232" t="str">
        <f>IF(AND(A4976&lt;&gt;"",ISNUMBER(A4976)),VLOOKUP(A4976,Studies!A:BR,3,FALSE),"")</f>
        <v>https://www.accessdata.fda.gov/drugsatfda_docs/nda/2003/21-567_Reyataz_BioPharmr_P1.pdf</v>
      </c>
      <c r="D4976" s="232" t="str">
        <f>IF(AND(A4976&lt;&gt;"",ISNUMBER(A4976)),VLOOKUP(A4976,Studies!A:BR,4,FALSE),"")</f>
        <v>AI424-001, 900 mg</v>
      </c>
      <c r="E4976" s="206" t="str">
        <f>IF(AND(A4976&lt;&gt;"",ISNUMBER(A4976)),VLOOKUP(A4976,Studies!A:BR,5,FALSE),"")</f>
        <v>Atazanavir</v>
      </c>
      <c r="F4976" s="207" t="str">
        <f>IF(AND(A4976&lt;&gt;"",ISNUMBER(A4976)),VLOOKUP(A4976,Studies!A:BR,6,FALSE),"")</f>
        <v>Plasma</v>
      </c>
      <c r="G4976" s="194">
        <v>4.1196060000000001</v>
      </c>
      <c r="H4976" s="194" t="s">
        <v>60</v>
      </c>
      <c r="I4976" s="187">
        <v>4101.1270000000004</v>
      </c>
      <c r="J4976" s="187" t="s">
        <v>1025</v>
      </c>
      <c r="K4976" s="187" t="s">
        <v>116</v>
      </c>
      <c r="L4976" s="195"/>
      <c r="M4976" s="195"/>
      <c r="N4976" s="195"/>
      <c r="O4976" s="199"/>
      <c r="P4976" s="188"/>
    </row>
    <row r="4977" spans="1:16" x14ac:dyDescent="0.25">
      <c r="A4977" s="93">
        <v>559</v>
      </c>
      <c r="B4977" s="232" t="str">
        <f>IF(AND(A4977&lt;&gt;"",ISNUMBER(A4977)),VLOOKUP(A4977,Studies!A:BR,2,FALSE),"")</f>
        <v>Bristol-Myers Squibb Company, Clinical Pharmacology and Biopharmaceutics Review, Application number 21-567, 2002, page 51</v>
      </c>
      <c r="C4977" s="232" t="str">
        <f>IF(AND(A4977&lt;&gt;"",ISNUMBER(A4977)),VLOOKUP(A4977,Studies!A:BR,3,FALSE),"")</f>
        <v>https://www.accessdata.fda.gov/drugsatfda_docs/nda/2003/21-567_Reyataz_BioPharmr_P1.pdf</v>
      </c>
      <c r="D4977" s="232" t="str">
        <f>IF(AND(A4977&lt;&gt;"",ISNUMBER(A4977)),VLOOKUP(A4977,Studies!A:BR,4,FALSE),"")</f>
        <v>AI424-001, 900 mg</v>
      </c>
      <c r="E4977" s="206" t="str">
        <f>IF(AND(A4977&lt;&gt;"",ISNUMBER(A4977)),VLOOKUP(A4977,Studies!A:BR,5,FALSE),"")</f>
        <v>Atazanavir</v>
      </c>
      <c r="F4977" s="207" t="str">
        <f>IF(AND(A4977&lt;&gt;"",ISNUMBER(A4977)),VLOOKUP(A4977,Studies!A:BR,6,FALSE),"")</f>
        <v>Plasma</v>
      </c>
      <c r="G4977" s="194">
        <v>5.006907</v>
      </c>
      <c r="H4977" s="194" t="s">
        <v>60</v>
      </c>
      <c r="I4977" s="187">
        <v>2948.0450000000001</v>
      </c>
      <c r="J4977" s="187" t="s">
        <v>1025</v>
      </c>
      <c r="K4977" s="187" t="s">
        <v>116</v>
      </c>
      <c r="L4977" s="195"/>
      <c r="M4977" s="195"/>
      <c r="N4977" s="195"/>
      <c r="O4977" s="199"/>
      <c r="P4977" s="188"/>
    </row>
    <row r="4978" spans="1:16" x14ac:dyDescent="0.25">
      <c r="A4978" s="93">
        <v>559</v>
      </c>
      <c r="B4978" s="232" t="str">
        <f>IF(AND(A4978&lt;&gt;"",ISNUMBER(A4978)),VLOOKUP(A4978,Studies!A:BR,2,FALSE),"")</f>
        <v>Bristol-Myers Squibb Company, Clinical Pharmacology and Biopharmaceutics Review, Application number 21-567, 2002, page 51</v>
      </c>
      <c r="C4978" s="232" t="str">
        <f>IF(AND(A4978&lt;&gt;"",ISNUMBER(A4978)),VLOOKUP(A4978,Studies!A:BR,3,FALSE),"")</f>
        <v>https://www.accessdata.fda.gov/drugsatfda_docs/nda/2003/21-567_Reyataz_BioPharmr_P1.pdf</v>
      </c>
      <c r="D4978" s="232" t="str">
        <f>IF(AND(A4978&lt;&gt;"",ISNUMBER(A4978)),VLOOKUP(A4978,Studies!A:BR,4,FALSE),"")</f>
        <v>AI424-001, 900 mg</v>
      </c>
      <c r="E4978" s="206" t="str">
        <f>IF(AND(A4978&lt;&gt;"",ISNUMBER(A4978)),VLOOKUP(A4978,Studies!A:BR,5,FALSE),"")</f>
        <v>Atazanavir</v>
      </c>
      <c r="F4978" s="207" t="str">
        <f>IF(AND(A4978&lt;&gt;"",ISNUMBER(A4978)),VLOOKUP(A4978,Studies!A:BR,6,FALSE),"")</f>
        <v>Plasma</v>
      </c>
      <c r="G4978" s="194">
        <v>5.994637</v>
      </c>
      <c r="H4978" s="194" t="s">
        <v>60</v>
      </c>
      <c r="I4978" s="187">
        <v>2499.4789999999998</v>
      </c>
      <c r="J4978" s="187" t="s">
        <v>1025</v>
      </c>
      <c r="K4978" s="187" t="s">
        <v>116</v>
      </c>
      <c r="L4978" s="195"/>
      <c r="M4978" s="195"/>
      <c r="N4978" s="195"/>
      <c r="O4978" s="199"/>
      <c r="P4978" s="188"/>
    </row>
    <row r="4979" spans="1:16" x14ac:dyDescent="0.25">
      <c r="A4979" s="93">
        <v>559</v>
      </c>
      <c r="B4979" s="232" t="str">
        <f>IF(AND(A4979&lt;&gt;"",ISNUMBER(A4979)),VLOOKUP(A4979,Studies!A:BR,2,FALSE),"")</f>
        <v>Bristol-Myers Squibb Company, Clinical Pharmacology and Biopharmaceutics Review, Application number 21-567, 2002, page 51</v>
      </c>
      <c r="C4979" s="232" t="str">
        <f>IF(AND(A4979&lt;&gt;"",ISNUMBER(A4979)),VLOOKUP(A4979,Studies!A:BR,3,FALSE),"")</f>
        <v>https://www.accessdata.fda.gov/drugsatfda_docs/nda/2003/21-567_Reyataz_BioPharmr_P1.pdf</v>
      </c>
      <c r="D4979" s="232" t="str">
        <f>IF(AND(A4979&lt;&gt;"",ISNUMBER(A4979)),VLOOKUP(A4979,Studies!A:BR,4,FALSE),"")</f>
        <v>AI424-001, 900 mg</v>
      </c>
      <c r="E4979" s="206" t="str">
        <f>IF(AND(A4979&lt;&gt;"",ISNUMBER(A4979)),VLOOKUP(A4979,Studies!A:BR,5,FALSE),"")</f>
        <v>Atazanavir</v>
      </c>
      <c r="F4979" s="207" t="str">
        <f>IF(AND(A4979&lt;&gt;"",ISNUMBER(A4979)),VLOOKUP(A4979,Studies!A:BR,6,FALSE),"")</f>
        <v>Plasma</v>
      </c>
      <c r="G4979" s="194">
        <v>8.0627289999999991</v>
      </c>
      <c r="H4979" s="194" t="s">
        <v>60</v>
      </c>
      <c r="I4979" s="187">
        <v>1857.0229999999999</v>
      </c>
      <c r="J4979" s="187" t="s">
        <v>1025</v>
      </c>
      <c r="K4979" s="187" t="s">
        <v>116</v>
      </c>
      <c r="L4979" s="195"/>
      <c r="M4979" s="195"/>
      <c r="N4979" s="195"/>
      <c r="O4979" s="199"/>
      <c r="P4979" s="188"/>
    </row>
    <row r="4980" spans="1:16" x14ac:dyDescent="0.25">
      <c r="A4980" s="93">
        <v>559</v>
      </c>
      <c r="B4980" s="232" t="str">
        <f>IF(AND(A4980&lt;&gt;"",ISNUMBER(A4980)),VLOOKUP(A4980,Studies!A:BR,2,FALSE),"")</f>
        <v>Bristol-Myers Squibb Company, Clinical Pharmacology and Biopharmaceutics Review, Application number 21-567, 2002, page 51</v>
      </c>
      <c r="C4980" s="232" t="str">
        <f>IF(AND(A4980&lt;&gt;"",ISNUMBER(A4980)),VLOOKUP(A4980,Studies!A:BR,3,FALSE),"")</f>
        <v>https://www.accessdata.fda.gov/drugsatfda_docs/nda/2003/21-567_Reyataz_BioPharmr_P1.pdf</v>
      </c>
      <c r="D4980" s="232" t="str">
        <f>IF(AND(A4980&lt;&gt;"",ISNUMBER(A4980)),VLOOKUP(A4980,Studies!A:BR,4,FALSE),"")</f>
        <v>AI424-001, 900 mg</v>
      </c>
      <c r="E4980" s="206" t="str">
        <f>IF(AND(A4980&lt;&gt;"",ISNUMBER(A4980)),VLOOKUP(A4980,Studies!A:BR,5,FALSE),"")</f>
        <v>Atazanavir</v>
      </c>
      <c r="F4980" s="207" t="str">
        <f>IF(AND(A4980&lt;&gt;"",ISNUMBER(A4980)),VLOOKUP(A4980,Studies!A:BR,6,FALSE),"")</f>
        <v>Plasma</v>
      </c>
      <c r="G4980" s="194">
        <v>12.020479999999999</v>
      </c>
      <c r="H4980" s="194" t="s">
        <v>60</v>
      </c>
      <c r="I4980" s="187">
        <v>1077.105</v>
      </c>
      <c r="J4980" s="187" t="s">
        <v>1025</v>
      </c>
      <c r="K4980" s="187" t="s">
        <v>116</v>
      </c>
      <c r="L4980" s="195"/>
      <c r="M4980" s="195"/>
      <c r="N4980" s="195"/>
      <c r="O4980" s="199"/>
      <c r="P4980" s="188"/>
    </row>
    <row r="4981" spans="1:16" x14ac:dyDescent="0.25">
      <c r="A4981" s="93">
        <v>559</v>
      </c>
      <c r="B4981" s="232" t="str">
        <f>IF(AND(A4981&lt;&gt;"",ISNUMBER(A4981)),VLOOKUP(A4981,Studies!A:BR,2,FALSE),"")</f>
        <v>Bristol-Myers Squibb Company, Clinical Pharmacology and Biopharmaceutics Review, Application number 21-567, 2002, page 51</v>
      </c>
      <c r="C4981" s="232" t="str">
        <f>IF(AND(A4981&lt;&gt;"",ISNUMBER(A4981)),VLOOKUP(A4981,Studies!A:BR,3,FALSE),"")</f>
        <v>https://www.accessdata.fda.gov/drugsatfda_docs/nda/2003/21-567_Reyataz_BioPharmr_P1.pdf</v>
      </c>
      <c r="D4981" s="232" t="str">
        <f>IF(AND(A4981&lt;&gt;"",ISNUMBER(A4981)),VLOOKUP(A4981,Studies!A:BR,4,FALSE),"")</f>
        <v>AI424-001, 900 mg</v>
      </c>
      <c r="E4981" s="206" t="str">
        <f>IF(AND(A4981&lt;&gt;"",ISNUMBER(A4981)),VLOOKUP(A4981,Studies!A:BR,5,FALSE),"")</f>
        <v>Atazanavir</v>
      </c>
      <c r="F4981" s="207" t="str">
        <f>IF(AND(A4981&lt;&gt;"",ISNUMBER(A4981)),VLOOKUP(A4981,Studies!A:BR,6,FALSE),"")</f>
        <v>Plasma</v>
      </c>
      <c r="G4981" s="194">
        <v>18.05217</v>
      </c>
      <c r="H4981" s="194" t="s">
        <v>60</v>
      </c>
      <c r="I4981" s="187">
        <v>512.48059999999998</v>
      </c>
      <c r="J4981" s="187" t="s">
        <v>1025</v>
      </c>
      <c r="K4981" s="187" t="s">
        <v>116</v>
      </c>
      <c r="L4981" s="195"/>
      <c r="M4981" s="195"/>
      <c r="N4981" s="195"/>
      <c r="O4981" s="199"/>
      <c r="P4981" s="188"/>
    </row>
    <row r="4982" spans="1:16" x14ac:dyDescent="0.25">
      <c r="A4982" s="93">
        <v>559</v>
      </c>
      <c r="B4982" s="232" t="str">
        <f>IF(AND(A4982&lt;&gt;"",ISNUMBER(A4982)),VLOOKUP(A4982,Studies!A:BR,2,FALSE),"")</f>
        <v>Bristol-Myers Squibb Company, Clinical Pharmacology and Biopharmaceutics Review, Application number 21-567, 2002, page 51</v>
      </c>
      <c r="C4982" s="232" t="str">
        <f>IF(AND(A4982&lt;&gt;"",ISNUMBER(A4982)),VLOOKUP(A4982,Studies!A:BR,3,FALSE),"")</f>
        <v>https://www.accessdata.fda.gov/drugsatfda_docs/nda/2003/21-567_Reyataz_BioPharmr_P1.pdf</v>
      </c>
      <c r="D4982" s="232" t="str">
        <f>IF(AND(A4982&lt;&gt;"",ISNUMBER(A4982)),VLOOKUP(A4982,Studies!A:BR,4,FALSE),"")</f>
        <v>AI424-001, 900 mg</v>
      </c>
      <c r="E4982" s="206" t="str">
        <f>IF(AND(A4982&lt;&gt;"",ISNUMBER(A4982)),VLOOKUP(A4982,Studies!A:BR,5,FALSE),"")</f>
        <v>Atazanavir</v>
      </c>
      <c r="F4982" s="207" t="str">
        <f>IF(AND(A4982&lt;&gt;"",ISNUMBER(A4982)),VLOOKUP(A4982,Studies!A:BR,6,FALSE),"")</f>
        <v>Plasma</v>
      </c>
      <c r="G4982" s="194">
        <v>24.098479999999999</v>
      </c>
      <c r="H4982" s="194" t="s">
        <v>60</v>
      </c>
      <c r="I4982" s="187">
        <v>312.3372</v>
      </c>
      <c r="J4982" s="187" t="s">
        <v>1025</v>
      </c>
      <c r="K4982" s="187" t="s">
        <v>116</v>
      </c>
      <c r="L4982" s="195"/>
      <c r="M4982" s="195"/>
      <c r="N4982" s="195"/>
      <c r="O4982" s="199"/>
      <c r="P4982" s="188"/>
    </row>
    <row r="4983" spans="1:16" x14ac:dyDescent="0.25">
      <c r="A4983" s="93">
        <v>559</v>
      </c>
      <c r="B4983" s="232" t="str">
        <f>IF(AND(A4983&lt;&gt;"",ISNUMBER(A4983)),VLOOKUP(A4983,Studies!A:BR,2,FALSE),"")</f>
        <v>Bristol-Myers Squibb Company, Clinical Pharmacology and Biopharmaceutics Review, Application number 21-567, 2002, page 51</v>
      </c>
      <c r="C4983" s="232" t="str">
        <f>IF(AND(A4983&lt;&gt;"",ISNUMBER(A4983)),VLOOKUP(A4983,Studies!A:BR,3,FALSE),"")</f>
        <v>https://www.accessdata.fda.gov/drugsatfda_docs/nda/2003/21-567_Reyataz_BioPharmr_P1.pdf</v>
      </c>
      <c r="D4983" s="232" t="str">
        <f>IF(AND(A4983&lt;&gt;"",ISNUMBER(A4983)),VLOOKUP(A4983,Studies!A:BR,4,FALSE),"")</f>
        <v>AI424-001, 900 mg</v>
      </c>
      <c r="E4983" s="206" t="str">
        <f>IF(AND(A4983&lt;&gt;"",ISNUMBER(A4983)),VLOOKUP(A4983,Studies!A:BR,5,FALSE),"")</f>
        <v>Atazanavir</v>
      </c>
      <c r="F4983" s="207" t="str">
        <f>IF(AND(A4983&lt;&gt;"",ISNUMBER(A4983)),VLOOKUP(A4983,Studies!A:BR,6,FALSE),"")</f>
        <v>Plasma</v>
      </c>
      <c r="G4983" s="194">
        <v>30.041440000000001</v>
      </c>
      <c r="H4983" s="194" t="s">
        <v>60</v>
      </c>
      <c r="I4983" s="187">
        <v>153.596</v>
      </c>
      <c r="J4983" s="187" t="s">
        <v>1025</v>
      </c>
      <c r="K4983" s="187" t="s">
        <v>116</v>
      </c>
      <c r="L4983" s="195"/>
      <c r="M4983" s="195"/>
      <c r="N4983" s="195"/>
      <c r="O4983" s="199"/>
      <c r="P4983" s="188"/>
    </row>
    <row r="4984" spans="1:16" x14ac:dyDescent="0.25">
      <c r="A4984" s="93">
        <v>559</v>
      </c>
      <c r="B4984" s="232" t="str">
        <f>IF(AND(A4984&lt;&gt;"",ISNUMBER(A4984)),VLOOKUP(A4984,Studies!A:BR,2,FALSE),"")</f>
        <v>Bristol-Myers Squibb Company, Clinical Pharmacology and Biopharmaceutics Review, Application number 21-567, 2002, page 51</v>
      </c>
      <c r="C4984" s="232" t="str">
        <f>IF(AND(A4984&lt;&gt;"",ISNUMBER(A4984)),VLOOKUP(A4984,Studies!A:BR,3,FALSE),"")</f>
        <v>https://www.accessdata.fda.gov/drugsatfda_docs/nda/2003/21-567_Reyataz_BioPharmr_P1.pdf</v>
      </c>
      <c r="D4984" s="232" t="str">
        <f>IF(AND(A4984&lt;&gt;"",ISNUMBER(A4984)),VLOOKUP(A4984,Studies!A:BR,4,FALSE),"")</f>
        <v>AI424-001, 900 mg</v>
      </c>
      <c r="E4984" s="206" t="str">
        <f>IF(AND(A4984&lt;&gt;"",ISNUMBER(A4984)),VLOOKUP(A4984,Studies!A:BR,5,FALSE),"")</f>
        <v>Atazanavir</v>
      </c>
      <c r="F4984" s="207" t="str">
        <f>IF(AND(A4984&lt;&gt;"",ISNUMBER(A4984)),VLOOKUP(A4984,Studies!A:BR,6,FALSE),"")</f>
        <v>Plasma</v>
      </c>
      <c r="G4984" s="194">
        <v>36.07508</v>
      </c>
      <c r="H4984" s="194" t="s">
        <v>60</v>
      </c>
      <c r="I4984" s="187">
        <v>75.532910000000001</v>
      </c>
      <c r="J4984" s="187" t="s">
        <v>1025</v>
      </c>
      <c r="K4984" s="187" t="s">
        <v>116</v>
      </c>
      <c r="L4984" s="195"/>
      <c r="M4984" s="195"/>
      <c r="N4984" s="195"/>
      <c r="O4984" s="199"/>
      <c r="P4984" s="188"/>
    </row>
    <row r="4985" spans="1:16" x14ac:dyDescent="0.25">
      <c r="A4985" s="93">
        <v>560</v>
      </c>
      <c r="B4985" s="232" t="str">
        <f>IF(AND(A4985&lt;&gt;"",ISNUMBER(A4985)),VLOOKUP(A4985,Studies!A:BR,2,FALSE),"")</f>
        <v>Bristol-Myers Squibb Company, Clinical Pharmacology and Biopharmaceutics Review, Application number 21-567, 2002, page 51</v>
      </c>
      <c r="C4985" s="232" t="str">
        <f>IF(AND(A4985&lt;&gt;"",ISNUMBER(A4985)),VLOOKUP(A4985,Studies!A:BR,3,FALSE),"")</f>
        <v>https://www.accessdata.fda.gov/drugsatfda_docs/nda/2003/21-567_Reyataz_BioPharmr_P1.pdf</v>
      </c>
      <c r="D4985" s="232" t="str">
        <f>IF(AND(A4985&lt;&gt;"",ISNUMBER(A4985)),VLOOKUP(A4985,Studies!A:BR,4,FALSE),"")</f>
        <v>AI424-001, 1200 mg</v>
      </c>
      <c r="E4985" s="206" t="str">
        <f>IF(AND(A4985&lt;&gt;"",ISNUMBER(A4985)),VLOOKUP(A4985,Studies!A:BR,5,FALSE),"")</f>
        <v>Atazanavir</v>
      </c>
      <c r="F4985" s="207" t="str">
        <f>IF(AND(A4985&lt;&gt;"",ISNUMBER(A4985)),VLOOKUP(A4985,Studies!A:BR,6,FALSE),"")</f>
        <v>Plasma</v>
      </c>
      <c r="G4985" s="194">
        <v>0.82587149999999998</v>
      </c>
      <c r="H4985" s="194" t="s">
        <v>60</v>
      </c>
      <c r="I4985" s="187">
        <v>2499.4789999999998</v>
      </c>
      <c r="J4985" s="187" t="s">
        <v>1025</v>
      </c>
      <c r="K4985" s="187" t="s">
        <v>116</v>
      </c>
      <c r="L4985" s="195"/>
      <c r="M4985" s="195"/>
      <c r="N4985" s="195"/>
      <c r="O4985" s="199"/>
      <c r="P4985" s="188"/>
    </row>
    <row r="4986" spans="1:16" x14ac:dyDescent="0.25">
      <c r="A4986" s="93">
        <v>560</v>
      </c>
      <c r="B4986" s="232" t="str">
        <f>IF(AND(A4986&lt;&gt;"",ISNUMBER(A4986)),VLOOKUP(A4986,Studies!A:BR,2,FALSE),"")</f>
        <v>Bristol-Myers Squibb Company, Clinical Pharmacology and Biopharmaceutics Review, Application number 21-567, 2002, page 51</v>
      </c>
      <c r="C4986" s="232" t="str">
        <f>IF(AND(A4986&lt;&gt;"",ISNUMBER(A4986)),VLOOKUP(A4986,Studies!A:BR,3,FALSE),"")</f>
        <v>https://www.accessdata.fda.gov/drugsatfda_docs/nda/2003/21-567_Reyataz_BioPharmr_P1.pdf</v>
      </c>
      <c r="D4986" s="232" t="str">
        <f>IF(AND(A4986&lt;&gt;"",ISNUMBER(A4986)),VLOOKUP(A4986,Studies!A:BR,4,FALSE),"")</f>
        <v>AI424-001, 1200 mg</v>
      </c>
      <c r="E4986" s="206" t="str">
        <f>IF(AND(A4986&lt;&gt;"",ISNUMBER(A4986)),VLOOKUP(A4986,Studies!A:BR,5,FALSE),"")</f>
        <v>Atazanavir</v>
      </c>
      <c r="F4986" s="207" t="str">
        <f>IF(AND(A4986&lt;&gt;"",ISNUMBER(A4986)),VLOOKUP(A4986,Studies!A:BR,6,FALSE),"")</f>
        <v>Plasma</v>
      </c>
      <c r="G4986" s="194">
        <v>1.4918340000000001</v>
      </c>
      <c r="H4986" s="194" t="s">
        <v>60</v>
      </c>
      <c r="I4986" s="187">
        <v>4238.7730000000001</v>
      </c>
      <c r="J4986" s="187" t="s">
        <v>1025</v>
      </c>
      <c r="K4986" s="187" t="s">
        <v>116</v>
      </c>
      <c r="L4986" s="195"/>
      <c r="M4986" s="195"/>
      <c r="N4986" s="195"/>
      <c r="O4986" s="199"/>
      <c r="P4986" s="188"/>
    </row>
    <row r="4987" spans="1:16" x14ac:dyDescent="0.25">
      <c r="A4987" s="93">
        <v>560</v>
      </c>
      <c r="B4987" s="232" t="str">
        <f>IF(AND(A4987&lt;&gt;"",ISNUMBER(A4987)),VLOOKUP(A4987,Studies!A:BR,2,FALSE),"")</f>
        <v>Bristol-Myers Squibb Company, Clinical Pharmacology and Biopharmaceutics Review, Application number 21-567, 2002, page 51</v>
      </c>
      <c r="C4987" s="232" t="str">
        <f>IF(AND(A4987&lt;&gt;"",ISNUMBER(A4987)),VLOOKUP(A4987,Studies!A:BR,3,FALSE),"")</f>
        <v>https://www.accessdata.fda.gov/drugsatfda_docs/nda/2003/21-567_Reyataz_BioPharmr_P1.pdf</v>
      </c>
      <c r="D4987" s="232" t="str">
        <f>IF(AND(A4987&lt;&gt;"",ISNUMBER(A4987)),VLOOKUP(A4987,Studies!A:BR,4,FALSE),"")</f>
        <v>AI424-001, 1200 mg</v>
      </c>
      <c r="E4987" s="206" t="str">
        <f>IF(AND(A4987&lt;&gt;"",ISNUMBER(A4987)),VLOOKUP(A4987,Studies!A:BR,5,FALSE),"")</f>
        <v>Atazanavir</v>
      </c>
      <c r="F4987" s="207" t="str">
        <f>IF(AND(A4987&lt;&gt;"",ISNUMBER(A4987)),VLOOKUP(A4987,Studies!A:BR,6,FALSE),"")</f>
        <v>Plasma</v>
      </c>
      <c r="G4987" s="194">
        <v>2.035914</v>
      </c>
      <c r="H4987" s="194" t="s">
        <v>60</v>
      </c>
      <c r="I4987" s="187">
        <v>4238.7730000000001</v>
      </c>
      <c r="J4987" s="187" t="s">
        <v>1025</v>
      </c>
      <c r="K4987" s="187" t="s">
        <v>116</v>
      </c>
      <c r="L4987" s="195"/>
      <c r="M4987" s="195"/>
      <c r="N4987" s="195"/>
      <c r="O4987" s="199"/>
      <c r="P4987" s="188"/>
    </row>
    <row r="4988" spans="1:16" x14ac:dyDescent="0.25">
      <c r="A4988" s="93">
        <v>560</v>
      </c>
      <c r="B4988" s="232" t="str">
        <f>IF(AND(A4988&lt;&gt;"",ISNUMBER(A4988)),VLOOKUP(A4988,Studies!A:BR,2,FALSE),"")</f>
        <v>Bristol-Myers Squibb Company, Clinical Pharmacology and Biopharmaceutics Review, Application number 21-567, 2002, page 51</v>
      </c>
      <c r="C4988" s="232" t="str">
        <f>IF(AND(A4988&lt;&gt;"",ISNUMBER(A4988)),VLOOKUP(A4988,Studies!A:BR,3,FALSE),"")</f>
        <v>https://www.accessdata.fda.gov/drugsatfda_docs/nda/2003/21-567_Reyataz_BioPharmr_P1.pdf</v>
      </c>
      <c r="D4988" s="232" t="str">
        <f>IF(AND(A4988&lt;&gt;"",ISNUMBER(A4988)),VLOOKUP(A4988,Studies!A:BR,4,FALSE),"")</f>
        <v>AI424-001, 1200 mg</v>
      </c>
      <c r="E4988" s="206" t="str">
        <f>IF(AND(A4988&lt;&gt;"",ISNUMBER(A4988)),VLOOKUP(A4988,Studies!A:BR,5,FALSE),"")</f>
        <v>Atazanavir</v>
      </c>
      <c r="F4988" s="207" t="str">
        <f>IF(AND(A4988&lt;&gt;"",ISNUMBER(A4988)),VLOOKUP(A4988,Studies!A:BR,6,FALSE),"")</f>
        <v>Plasma</v>
      </c>
      <c r="G4988" s="194">
        <v>2.9349150000000002</v>
      </c>
      <c r="H4988" s="194" t="s">
        <v>60</v>
      </c>
      <c r="I4988" s="187">
        <v>3714.433</v>
      </c>
      <c r="J4988" s="187" t="s">
        <v>1025</v>
      </c>
      <c r="K4988" s="187" t="s">
        <v>116</v>
      </c>
      <c r="L4988" s="195"/>
      <c r="M4988" s="195"/>
      <c r="N4988" s="195"/>
      <c r="O4988" s="199"/>
      <c r="P4988" s="188"/>
    </row>
    <row r="4989" spans="1:16" x14ac:dyDescent="0.25">
      <c r="A4989" s="93">
        <v>560</v>
      </c>
      <c r="B4989" s="232" t="str">
        <f>IF(AND(A4989&lt;&gt;"",ISNUMBER(A4989)),VLOOKUP(A4989,Studies!A:BR,2,FALSE),"")</f>
        <v>Bristol-Myers Squibb Company, Clinical Pharmacology and Biopharmaceutics Review, Application number 21-567, 2002, page 51</v>
      </c>
      <c r="C4989" s="232" t="str">
        <f>IF(AND(A4989&lt;&gt;"",ISNUMBER(A4989)),VLOOKUP(A4989,Studies!A:BR,3,FALSE),"")</f>
        <v>https://www.accessdata.fda.gov/drugsatfda_docs/nda/2003/21-567_Reyataz_BioPharmr_P1.pdf</v>
      </c>
      <c r="D4989" s="232" t="str">
        <f>IF(AND(A4989&lt;&gt;"",ISNUMBER(A4989)),VLOOKUP(A4989,Studies!A:BR,4,FALSE),"")</f>
        <v>AI424-001, 1200 mg</v>
      </c>
      <c r="E4989" s="206" t="str">
        <f>IF(AND(A4989&lt;&gt;"",ISNUMBER(A4989)),VLOOKUP(A4989,Studies!A:BR,5,FALSE),"")</f>
        <v>Atazanavir</v>
      </c>
      <c r="F4989" s="207" t="str">
        <f>IF(AND(A4989&lt;&gt;"",ISNUMBER(A4989)),VLOOKUP(A4989,Studies!A:BR,6,FALSE),"")</f>
        <v>Plasma</v>
      </c>
      <c r="G4989" s="194">
        <v>4.0152760000000001</v>
      </c>
      <c r="H4989" s="194" t="s">
        <v>60</v>
      </c>
      <c r="I4989" s="187">
        <v>3254.9540000000002</v>
      </c>
      <c r="J4989" s="187" t="s">
        <v>1025</v>
      </c>
      <c r="K4989" s="187" t="s">
        <v>116</v>
      </c>
      <c r="L4989" s="195"/>
      <c r="M4989" s="195"/>
      <c r="N4989" s="195"/>
      <c r="O4989" s="199"/>
      <c r="P4989" s="188"/>
    </row>
    <row r="4990" spans="1:16" x14ac:dyDescent="0.25">
      <c r="A4990" s="93">
        <v>560</v>
      </c>
      <c r="B4990" s="232" t="str">
        <f>IF(AND(A4990&lt;&gt;"",ISNUMBER(A4990)),VLOOKUP(A4990,Studies!A:BR,2,FALSE),"")</f>
        <v>Bristol-Myers Squibb Company, Clinical Pharmacology and Biopharmaceutics Review, Application number 21-567, 2002, page 51</v>
      </c>
      <c r="C4990" s="232" t="str">
        <f>IF(AND(A4990&lt;&gt;"",ISNUMBER(A4990)),VLOOKUP(A4990,Studies!A:BR,3,FALSE),"")</f>
        <v>https://www.accessdata.fda.gov/drugsatfda_docs/nda/2003/21-567_Reyataz_BioPharmr_P1.pdf</v>
      </c>
      <c r="D4990" s="232" t="str">
        <f>IF(AND(A4990&lt;&gt;"",ISNUMBER(A4990)),VLOOKUP(A4990,Studies!A:BR,4,FALSE),"")</f>
        <v>AI424-001, 1200 mg</v>
      </c>
      <c r="E4990" s="206" t="str">
        <f>IF(AND(A4990&lt;&gt;"",ISNUMBER(A4990)),VLOOKUP(A4990,Studies!A:BR,5,FALSE),"")</f>
        <v>Atazanavir</v>
      </c>
      <c r="F4990" s="207" t="str">
        <f>IF(AND(A4990&lt;&gt;"",ISNUMBER(A4990)),VLOOKUP(A4990,Studies!A:BR,6,FALSE),"")</f>
        <v>Plasma</v>
      </c>
      <c r="G4990" s="194">
        <v>4.9981309999999999</v>
      </c>
      <c r="H4990" s="194" t="s">
        <v>60</v>
      </c>
      <c r="I4990" s="187">
        <v>2541.078</v>
      </c>
      <c r="J4990" s="187" t="s">
        <v>1025</v>
      </c>
      <c r="K4990" s="187" t="s">
        <v>116</v>
      </c>
      <c r="L4990" s="195"/>
      <c r="M4990" s="195"/>
      <c r="N4990" s="195"/>
      <c r="O4990" s="199"/>
      <c r="P4990" s="188"/>
    </row>
    <row r="4991" spans="1:16" x14ac:dyDescent="0.25">
      <c r="A4991" s="93">
        <v>560</v>
      </c>
      <c r="B4991" s="232" t="str">
        <f>IF(AND(A4991&lt;&gt;"",ISNUMBER(A4991)),VLOOKUP(A4991,Studies!A:BR,2,FALSE),"")</f>
        <v>Bristol-Myers Squibb Company, Clinical Pharmacology and Biopharmaceutics Review, Application number 21-567, 2002, page 51</v>
      </c>
      <c r="C4991" s="232" t="str">
        <f>IF(AND(A4991&lt;&gt;"",ISNUMBER(A4991)),VLOOKUP(A4991,Studies!A:BR,3,FALSE),"")</f>
        <v>https://www.accessdata.fda.gov/drugsatfda_docs/nda/2003/21-567_Reyataz_BioPharmr_P1.pdf</v>
      </c>
      <c r="D4991" s="232" t="str">
        <f>IF(AND(A4991&lt;&gt;"",ISNUMBER(A4991)),VLOOKUP(A4991,Studies!A:BR,4,FALSE),"")</f>
        <v>AI424-001, 1200 mg</v>
      </c>
      <c r="E4991" s="206" t="str">
        <f>IF(AND(A4991&lt;&gt;"",ISNUMBER(A4991)),VLOOKUP(A4991,Studies!A:BR,5,FALSE),"")</f>
        <v>Atazanavir</v>
      </c>
      <c r="F4991" s="207" t="str">
        <f>IF(AND(A4991&lt;&gt;"",ISNUMBER(A4991)),VLOOKUP(A4991,Studies!A:BR,6,FALSE),"")</f>
        <v>Plasma</v>
      </c>
      <c r="G4991" s="194">
        <v>6.0677659999999998</v>
      </c>
      <c r="H4991" s="194" t="s">
        <v>60</v>
      </c>
      <c r="I4991" s="187">
        <v>1857.0229999999999</v>
      </c>
      <c r="J4991" s="187" t="s">
        <v>1025</v>
      </c>
      <c r="K4991" s="187" t="s">
        <v>116</v>
      </c>
      <c r="L4991" s="195"/>
      <c r="M4991" s="195"/>
      <c r="N4991" s="195"/>
      <c r="O4991" s="199"/>
      <c r="P4991" s="188"/>
    </row>
    <row r="4992" spans="1:16" x14ac:dyDescent="0.25">
      <c r="A4992" s="93">
        <v>560</v>
      </c>
      <c r="B4992" s="232" t="str">
        <f>IF(AND(A4992&lt;&gt;"",ISNUMBER(A4992)),VLOOKUP(A4992,Studies!A:BR,2,FALSE),"")</f>
        <v>Bristol-Myers Squibb Company, Clinical Pharmacology and Biopharmaceutics Review, Application number 21-567, 2002, page 51</v>
      </c>
      <c r="C4992" s="232" t="str">
        <f>IF(AND(A4992&lt;&gt;"",ISNUMBER(A4992)),VLOOKUP(A4992,Studies!A:BR,3,FALSE),"")</f>
        <v>https://www.accessdata.fda.gov/drugsatfda_docs/nda/2003/21-567_Reyataz_BioPharmr_P1.pdf</v>
      </c>
      <c r="D4992" s="232" t="str">
        <f>IF(AND(A4992&lt;&gt;"",ISNUMBER(A4992)),VLOOKUP(A4992,Studies!A:BR,4,FALSE),"")</f>
        <v>AI424-001, 1200 mg</v>
      </c>
      <c r="E4992" s="206" t="str">
        <f>IF(AND(A4992&lt;&gt;"",ISNUMBER(A4992)),VLOOKUP(A4992,Studies!A:BR,5,FALSE),"")</f>
        <v>Atazanavir</v>
      </c>
      <c r="F4992" s="207" t="str">
        <f>IF(AND(A4992&lt;&gt;"",ISNUMBER(A4992)),VLOOKUP(A4992,Studies!A:BR,6,FALSE),"")</f>
        <v>Plasma</v>
      </c>
      <c r="G4992" s="194">
        <v>8.0529779999999995</v>
      </c>
      <c r="H4992" s="194" t="s">
        <v>60</v>
      </c>
      <c r="I4992" s="187">
        <v>1574.4639999999999</v>
      </c>
      <c r="J4992" s="187" t="s">
        <v>1025</v>
      </c>
      <c r="K4992" s="187" t="s">
        <v>116</v>
      </c>
      <c r="L4992" s="195"/>
      <c r="M4992" s="195"/>
      <c r="N4992" s="195"/>
      <c r="O4992" s="199"/>
      <c r="P4992" s="188"/>
    </row>
    <row r="4993" spans="1:16" x14ac:dyDescent="0.25">
      <c r="A4993" s="93">
        <v>560</v>
      </c>
      <c r="B4993" s="232" t="str">
        <f>IF(AND(A4993&lt;&gt;"",ISNUMBER(A4993)),VLOOKUP(A4993,Studies!A:BR,2,FALSE),"")</f>
        <v>Bristol-Myers Squibb Company, Clinical Pharmacology and Biopharmaceutics Review, Application number 21-567, 2002, page 51</v>
      </c>
      <c r="C4993" s="232" t="str">
        <f>IF(AND(A4993&lt;&gt;"",ISNUMBER(A4993)),VLOOKUP(A4993,Studies!A:BR,3,FALSE),"")</f>
        <v>https://www.accessdata.fda.gov/drugsatfda_docs/nda/2003/21-567_Reyataz_BioPharmr_P1.pdf</v>
      </c>
      <c r="D4993" s="232" t="str">
        <f>IF(AND(A4993&lt;&gt;"",ISNUMBER(A4993)),VLOOKUP(A4993,Studies!A:BR,4,FALSE),"")</f>
        <v>AI424-001, 1200 mg</v>
      </c>
      <c r="E4993" s="206" t="str">
        <f>IF(AND(A4993&lt;&gt;"",ISNUMBER(A4993)),VLOOKUP(A4993,Studies!A:BR,5,FALSE),"")</f>
        <v>Atazanavir</v>
      </c>
      <c r="F4993" s="207" t="str">
        <f>IF(AND(A4993&lt;&gt;"",ISNUMBER(A4993)),VLOOKUP(A4993,Studies!A:BR,6,FALSE),"")</f>
        <v>Plasma</v>
      </c>
      <c r="G4993" s="194">
        <v>12.10336</v>
      </c>
      <c r="H4993" s="194" t="s">
        <v>60</v>
      </c>
      <c r="I4993" s="187">
        <v>943.86609999999996</v>
      </c>
      <c r="J4993" s="187" t="s">
        <v>1025</v>
      </c>
      <c r="K4993" s="187" t="s">
        <v>116</v>
      </c>
      <c r="L4993" s="195"/>
      <c r="M4993" s="195"/>
      <c r="N4993" s="195"/>
      <c r="O4993" s="199"/>
      <c r="P4993" s="188"/>
    </row>
    <row r="4994" spans="1:16" x14ac:dyDescent="0.25">
      <c r="A4994" s="93">
        <v>560</v>
      </c>
      <c r="B4994" s="232" t="str">
        <f>IF(AND(A4994&lt;&gt;"",ISNUMBER(A4994)),VLOOKUP(A4994,Studies!A:BR,2,FALSE),"")</f>
        <v>Bristol-Myers Squibb Company, Clinical Pharmacology and Biopharmaceutics Review, Application number 21-567, 2002, page 51</v>
      </c>
      <c r="C4994" s="232" t="str">
        <f>IF(AND(A4994&lt;&gt;"",ISNUMBER(A4994)),VLOOKUP(A4994,Studies!A:BR,3,FALSE),"")</f>
        <v>https://www.accessdata.fda.gov/drugsatfda_docs/nda/2003/21-567_Reyataz_BioPharmr_P1.pdf</v>
      </c>
      <c r="D4994" s="232" t="str">
        <f>IF(AND(A4994&lt;&gt;"",ISNUMBER(A4994)),VLOOKUP(A4994,Studies!A:BR,4,FALSE),"")</f>
        <v>AI424-001, 1200 mg</v>
      </c>
      <c r="E4994" s="206" t="str">
        <f>IF(AND(A4994&lt;&gt;"",ISNUMBER(A4994)),VLOOKUP(A4994,Studies!A:BR,5,FALSE),"")</f>
        <v>Atazanavir</v>
      </c>
      <c r="F4994" s="207" t="str">
        <f>IF(AND(A4994&lt;&gt;"",ISNUMBER(A4994)),VLOOKUP(A4994,Studies!A:BR,6,FALSE),"")</f>
        <v>Plasma</v>
      </c>
      <c r="G4994" s="194">
        <v>18.046309999999998</v>
      </c>
      <c r="H4994" s="194" t="s">
        <v>60</v>
      </c>
      <c r="I4994" s="187">
        <v>464.15890000000002</v>
      </c>
      <c r="J4994" s="187" t="s">
        <v>1025</v>
      </c>
      <c r="K4994" s="187" t="s">
        <v>116</v>
      </c>
      <c r="L4994" s="195"/>
      <c r="M4994" s="195"/>
      <c r="N4994" s="195"/>
      <c r="O4994" s="199"/>
      <c r="P4994" s="188"/>
    </row>
    <row r="4995" spans="1:16" x14ac:dyDescent="0.25">
      <c r="A4995" s="93">
        <v>560</v>
      </c>
      <c r="B4995" s="232" t="str">
        <f>IF(AND(A4995&lt;&gt;"",ISNUMBER(A4995)),VLOOKUP(A4995,Studies!A:BR,2,FALSE),"")</f>
        <v>Bristol-Myers Squibb Company, Clinical Pharmacology and Biopharmaceutics Review, Application number 21-567, 2002, page 51</v>
      </c>
      <c r="C4995" s="232" t="str">
        <f>IF(AND(A4995&lt;&gt;"",ISNUMBER(A4995)),VLOOKUP(A4995,Studies!A:BR,3,FALSE),"")</f>
        <v>https://www.accessdata.fda.gov/drugsatfda_docs/nda/2003/21-567_Reyataz_BioPharmr_P1.pdf</v>
      </c>
      <c r="D4995" s="232" t="str">
        <f>IF(AND(A4995&lt;&gt;"",ISNUMBER(A4995)),VLOOKUP(A4995,Studies!A:BR,4,FALSE),"")</f>
        <v>AI424-001, 1200 mg</v>
      </c>
      <c r="E4995" s="206" t="str">
        <f>IF(AND(A4995&lt;&gt;"",ISNUMBER(A4995)),VLOOKUP(A4995,Studies!A:BR,5,FALSE),"")</f>
        <v>Atazanavir</v>
      </c>
      <c r="F4995" s="207" t="str">
        <f>IF(AND(A4995&lt;&gt;"",ISNUMBER(A4995)),VLOOKUP(A4995,Studies!A:BR,6,FALSE),"")</f>
        <v>Plasma</v>
      </c>
      <c r="G4995" s="194">
        <v>24.074100000000001</v>
      </c>
      <c r="H4995" s="194" t="s">
        <v>60</v>
      </c>
      <c r="I4995" s="187">
        <v>206.73410000000001</v>
      </c>
      <c r="J4995" s="187" t="s">
        <v>1025</v>
      </c>
      <c r="K4995" s="187" t="s">
        <v>116</v>
      </c>
      <c r="L4995" s="195"/>
      <c r="M4995" s="195"/>
      <c r="N4995" s="195"/>
      <c r="O4995" s="199"/>
      <c r="P4995" s="188"/>
    </row>
    <row r="4996" spans="1:16" x14ac:dyDescent="0.25">
      <c r="A4996" s="93">
        <v>560</v>
      </c>
      <c r="B4996" s="232" t="str">
        <f>IF(AND(A4996&lt;&gt;"",ISNUMBER(A4996)),VLOOKUP(A4996,Studies!A:BR,2,FALSE),"")</f>
        <v>Bristol-Myers Squibb Company, Clinical Pharmacology and Biopharmaceutics Review, Application number 21-567, 2002, page 51</v>
      </c>
      <c r="C4996" s="232" t="str">
        <f>IF(AND(A4996&lt;&gt;"",ISNUMBER(A4996)),VLOOKUP(A4996,Studies!A:BR,3,FALSE),"")</f>
        <v>https://www.accessdata.fda.gov/drugsatfda_docs/nda/2003/21-567_Reyataz_BioPharmr_P1.pdf</v>
      </c>
      <c r="D4996" s="232" t="str">
        <f>IF(AND(A4996&lt;&gt;"",ISNUMBER(A4996)),VLOOKUP(A4996,Studies!A:BR,4,FALSE),"")</f>
        <v>AI424-001, 1200 mg</v>
      </c>
      <c r="E4996" s="206" t="str">
        <f>IF(AND(A4996&lt;&gt;"",ISNUMBER(A4996)),VLOOKUP(A4996,Studies!A:BR,5,FALSE),"")</f>
        <v>Atazanavir</v>
      </c>
      <c r="F4996" s="207" t="str">
        <f>IF(AND(A4996&lt;&gt;"",ISNUMBER(A4996)),VLOOKUP(A4996,Studies!A:BR,6,FALSE),"")</f>
        <v>Plasma</v>
      </c>
      <c r="G4996" s="194">
        <v>30.115539999999999</v>
      </c>
      <c r="H4996" s="194" t="s">
        <v>60</v>
      </c>
      <c r="I4996" s="187">
        <v>116.0155</v>
      </c>
      <c r="J4996" s="187" t="s">
        <v>1025</v>
      </c>
      <c r="K4996" s="187" t="s">
        <v>116</v>
      </c>
      <c r="L4996" s="195"/>
      <c r="M4996" s="195"/>
      <c r="N4996" s="195"/>
      <c r="O4996" s="199"/>
      <c r="P4996" s="188"/>
    </row>
    <row r="4997" spans="1:16" x14ac:dyDescent="0.25">
      <c r="A4997" s="93">
        <v>560</v>
      </c>
      <c r="B4997" s="232" t="str">
        <f>IF(AND(A4997&lt;&gt;"",ISNUMBER(A4997)),VLOOKUP(A4997,Studies!A:BR,2,FALSE),"")</f>
        <v>Bristol-Myers Squibb Company, Clinical Pharmacology and Biopharmaceutics Review, Application number 21-567, 2002, page 51</v>
      </c>
      <c r="C4997" s="232" t="str">
        <f>IF(AND(A4997&lt;&gt;"",ISNUMBER(A4997)),VLOOKUP(A4997,Studies!A:BR,3,FALSE),"")</f>
        <v>https://www.accessdata.fda.gov/drugsatfda_docs/nda/2003/21-567_Reyataz_BioPharmr_P1.pdf</v>
      </c>
      <c r="D4997" s="232" t="str">
        <f>IF(AND(A4997&lt;&gt;"",ISNUMBER(A4997)),VLOOKUP(A4997,Studies!A:BR,4,FALSE),"")</f>
        <v>AI424-001, 1200 mg</v>
      </c>
      <c r="E4997" s="206" t="str">
        <f>IF(AND(A4997&lt;&gt;"",ISNUMBER(A4997)),VLOOKUP(A4997,Studies!A:BR,5,FALSE),"")</f>
        <v>Atazanavir</v>
      </c>
      <c r="F4997" s="207" t="str">
        <f>IF(AND(A4997&lt;&gt;"",ISNUMBER(A4997)),VLOOKUP(A4997,Studies!A:BR,6,FALSE),"")</f>
        <v>Plasma</v>
      </c>
      <c r="G4997" s="194">
        <v>36.050699999999999</v>
      </c>
      <c r="H4997" s="194" t="s">
        <v>60</v>
      </c>
      <c r="I4997" s="187">
        <v>49.994790000000002</v>
      </c>
      <c r="J4997" s="187" t="s">
        <v>1025</v>
      </c>
      <c r="K4997" s="187" t="s">
        <v>116</v>
      </c>
      <c r="L4997" s="195"/>
      <c r="M4997" s="195"/>
      <c r="N4997" s="195"/>
      <c r="O4997" s="199"/>
      <c r="P4997" s="188"/>
    </row>
    <row r="4998" spans="1:16" x14ac:dyDescent="0.25">
      <c r="A4998" s="93">
        <v>561</v>
      </c>
      <c r="B4998" s="232" t="str">
        <f>IF(AND(A4998&lt;&gt;"",ISNUMBER(A4998)),VLOOKUP(A4998,Studies!A:BR,2,FALSE),"")</f>
        <v>Bristol-Myers Squibb Company, Clinical Pharmacology and Biopharmaceutics Review, Application number 21-567, 2002, page 64</v>
      </c>
      <c r="C4998" s="232" t="str">
        <f>IF(AND(A4998&lt;&gt;"",ISNUMBER(A4998)),VLOOKUP(A4998,Studies!A:BR,3,FALSE),"")</f>
        <v>https://www.accessdata.fda.gov/drugsatfda_docs/nda/2003/21-567_Reyataz_BioPharmr_P2.pdf</v>
      </c>
      <c r="D4998" s="232" t="str">
        <f>IF(AND(A4998&lt;&gt;"",ISNUMBER(A4998)),VLOOKUP(A4998,Studies!A:BR,4,FALSE),"")</f>
        <v>AI424-040, 200 mg</v>
      </c>
      <c r="E4998" s="206" t="str">
        <f>IF(AND(A4998&lt;&gt;"",ISNUMBER(A4998)),VLOOKUP(A4998,Studies!A:BR,5,FALSE),"")</f>
        <v>Atazanavir</v>
      </c>
      <c r="F4998" s="207" t="str">
        <f>IF(AND(A4998&lt;&gt;"",ISNUMBER(A4998)),VLOOKUP(A4998,Studies!A:BR,6,FALSE),"")</f>
        <v>Plasma</v>
      </c>
      <c r="G4998" s="194">
        <v>95.996133614000001</v>
      </c>
      <c r="H4998" s="194" t="s">
        <v>60</v>
      </c>
      <c r="I4998" s="187">
        <v>48.094079999999998</v>
      </c>
      <c r="J4998" s="187" t="s">
        <v>1025</v>
      </c>
      <c r="K4998" s="187" t="s">
        <v>116</v>
      </c>
      <c r="L4998" s="195">
        <v>68.9649</v>
      </c>
      <c r="M4998" s="195" t="s">
        <v>1025</v>
      </c>
      <c r="N4998" s="195" t="s">
        <v>534</v>
      </c>
      <c r="O4998" s="199"/>
      <c r="P4998" s="188"/>
    </row>
    <row r="4999" spans="1:16" x14ac:dyDescent="0.25">
      <c r="A4999" s="93">
        <v>561</v>
      </c>
      <c r="B4999" s="232" t="str">
        <f>IF(AND(A4999&lt;&gt;"",ISNUMBER(A4999)),VLOOKUP(A4999,Studies!A:BR,2,FALSE),"")</f>
        <v>Bristol-Myers Squibb Company, Clinical Pharmacology and Biopharmaceutics Review, Application number 21-567, 2002, page 64</v>
      </c>
      <c r="C4999" s="232" t="str">
        <f>IF(AND(A4999&lt;&gt;"",ISNUMBER(A4999)),VLOOKUP(A4999,Studies!A:BR,3,FALSE),"")</f>
        <v>https://www.accessdata.fda.gov/drugsatfda_docs/nda/2003/21-567_Reyataz_BioPharmr_P2.pdf</v>
      </c>
      <c r="D4999" s="232" t="str">
        <f>IF(AND(A4999&lt;&gt;"",ISNUMBER(A4999)),VLOOKUP(A4999,Studies!A:BR,4,FALSE),"")</f>
        <v>AI424-040, 200 mg</v>
      </c>
      <c r="E4999" s="206" t="str">
        <f>IF(AND(A4999&lt;&gt;"",ISNUMBER(A4999)),VLOOKUP(A4999,Studies!A:BR,5,FALSE),"")</f>
        <v>Atazanavir</v>
      </c>
      <c r="F4999" s="207" t="str">
        <f>IF(AND(A4999&lt;&gt;"",ISNUMBER(A4999)),VLOOKUP(A4999,Studies!A:BR,6,FALSE),"")</f>
        <v>Plasma</v>
      </c>
      <c r="G4999" s="194">
        <v>96.504997399999993</v>
      </c>
      <c r="H4999" s="194" t="s">
        <v>60</v>
      </c>
      <c r="I4999" s="187">
        <v>46.143549999999998</v>
      </c>
      <c r="J4999" s="187" t="s">
        <v>1025</v>
      </c>
      <c r="K4999" s="187" t="s">
        <v>116</v>
      </c>
      <c r="L4999" s="195">
        <v>40.101559999999999</v>
      </c>
      <c r="M4999" s="195" t="s">
        <v>1025</v>
      </c>
      <c r="N4999" s="195" t="s">
        <v>534</v>
      </c>
      <c r="O4999" s="199"/>
      <c r="P4999" s="188"/>
    </row>
    <row r="5000" spans="1:16" x14ac:dyDescent="0.25">
      <c r="A5000" s="93">
        <v>561</v>
      </c>
      <c r="B5000" s="232" t="str">
        <f>IF(AND(A5000&lt;&gt;"",ISNUMBER(A5000)),VLOOKUP(A5000,Studies!A:BR,2,FALSE),"")</f>
        <v>Bristol-Myers Squibb Company, Clinical Pharmacology and Biopharmaceutics Review, Application number 21-567, 2002, page 64</v>
      </c>
      <c r="C5000" s="232" t="str">
        <f>IF(AND(A5000&lt;&gt;"",ISNUMBER(A5000)),VLOOKUP(A5000,Studies!A:BR,3,FALSE),"")</f>
        <v>https://www.accessdata.fda.gov/drugsatfda_docs/nda/2003/21-567_Reyataz_BioPharmr_P2.pdf</v>
      </c>
      <c r="D5000" s="232" t="str">
        <f>IF(AND(A5000&lt;&gt;"",ISNUMBER(A5000)),VLOOKUP(A5000,Studies!A:BR,4,FALSE),"")</f>
        <v>AI424-040, 200 mg</v>
      </c>
      <c r="E5000" s="206" t="str">
        <f>IF(AND(A5000&lt;&gt;"",ISNUMBER(A5000)),VLOOKUP(A5000,Studies!A:BR,5,FALSE),"")</f>
        <v>Atazanavir</v>
      </c>
      <c r="F5000" s="207" t="str">
        <f>IF(AND(A5000&lt;&gt;"",ISNUMBER(A5000)),VLOOKUP(A5000,Studies!A:BR,6,FALSE),"")</f>
        <v>Plasma</v>
      </c>
      <c r="G5000" s="194">
        <v>97.012203999999997</v>
      </c>
      <c r="H5000" s="194" t="s">
        <v>60</v>
      </c>
      <c r="I5000" s="187">
        <v>231.44069999999999</v>
      </c>
      <c r="J5000" s="187" t="s">
        <v>1025</v>
      </c>
      <c r="K5000" s="187" t="s">
        <v>116</v>
      </c>
      <c r="L5000" s="195">
        <v>316.43279999999999</v>
      </c>
      <c r="M5000" s="195" t="s">
        <v>1025</v>
      </c>
      <c r="N5000" s="195" t="s">
        <v>534</v>
      </c>
      <c r="O5000" s="199"/>
      <c r="P5000" s="188"/>
    </row>
    <row r="5001" spans="1:16" x14ac:dyDescent="0.25">
      <c r="A5001" s="93">
        <v>561</v>
      </c>
      <c r="B5001" s="232" t="str">
        <f>IF(AND(A5001&lt;&gt;"",ISNUMBER(A5001)),VLOOKUP(A5001,Studies!A:BR,2,FALSE),"")</f>
        <v>Bristol-Myers Squibb Company, Clinical Pharmacology and Biopharmaceutics Review, Application number 21-567, 2002, page 64</v>
      </c>
      <c r="C5001" s="232" t="str">
        <f>IF(AND(A5001&lt;&gt;"",ISNUMBER(A5001)),VLOOKUP(A5001,Studies!A:BR,3,FALSE),"")</f>
        <v>https://www.accessdata.fda.gov/drugsatfda_docs/nda/2003/21-567_Reyataz_BioPharmr_P2.pdf</v>
      </c>
      <c r="D5001" s="232" t="str">
        <f>IF(AND(A5001&lt;&gt;"",ISNUMBER(A5001)),VLOOKUP(A5001,Studies!A:BR,4,FALSE),"")</f>
        <v>AI424-040, 200 mg</v>
      </c>
      <c r="E5001" s="206" t="str">
        <f>IF(AND(A5001&lt;&gt;"",ISNUMBER(A5001)),VLOOKUP(A5001,Studies!A:BR,5,FALSE),"")</f>
        <v>Atazanavir</v>
      </c>
      <c r="F5001" s="207" t="str">
        <f>IF(AND(A5001&lt;&gt;"",ISNUMBER(A5001)),VLOOKUP(A5001,Studies!A:BR,6,FALSE),"")</f>
        <v>Plasma</v>
      </c>
      <c r="G5001" s="194">
        <v>97.470410000000001</v>
      </c>
      <c r="H5001" s="194" t="s">
        <v>60</v>
      </c>
      <c r="I5001" s="187">
        <v>754.45519999999999</v>
      </c>
      <c r="J5001" s="187" t="s">
        <v>1025</v>
      </c>
      <c r="K5001" s="187" t="s">
        <v>116</v>
      </c>
      <c r="L5001" s="195">
        <v>524.90549999999996</v>
      </c>
      <c r="M5001" s="195" t="s">
        <v>1025</v>
      </c>
      <c r="N5001" s="195" t="s">
        <v>534</v>
      </c>
      <c r="O5001" s="199"/>
      <c r="P5001" s="188"/>
    </row>
    <row r="5002" spans="1:16" x14ac:dyDescent="0.25">
      <c r="A5002" s="93">
        <v>561</v>
      </c>
      <c r="B5002" s="232" t="str">
        <f>IF(AND(A5002&lt;&gt;"",ISNUMBER(A5002)),VLOOKUP(A5002,Studies!A:BR,2,FALSE),"")</f>
        <v>Bristol-Myers Squibb Company, Clinical Pharmacology and Biopharmaceutics Review, Application number 21-567, 2002, page 64</v>
      </c>
      <c r="C5002" s="232" t="str">
        <f>IF(AND(A5002&lt;&gt;"",ISNUMBER(A5002)),VLOOKUP(A5002,Studies!A:BR,3,FALSE),"")</f>
        <v>https://www.accessdata.fda.gov/drugsatfda_docs/nda/2003/21-567_Reyataz_BioPharmr_P2.pdf</v>
      </c>
      <c r="D5002" s="232" t="str">
        <f>IF(AND(A5002&lt;&gt;"",ISNUMBER(A5002)),VLOOKUP(A5002,Studies!A:BR,4,FALSE),"")</f>
        <v>AI424-040, 200 mg</v>
      </c>
      <c r="E5002" s="206" t="str">
        <f>IF(AND(A5002&lt;&gt;"",ISNUMBER(A5002)),VLOOKUP(A5002,Studies!A:BR,5,FALSE),"")</f>
        <v>Atazanavir</v>
      </c>
      <c r="F5002" s="207" t="str">
        <f>IF(AND(A5002&lt;&gt;"",ISNUMBER(A5002)),VLOOKUP(A5002,Studies!A:BR,6,FALSE),"")</f>
        <v>Plasma</v>
      </c>
      <c r="G5002" s="194">
        <v>97.991268000000005</v>
      </c>
      <c r="H5002" s="194" t="s">
        <v>60</v>
      </c>
      <c r="I5002" s="187">
        <v>1227.53</v>
      </c>
      <c r="J5002" s="187" t="s">
        <v>1025</v>
      </c>
      <c r="K5002" s="187" t="s">
        <v>116</v>
      </c>
      <c r="L5002" s="195">
        <v>661.10230000000001</v>
      </c>
      <c r="M5002" s="195" t="s">
        <v>1025</v>
      </c>
      <c r="N5002" s="195" t="s">
        <v>534</v>
      </c>
      <c r="O5002" s="199"/>
      <c r="P5002" s="188"/>
    </row>
    <row r="5003" spans="1:16" x14ac:dyDescent="0.25">
      <c r="A5003" s="93">
        <v>561</v>
      </c>
      <c r="B5003" s="232" t="str">
        <f>IF(AND(A5003&lt;&gt;"",ISNUMBER(A5003)),VLOOKUP(A5003,Studies!A:BR,2,FALSE),"")</f>
        <v>Bristol-Myers Squibb Company, Clinical Pharmacology and Biopharmaceutics Review, Application number 21-567, 2002, page 64</v>
      </c>
      <c r="C5003" s="232" t="str">
        <f>IF(AND(A5003&lt;&gt;"",ISNUMBER(A5003)),VLOOKUP(A5003,Studies!A:BR,3,FALSE),"")</f>
        <v>https://www.accessdata.fda.gov/drugsatfda_docs/nda/2003/21-567_Reyataz_BioPharmr_P2.pdf</v>
      </c>
      <c r="D5003" s="232" t="str">
        <f>IF(AND(A5003&lt;&gt;"",ISNUMBER(A5003)),VLOOKUP(A5003,Studies!A:BR,4,FALSE),"")</f>
        <v>AI424-040, 200 mg</v>
      </c>
      <c r="E5003" s="206" t="str">
        <f>IF(AND(A5003&lt;&gt;"",ISNUMBER(A5003)),VLOOKUP(A5003,Studies!A:BR,5,FALSE),"")</f>
        <v>Atazanavir</v>
      </c>
      <c r="F5003" s="207" t="str">
        <f>IF(AND(A5003&lt;&gt;"",ISNUMBER(A5003)),VLOOKUP(A5003,Studies!A:BR,6,FALSE),"")</f>
        <v>Plasma</v>
      </c>
      <c r="G5003" s="194">
        <v>98.459969000000001</v>
      </c>
      <c r="H5003" s="194" t="s">
        <v>60</v>
      </c>
      <c r="I5003" s="187">
        <v>1129.6210000000001</v>
      </c>
      <c r="J5003" s="187" t="s">
        <v>1025</v>
      </c>
      <c r="K5003" s="187" t="s">
        <v>116</v>
      </c>
      <c r="L5003" s="195">
        <v>537.50599999999997</v>
      </c>
      <c r="M5003" s="195" t="s">
        <v>1025</v>
      </c>
      <c r="N5003" s="195" t="s">
        <v>534</v>
      </c>
      <c r="O5003" s="199"/>
      <c r="P5003" s="188"/>
    </row>
    <row r="5004" spans="1:16" x14ac:dyDescent="0.25">
      <c r="A5004" s="93">
        <v>561</v>
      </c>
      <c r="B5004" s="232" t="str">
        <f>IF(AND(A5004&lt;&gt;"",ISNUMBER(A5004)),VLOOKUP(A5004,Studies!A:BR,2,FALSE),"")</f>
        <v>Bristol-Myers Squibb Company, Clinical Pharmacology and Biopharmaceutics Review, Application number 21-567, 2002, page 64</v>
      </c>
      <c r="C5004" s="232" t="str">
        <f>IF(AND(A5004&lt;&gt;"",ISNUMBER(A5004)),VLOOKUP(A5004,Studies!A:BR,3,FALSE),"")</f>
        <v>https://www.accessdata.fda.gov/drugsatfda_docs/nda/2003/21-567_Reyataz_BioPharmr_P2.pdf</v>
      </c>
      <c r="D5004" s="232" t="str">
        <f>IF(AND(A5004&lt;&gt;"",ISNUMBER(A5004)),VLOOKUP(A5004,Studies!A:BR,4,FALSE),"")</f>
        <v>AI424-040, 200 mg</v>
      </c>
      <c r="E5004" s="206" t="str">
        <f>IF(AND(A5004&lt;&gt;"",ISNUMBER(A5004)),VLOOKUP(A5004,Studies!A:BR,5,FALSE),"")</f>
        <v>Atazanavir</v>
      </c>
      <c r="F5004" s="207" t="str">
        <f>IF(AND(A5004&lt;&gt;"",ISNUMBER(A5004)),VLOOKUP(A5004,Studies!A:BR,6,FALSE),"")</f>
        <v>Plasma</v>
      </c>
      <c r="G5004" s="194">
        <v>98.932772</v>
      </c>
      <c r="H5004" s="194" t="s">
        <v>60</v>
      </c>
      <c r="I5004" s="187">
        <v>1245.3889999999999</v>
      </c>
      <c r="J5004" s="187" t="s">
        <v>1025</v>
      </c>
      <c r="K5004" s="187" t="s">
        <v>116</v>
      </c>
      <c r="L5004" s="195">
        <v>1429.595</v>
      </c>
      <c r="M5004" s="195" t="s">
        <v>1025</v>
      </c>
      <c r="N5004" s="195" t="s">
        <v>534</v>
      </c>
      <c r="O5004" s="199"/>
      <c r="P5004" s="188"/>
    </row>
    <row r="5005" spans="1:16" x14ac:dyDescent="0.25">
      <c r="A5005" s="93">
        <v>561</v>
      </c>
      <c r="B5005" s="232" t="str">
        <f>IF(AND(A5005&lt;&gt;"",ISNUMBER(A5005)),VLOOKUP(A5005,Studies!A:BR,2,FALSE),"")</f>
        <v>Bristol-Myers Squibb Company, Clinical Pharmacology and Biopharmaceutics Review, Application number 21-567, 2002, page 64</v>
      </c>
      <c r="C5005" s="232" t="str">
        <f>IF(AND(A5005&lt;&gt;"",ISNUMBER(A5005)),VLOOKUP(A5005,Studies!A:BR,3,FALSE),"")</f>
        <v>https://www.accessdata.fda.gov/drugsatfda_docs/nda/2003/21-567_Reyataz_BioPharmr_P2.pdf</v>
      </c>
      <c r="D5005" s="232" t="str">
        <f>IF(AND(A5005&lt;&gt;"",ISNUMBER(A5005)),VLOOKUP(A5005,Studies!A:BR,4,FALSE),"")</f>
        <v>AI424-040, 200 mg</v>
      </c>
      <c r="E5005" s="206" t="str">
        <f>IF(AND(A5005&lt;&gt;"",ISNUMBER(A5005)),VLOOKUP(A5005,Studies!A:BR,5,FALSE),"")</f>
        <v>Atazanavir</v>
      </c>
      <c r="F5005" s="207" t="str">
        <f>IF(AND(A5005&lt;&gt;"",ISNUMBER(A5005)),VLOOKUP(A5005,Studies!A:BR,6,FALSE),"")</f>
        <v>Plasma</v>
      </c>
      <c r="G5005" s="194">
        <v>99.942609000000004</v>
      </c>
      <c r="H5005" s="194" t="s">
        <v>60</v>
      </c>
      <c r="I5005" s="187">
        <v>809.90920000000006</v>
      </c>
      <c r="J5005" s="187" t="s">
        <v>1025</v>
      </c>
      <c r="K5005" s="187" t="s">
        <v>116</v>
      </c>
      <c r="L5005" s="195">
        <v>402.10770000000002</v>
      </c>
      <c r="M5005" s="195" t="s">
        <v>1025</v>
      </c>
      <c r="N5005" s="195" t="s">
        <v>534</v>
      </c>
      <c r="O5005" s="199"/>
      <c r="P5005" s="188"/>
    </row>
    <row r="5006" spans="1:16" x14ac:dyDescent="0.25">
      <c r="A5006" s="93">
        <v>561</v>
      </c>
      <c r="B5006" s="232" t="str">
        <f>IF(AND(A5006&lt;&gt;"",ISNUMBER(A5006)),VLOOKUP(A5006,Studies!A:BR,2,FALSE),"")</f>
        <v>Bristol-Myers Squibb Company, Clinical Pharmacology and Biopharmaceutics Review, Application number 21-567, 2002, page 64</v>
      </c>
      <c r="C5006" s="232" t="str">
        <f>IF(AND(A5006&lt;&gt;"",ISNUMBER(A5006)),VLOOKUP(A5006,Studies!A:BR,3,FALSE),"")</f>
        <v>https://www.accessdata.fda.gov/drugsatfda_docs/nda/2003/21-567_Reyataz_BioPharmr_P2.pdf</v>
      </c>
      <c r="D5006" s="232" t="str">
        <f>IF(AND(A5006&lt;&gt;"",ISNUMBER(A5006)),VLOOKUP(A5006,Studies!A:BR,4,FALSE),"")</f>
        <v>AI424-040, 200 mg</v>
      </c>
      <c r="E5006" s="206" t="str">
        <f>IF(AND(A5006&lt;&gt;"",ISNUMBER(A5006)),VLOOKUP(A5006,Studies!A:BR,5,FALSE),"")</f>
        <v>Atazanavir</v>
      </c>
      <c r="F5006" s="207" t="str">
        <f>IF(AND(A5006&lt;&gt;"",ISNUMBER(A5006)),VLOOKUP(A5006,Studies!A:BR,6,FALSE),"")</f>
        <v>Plasma</v>
      </c>
      <c r="G5006" s="194">
        <v>100.997344</v>
      </c>
      <c r="H5006" s="194" t="s">
        <v>60</v>
      </c>
      <c r="I5006" s="187">
        <v>676.44230000000005</v>
      </c>
      <c r="J5006" s="187" t="s">
        <v>1025</v>
      </c>
      <c r="K5006" s="187" t="s">
        <v>116</v>
      </c>
      <c r="L5006" s="195">
        <v>254.80619999999999</v>
      </c>
      <c r="M5006" s="195" t="s">
        <v>1025</v>
      </c>
      <c r="N5006" s="195" t="s">
        <v>534</v>
      </c>
      <c r="O5006" s="199"/>
      <c r="P5006" s="188"/>
    </row>
    <row r="5007" spans="1:16" x14ac:dyDescent="0.25">
      <c r="A5007" s="93">
        <v>561</v>
      </c>
      <c r="B5007" s="232" t="str">
        <f>IF(AND(A5007&lt;&gt;"",ISNUMBER(A5007)),VLOOKUP(A5007,Studies!A:BR,2,FALSE),"")</f>
        <v>Bristol-Myers Squibb Company, Clinical Pharmacology and Biopharmaceutics Review, Application number 21-567, 2002, page 64</v>
      </c>
      <c r="C5007" s="232" t="str">
        <f>IF(AND(A5007&lt;&gt;"",ISNUMBER(A5007)),VLOOKUP(A5007,Studies!A:BR,3,FALSE),"")</f>
        <v>https://www.accessdata.fda.gov/drugsatfda_docs/nda/2003/21-567_Reyataz_BioPharmr_P2.pdf</v>
      </c>
      <c r="D5007" s="232" t="str">
        <f>IF(AND(A5007&lt;&gt;"",ISNUMBER(A5007)),VLOOKUP(A5007,Studies!A:BR,4,FALSE),"")</f>
        <v>AI424-040, 200 mg</v>
      </c>
      <c r="E5007" s="206" t="str">
        <f>IF(AND(A5007&lt;&gt;"",ISNUMBER(A5007)),VLOOKUP(A5007,Studies!A:BR,5,FALSE),"")</f>
        <v>Atazanavir</v>
      </c>
      <c r="F5007" s="207" t="str">
        <f>IF(AND(A5007&lt;&gt;"",ISNUMBER(A5007)),VLOOKUP(A5007,Studies!A:BR,6,FALSE),"")</f>
        <v>Plasma</v>
      </c>
      <c r="G5007" s="194">
        <v>101.97112</v>
      </c>
      <c r="H5007" s="194" t="s">
        <v>60</v>
      </c>
      <c r="I5007" s="187">
        <v>505.49299999999999</v>
      </c>
      <c r="J5007" s="187" t="s">
        <v>1025</v>
      </c>
      <c r="K5007" s="187" t="s">
        <v>116</v>
      </c>
      <c r="L5007" s="195">
        <v>261.53969999999998</v>
      </c>
      <c r="M5007" s="195" t="s">
        <v>1025</v>
      </c>
      <c r="N5007" s="195" t="s">
        <v>534</v>
      </c>
      <c r="O5007" s="199"/>
      <c r="P5007" s="188"/>
    </row>
    <row r="5008" spans="1:16" x14ac:dyDescent="0.25">
      <c r="A5008" s="93">
        <v>561</v>
      </c>
      <c r="B5008" s="232" t="str">
        <f>IF(AND(A5008&lt;&gt;"",ISNUMBER(A5008)),VLOOKUP(A5008,Studies!A:BR,2,FALSE),"")</f>
        <v>Bristol-Myers Squibb Company, Clinical Pharmacology and Biopharmaceutics Review, Application number 21-567, 2002, page 64</v>
      </c>
      <c r="C5008" s="232" t="str">
        <f>IF(AND(A5008&lt;&gt;"",ISNUMBER(A5008)),VLOOKUP(A5008,Studies!A:BR,3,FALSE),"")</f>
        <v>https://www.accessdata.fda.gov/drugsatfda_docs/nda/2003/21-567_Reyataz_BioPharmr_P2.pdf</v>
      </c>
      <c r="D5008" s="232" t="str">
        <f>IF(AND(A5008&lt;&gt;"",ISNUMBER(A5008)),VLOOKUP(A5008,Studies!A:BR,4,FALSE),"")</f>
        <v>AI424-040, 200 mg</v>
      </c>
      <c r="E5008" s="206" t="str">
        <f>IF(AND(A5008&lt;&gt;"",ISNUMBER(A5008)),VLOOKUP(A5008,Studies!A:BR,5,FALSE),"")</f>
        <v>Atazanavir</v>
      </c>
      <c r="F5008" s="207" t="str">
        <f>IF(AND(A5008&lt;&gt;"",ISNUMBER(A5008)),VLOOKUP(A5008,Studies!A:BR,6,FALSE),"")</f>
        <v>Plasma</v>
      </c>
      <c r="G5008" s="194">
        <v>104.000263</v>
      </c>
      <c r="H5008" s="194" t="s">
        <v>60</v>
      </c>
      <c r="I5008" s="187">
        <v>324.38929999999999</v>
      </c>
      <c r="J5008" s="187" t="s">
        <v>1025</v>
      </c>
      <c r="K5008" s="187" t="s">
        <v>116</v>
      </c>
      <c r="L5008" s="195">
        <v>174.7268</v>
      </c>
      <c r="M5008" s="195" t="s">
        <v>1025</v>
      </c>
      <c r="N5008" s="195" t="s">
        <v>534</v>
      </c>
      <c r="O5008" s="199"/>
      <c r="P5008" s="188"/>
    </row>
    <row r="5009" spans="1:16" x14ac:dyDescent="0.25">
      <c r="A5009" s="93">
        <v>561</v>
      </c>
      <c r="B5009" s="232" t="str">
        <f>IF(AND(A5009&lt;&gt;"",ISNUMBER(A5009)),VLOOKUP(A5009,Studies!A:BR,2,FALSE),"")</f>
        <v>Bristol-Myers Squibb Company, Clinical Pharmacology and Biopharmaceutics Review, Application number 21-567, 2002, page 64</v>
      </c>
      <c r="C5009" s="232" t="str">
        <f>IF(AND(A5009&lt;&gt;"",ISNUMBER(A5009)),VLOOKUP(A5009,Studies!A:BR,3,FALSE),"")</f>
        <v>https://www.accessdata.fda.gov/drugsatfda_docs/nda/2003/21-567_Reyataz_BioPharmr_P2.pdf</v>
      </c>
      <c r="D5009" s="232" t="str">
        <f>IF(AND(A5009&lt;&gt;"",ISNUMBER(A5009)),VLOOKUP(A5009,Studies!A:BR,4,FALSE),"")</f>
        <v>AI424-040, 200 mg</v>
      </c>
      <c r="E5009" s="206" t="str">
        <f>IF(AND(A5009&lt;&gt;"",ISNUMBER(A5009)),VLOOKUP(A5009,Studies!A:BR,5,FALSE),"")</f>
        <v>Atazanavir</v>
      </c>
      <c r="F5009" s="207" t="str">
        <f>IF(AND(A5009&lt;&gt;"",ISNUMBER(A5009)),VLOOKUP(A5009,Studies!A:BR,6,FALSE),"")</f>
        <v>Plasma</v>
      </c>
      <c r="G5009" s="194">
        <v>106.03162</v>
      </c>
      <c r="H5009" s="194" t="s">
        <v>60</v>
      </c>
      <c r="I5009" s="187">
        <v>229.44149999999999</v>
      </c>
      <c r="J5009" s="187" t="s">
        <v>1025</v>
      </c>
      <c r="K5009" s="187" t="s">
        <v>116</v>
      </c>
      <c r="L5009" s="195">
        <v>143.75919999999999</v>
      </c>
      <c r="M5009" s="195" t="s">
        <v>1025</v>
      </c>
      <c r="N5009" s="195" t="s">
        <v>534</v>
      </c>
      <c r="O5009" s="199"/>
      <c r="P5009" s="188"/>
    </row>
    <row r="5010" spans="1:16" x14ac:dyDescent="0.25">
      <c r="A5010" s="93">
        <v>561</v>
      </c>
      <c r="B5010" s="232" t="str">
        <f>IF(AND(A5010&lt;&gt;"",ISNUMBER(A5010)),VLOOKUP(A5010,Studies!A:BR,2,FALSE),"")</f>
        <v>Bristol-Myers Squibb Company, Clinical Pharmacology and Biopharmaceutics Review, Application number 21-567, 2002, page 64</v>
      </c>
      <c r="C5010" s="232" t="str">
        <f>IF(AND(A5010&lt;&gt;"",ISNUMBER(A5010)),VLOOKUP(A5010,Studies!A:BR,3,FALSE),"")</f>
        <v>https://www.accessdata.fda.gov/drugsatfda_docs/nda/2003/21-567_Reyataz_BioPharmr_P2.pdf</v>
      </c>
      <c r="D5010" s="232" t="str">
        <f>IF(AND(A5010&lt;&gt;"",ISNUMBER(A5010)),VLOOKUP(A5010,Studies!A:BR,4,FALSE),"")</f>
        <v>AI424-040, 200 mg</v>
      </c>
      <c r="E5010" s="206" t="str">
        <f>IF(AND(A5010&lt;&gt;"",ISNUMBER(A5010)),VLOOKUP(A5010,Studies!A:BR,5,FALSE),"")</f>
        <v>Atazanavir</v>
      </c>
      <c r="F5010" s="207" t="str">
        <f>IF(AND(A5010&lt;&gt;"",ISNUMBER(A5010)),VLOOKUP(A5010,Studies!A:BR,6,FALSE),"")</f>
        <v>Plasma</v>
      </c>
      <c r="G5010" s="194">
        <v>108.02312000000001</v>
      </c>
      <c r="H5010" s="194" t="s">
        <v>60</v>
      </c>
      <c r="I5010" s="187">
        <v>157.83199999999999</v>
      </c>
      <c r="J5010" s="187" t="s">
        <v>1025</v>
      </c>
      <c r="K5010" s="187" t="s">
        <v>116</v>
      </c>
      <c r="L5010" s="195">
        <v>113.5808</v>
      </c>
      <c r="M5010" s="195" t="s">
        <v>1025</v>
      </c>
      <c r="N5010" s="195" t="s">
        <v>534</v>
      </c>
      <c r="O5010" s="199"/>
      <c r="P5010" s="188"/>
    </row>
    <row r="5011" spans="1:16" x14ac:dyDescent="0.25">
      <c r="A5011" s="93">
        <v>561</v>
      </c>
      <c r="B5011" s="232" t="str">
        <f>IF(AND(A5011&lt;&gt;"",ISNUMBER(A5011)),VLOOKUP(A5011,Studies!A:BR,2,FALSE),"")</f>
        <v>Bristol-Myers Squibb Company, Clinical Pharmacology and Biopharmaceutics Review, Application number 21-567, 2002, page 64</v>
      </c>
      <c r="C5011" s="232" t="str">
        <f>IF(AND(A5011&lt;&gt;"",ISNUMBER(A5011)),VLOOKUP(A5011,Studies!A:BR,3,FALSE),"")</f>
        <v>https://www.accessdata.fda.gov/drugsatfda_docs/nda/2003/21-567_Reyataz_BioPharmr_P2.pdf</v>
      </c>
      <c r="D5011" s="232" t="str">
        <f>IF(AND(A5011&lt;&gt;"",ISNUMBER(A5011)),VLOOKUP(A5011,Studies!A:BR,4,FALSE),"")</f>
        <v>AI424-040, 200 mg</v>
      </c>
      <c r="E5011" s="206" t="str">
        <f>IF(AND(A5011&lt;&gt;"",ISNUMBER(A5011)),VLOOKUP(A5011,Studies!A:BR,5,FALSE),"")</f>
        <v>Atazanavir</v>
      </c>
      <c r="F5011" s="207" t="str">
        <f>IF(AND(A5011&lt;&gt;"",ISNUMBER(A5011)),VLOOKUP(A5011,Studies!A:BR,6,FALSE),"")</f>
        <v>Plasma</v>
      </c>
      <c r="G5011" s="194">
        <v>112.04945000000001</v>
      </c>
      <c r="H5011" s="194" t="s">
        <v>60</v>
      </c>
      <c r="I5011" s="187">
        <v>89.479339999999993</v>
      </c>
      <c r="J5011" s="187" t="s">
        <v>1025</v>
      </c>
      <c r="K5011" s="187" t="s">
        <v>116</v>
      </c>
      <c r="L5011" s="195">
        <v>66.5351</v>
      </c>
      <c r="M5011" s="195" t="s">
        <v>1025</v>
      </c>
      <c r="N5011" s="195" t="s">
        <v>534</v>
      </c>
      <c r="O5011" s="199"/>
      <c r="P5011" s="188"/>
    </row>
    <row r="5012" spans="1:16" x14ac:dyDescent="0.25">
      <c r="A5012" s="93">
        <v>561</v>
      </c>
      <c r="B5012" s="232" t="str">
        <f>IF(AND(A5012&lt;&gt;"",ISNUMBER(A5012)),VLOOKUP(A5012,Studies!A:BR,2,FALSE),"")</f>
        <v>Bristol-Myers Squibb Company, Clinical Pharmacology and Biopharmaceutics Review, Application number 21-567, 2002, page 64</v>
      </c>
      <c r="C5012" s="232" t="str">
        <f>IF(AND(A5012&lt;&gt;"",ISNUMBER(A5012)),VLOOKUP(A5012,Studies!A:BR,3,FALSE),"")</f>
        <v>https://www.accessdata.fda.gov/drugsatfda_docs/nda/2003/21-567_Reyataz_BioPharmr_P2.pdf</v>
      </c>
      <c r="D5012" s="232" t="str">
        <f>IF(AND(A5012&lt;&gt;"",ISNUMBER(A5012)),VLOOKUP(A5012,Studies!A:BR,4,FALSE),"")</f>
        <v>AI424-040, 200 mg</v>
      </c>
      <c r="E5012" s="206" t="str">
        <f>IF(AND(A5012&lt;&gt;"",ISNUMBER(A5012)),VLOOKUP(A5012,Studies!A:BR,5,FALSE),"")</f>
        <v>Atazanavir</v>
      </c>
      <c r="F5012" s="207" t="str">
        <f>IF(AND(A5012&lt;&gt;"",ISNUMBER(A5012)),VLOOKUP(A5012,Studies!A:BR,6,FALSE),"")</f>
        <v>Plasma</v>
      </c>
      <c r="G5012" s="194">
        <v>120.03188</v>
      </c>
      <c r="H5012" s="194" t="s">
        <v>60</v>
      </c>
      <c r="I5012" s="187">
        <v>41.276440000000001</v>
      </c>
      <c r="J5012" s="187" t="s">
        <v>1025</v>
      </c>
      <c r="K5012" s="187" t="s">
        <v>116</v>
      </c>
      <c r="L5012" s="195">
        <v>41.425759999999997</v>
      </c>
      <c r="M5012" s="195" t="s">
        <v>1025</v>
      </c>
      <c r="N5012" s="195" t="s">
        <v>534</v>
      </c>
      <c r="O5012" s="199"/>
      <c r="P5012" s="188"/>
    </row>
    <row r="5013" spans="1:16" x14ac:dyDescent="0.25">
      <c r="A5013" s="93">
        <v>562</v>
      </c>
      <c r="B5013" s="232" t="str">
        <f>IF(AND(A5013&lt;&gt;"",ISNUMBER(A5013)),VLOOKUP(A5013,Studies!A:BR,2,FALSE),"")</f>
        <v>Bristol-Myers Squibb Company, Clinical Pharmacology and Biopharmaceutics Review, Application number 21-567, 2002, page 64</v>
      </c>
      <c r="C5013" s="232" t="str">
        <f>IF(AND(A5013&lt;&gt;"",ISNUMBER(A5013)),VLOOKUP(A5013,Studies!A:BR,3,FALSE),"")</f>
        <v>https://www.accessdata.fda.gov/drugsatfda_docs/nda/2003/21-567_Reyataz_BioPharmr_P2.pdf</v>
      </c>
      <c r="D5013" s="232" t="str">
        <f>IF(AND(A5013&lt;&gt;"",ISNUMBER(A5013)),VLOOKUP(A5013,Studies!A:BR,4,FALSE),"")</f>
        <v>AI424-040, 400 mg</v>
      </c>
      <c r="E5013" s="206" t="str">
        <f>IF(AND(A5013&lt;&gt;"",ISNUMBER(A5013)),VLOOKUP(A5013,Studies!A:BR,5,FALSE),"")</f>
        <v>Atazanavir</v>
      </c>
      <c r="F5013" s="207" t="str">
        <f>IF(AND(A5013&lt;&gt;"",ISNUMBER(A5013)),VLOOKUP(A5013,Studies!A:BR,6,FALSE),"")</f>
        <v>Plasma</v>
      </c>
      <c r="G5013" s="194">
        <v>95.990373488000003</v>
      </c>
      <c r="H5013" s="194" t="s">
        <v>60</v>
      </c>
      <c r="I5013" s="187">
        <v>209.85980000000001</v>
      </c>
      <c r="J5013" s="187" t="s">
        <v>1025</v>
      </c>
      <c r="K5013" s="187" t="s">
        <v>116</v>
      </c>
      <c r="L5013" s="195">
        <v>131.48220000000001</v>
      </c>
      <c r="M5013" s="195" t="s">
        <v>1025</v>
      </c>
      <c r="N5013" s="195" t="s">
        <v>534</v>
      </c>
      <c r="O5013" s="199"/>
      <c r="P5013" s="188"/>
    </row>
    <row r="5014" spans="1:16" x14ac:dyDescent="0.25">
      <c r="A5014" s="93">
        <v>562</v>
      </c>
      <c r="B5014" s="232" t="str">
        <f>IF(AND(A5014&lt;&gt;"",ISNUMBER(A5014)),VLOOKUP(A5014,Studies!A:BR,2,FALSE),"")</f>
        <v>Bristol-Myers Squibb Company, Clinical Pharmacology and Biopharmaceutics Review, Application number 21-567, 2002, page 64</v>
      </c>
      <c r="C5014" s="232" t="str">
        <f>IF(AND(A5014&lt;&gt;"",ISNUMBER(A5014)),VLOOKUP(A5014,Studies!A:BR,3,FALSE),"")</f>
        <v>https://www.accessdata.fda.gov/drugsatfda_docs/nda/2003/21-567_Reyataz_BioPharmr_P2.pdf</v>
      </c>
      <c r="D5014" s="232" t="str">
        <f>IF(AND(A5014&lt;&gt;"",ISNUMBER(A5014)),VLOOKUP(A5014,Studies!A:BR,4,FALSE),"")</f>
        <v>AI424-040, 400 mg</v>
      </c>
      <c r="E5014" s="206" t="str">
        <f>IF(AND(A5014&lt;&gt;"",ISNUMBER(A5014)),VLOOKUP(A5014,Studies!A:BR,5,FALSE),"")</f>
        <v>Atazanavir</v>
      </c>
      <c r="F5014" s="207" t="str">
        <f>IF(AND(A5014&lt;&gt;"",ISNUMBER(A5014)),VLOOKUP(A5014,Studies!A:BR,6,FALSE),"")</f>
        <v>Plasma</v>
      </c>
      <c r="G5014" s="194">
        <v>96.500815399999993</v>
      </c>
      <c r="H5014" s="194" t="s">
        <v>60</v>
      </c>
      <c r="I5014" s="187">
        <v>215.8391</v>
      </c>
      <c r="J5014" s="187" t="s">
        <v>1025</v>
      </c>
      <c r="K5014" s="187" t="s">
        <v>116</v>
      </c>
      <c r="L5014" s="195">
        <v>120.8985</v>
      </c>
      <c r="M5014" s="195" t="s">
        <v>1025</v>
      </c>
      <c r="N5014" s="195" t="s">
        <v>534</v>
      </c>
      <c r="O5014" s="199"/>
      <c r="P5014" s="188"/>
    </row>
    <row r="5015" spans="1:16" x14ac:dyDescent="0.25">
      <c r="A5015" s="93">
        <v>562</v>
      </c>
      <c r="B5015" s="232" t="str">
        <f>IF(AND(A5015&lt;&gt;"",ISNUMBER(A5015)),VLOOKUP(A5015,Studies!A:BR,2,FALSE),"")</f>
        <v>Bristol-Myers Squibb Company, Clinical Pharmacology and Biopharmaceutics Review, Application number 21-567, 2002, page 64</v>
      </c>
      <c r="C5015" s="232" t="str">
        <f>IF(AND(A5015&lt;&gt;"",ISNUMBER(A5015)),VLOOKUP(A5015,Studies!A:BR,3,FALSE),"")</f>
        <v>https://www.accessdata.fda.gov/drugsatfda_docs/nda/2003/21-567_Reyataz_BioPharmr_P2.pdf</v>
      </c>
      <c r="D5015" s="232" t="str">
        <f>IF(AND(A5015&lt;&gt;"",ISNUMBER(A5015)),VLOOKUP(A5015,Studies!A:BR,4,FALSE),"")</f>
        <v>AI424-040, 400 mg</v>
      </c>
      <c r="E5015" s="206" t="str">
        <f>IF(AND(A5015&lt;&gt;"",ISNUMBER(A5015)),VLOOKUP(A5015,Studies!A:BR,5,FALSE),"")</f>
        <v>Atazanavir</v>
      </c>
      <c r="F5015" s="207" t="str">
        <f>IF(AND(A5015&lt;&gt;"",ISNUMBER(A5015)),VLOOKUP(A5015,Studies!A:BR,6,FALSE),"")</f>
        <v>Plasma</v>
      </c>
      <c r="G5015" s="194">
        <v>96.971962199999993</v>
      </c>
      <c r="H5015" s="194" t="s">
        <v>60</v>
      </c>
      <c r="I5015" s="187">
        <v>1243.9760000000001</v>
      </c>
      <c r="J5015" s="187" t="s">
        <v>1025</v>
      </c>
      <c r="K5015" s="187" t="s">
        <v>116</v>
      </c>
      <c r="L5015" s="195">
        <v>986.1354</v>
      </c>
      <c r="M5015" s="195" t="s">
        <v>1025</v>
      </c>
      <c r="N5015" s="195" t="s">
        <v>534</v>
      </c>
      <c r="O5015" s="199"/>
      <c r="P5015" s="188"/>
    </row>
    <row r="5016" spans="1:16" x14ac:dyDescent="0.25">
      <c r="A5016" s="93">
        <v>562</v>
      </c>
      <c r="B5016" s="232" t="str">
        <f>IF(AND(A5016&lt;&gt;"",ISNUMBER(A5016)),VLOOKUP(A5016,Studies!A:BR,2,FALSE),"")</f>
        <v>Bristol-Myers Squibb Company, Clinical Pharmacology and Biopharmaceutics Review, Application number 21-567, 2002, page 64</v>
      </c>
      <c r="C5016" s="232" t="str">
        <f>IF(AND(A5016&lt;&gt;"",ISNUMBER(A5016)),VLOOKUP(A5016,Studies!A:BR,3,FALSE),"")</f>
        <v>https://www.accessdata.fda.gov/drugsatfda_docs/nda/2003/21-567_Reyataz_BioPharmr_P2.pdf</v>
      </c>
      <c r="D5016" s="232" t="str">
        <f>IF(AND(A5016&lt;&gt;"",ISNUMBER(A5016)),VLOOKUP(A5016,Studies!A:BR,4,FALSE),"")</f>
        <v>AI424-040, 400 mg</v>
      </c>
      <c r="E5016" s="206" t="str">
        <f>IF(AND(A5016&lt;&gt;"",ISNUMBER(A5016)),VLOOKUP(A5016,Studies!A:BR,5,FALSE),"")</f>
        <v>Atazanavir</v>
      </c>
      <c r="F5016" s="207" t="str">
        <f>IF(AND(A5016&lt;&gt;"",ISNUMBER(A5016)),VLOOKUP(A5016,Studies!A:BR,6,FALSE),"")</f>
        <v>Plasma</v>
      </c>
      <c r="G5016" s="194">
        <v>97.465281000000004</v>
      </c>
      <c r="H5016" s="194" t="s">
        <v>60</v>
      </c>
      <c r="I5016" s="187">
        <v>3384.8829999999998</v>
      </c>
      <c r="J5016" s="187" t="s">
        <v>1025</v>
      </c>
      <c r="K5016" s="187" t="s">
        <v>116</v>
      </c>
      <c r="L5016" s="195">
        <v>1610.3979999999999</v>
      </c>
      <c r="M5016" s="195" t="s">
        <v>1025</v>
      </c>
      <c r="N5016" s="195" t="s">
        <v>534</v>
      </c>
      <c r="O5016" s="199"/>
      <c r="P5016" s="188"/>
    </row>
    <row r="5017" spans="1:16" x14ac:dyDescent="0.25">
      <c r="A5017" s="93">
        <v>562</v>
      </c>
      <c r="B5017" s="232" t="str">
        <f>IF(AND(A5017&lt;&gt;"",ISNUMBER(A5017)),VLOOKUP(A5017,Studies!A:BR,2,FALSE),"")</f>
        <v>Bristol-Myers Squibb Company, Clinical Pharmacology and Biopharmaceutics Review, Application number 21-567, 2002, page 64</v>
      </c>
      <c r="C5017" s="232" t="str">
        <f>IF(AND(A5017&lt;&gt;"",ISNUMBER(A5017)),VLOOKUP(A5017,Studies!A:BR,3,FALSE),"")</f>
        <v>https://www.accessdata.fda.gov/drugsatfda_docs/nda/2003/21-567_Reyataz_BioPharmr_P2.pdf</v>
      </c>
      <c r="D5017" s="232" t="str">
        <f>IF(AND(A5017&lt;&gt;"",ISNUMBER(A5017)),VLOOKUP(A5017,Studies!A:BR,4,FALSE),"")</f>
        <v>AI424-040, 400 mg</v>
      </c>
      <c r="E5017" s="206" t="str">
        <f>IF(AND(A5017&lt;&gt;"",ISNUMBER(A5017)),VLOOKUP(A5017,Studies!A:BR,5,FALSE),"")</f>
        <v>Atazanavir</v>
      </c>
      <c r="F5017" s="207" t="str">
        <f>IF(AND(A5017&lt;&gt;"",ISNUMBER(A5017)),VLOOKUP(A5017,Studies!A:BR,6,FALSE),"")</f>
        <v>Plasma</v>
      </c>
      <c r="G5017" s="194">
        <v>97.941242000000003</v>
      </c>
      <c r="H5017" s="194" t="s">
        <v>60</v>
      </c>
      <c r="I5017" s="187">
        <v>4288.24</v>
      </c>
      <c r="J5017" s="187" t="s">
        <v>1025</v>
      </c>
      <c r="K5017" s="187" t="s">
        <v>116</v>
      </c>
      <c r="L5017" s="195">
        <v>1697.9449999999999</v>
      </c>
      <c r="M5017" s="195" t="s">
        <v>1025</v>
      </c>
      <c r="N5017" s="195" t="s">
        <v>534</v>
      </c>
      <c r="O5017" s="199"/>
      <c r="P5017" s="188"/>
    </row>
    <row r="5018" spans="1:16" x14ac:dyDescent="0.25">
      <c r="A5018" s="93">
        <v>562</v>
      </c>
      <c r="B5018" s="232" t="str">
        <f>IF(AND(A5018&lt;&gt;"",ISNUMBER(A5018)),VLOOKUP(A5018,Studies!A:BR,2,FALSE),"")</f>
        <v>Bristol-Myers Squibb Company, Clinical Pharmacology and Biopharmaceutics Review, Application number 21-567, 2002, page 64</v>
      </c>
      <c r="C5018" s="232" t="str">
        <f>IF(AND(A5018&lt;&gt;"",ISNUMBER(A5018)),VLOOKUP(A5018,Studies!A:BR,3,FALSE),"")</f>
        <v>https://www.accessdata.fda.gov/drugsatfda_docs/nda/2003/21-567_Reyataz_BioPharmr_P2.pdf</v>
      </c>
      <c r="D5018" s="232" t="str">
        <f>IF(AND(A5018&lt;&gt;"",ISNUMBER(A5018)),VLOOKUP(A5018,Studies!A:BR,4,FALSE),"")</f>
        <v>AI424-040, 400 mg</v>
      </c>
      <c r="E5018" s="206" t="str">
        <f>IF(AND(A5018&lt;&gt;"",ISNUMBER(A5018)),VLOOKUP(A5018,Studies!A:BR,5,FALSE),"")</f>
        <v>Atazanavir</v>
      </c>
      <c r="F5018" s="207" t="str">
        <f>IF(AND(A5018&lt;&gt;"",ISNUMBER(A5018)),VLOOKUP(A5018,Studies!A:BR,6,FALSE),"")</f>
        <v>Plasma</v>
      </c>
      <c r="G5018" s="194">
        <v>98.488690000000005</v>
      </c>
      <c r="H5018" s="194" t="s">
        <v>60</v>
      </c>
      <c r="I5018" s="187">
        <v>4001.6179999999999</v>
      </c>
      <c r="J5018" s="187" t="s">
        <v>1025</v>
      </c>
      <c r="K5018" s="187" t="s">
        <v>116</v>
      </c>
      <c r="L5018" s="195">
        <v>1066.4549999999999</v>
      </c>
      <c r="M5018" s="195" t="s">
        <v>1025</v>
      </c>
      <c r="N5018" s="195" t="s">
        <v>534</v>
      </c>
      <c r="O5018" s="199"/>
      <c r="P5018" s="188"/>
    </row>
    <row r="5019" spans="1:16" x14ac:dyDescent="0.25">
      <c r="A5019" s="93">
        <v>562</v>
      </c>
      <c r="B5019" s="232" t="str">
        <f>IF(AND(A5019&lt;&gt;"",ISNUMBER(A5019)),VLOOKUP(A5019,Studies!A:BR,2,FALSE),"")</f>
        <v>Bristol-Myers Squibb Company, Clinical Pharmacology and Biopharmaceutics Review, Application number 21-567, 2002, page 64</v>
      </c>
      <c r="C5019" s="232" t="str">
        <f>IF(AND(A5019&lt;&gt;"",ISNUMBER(A5019)),VLOOKUP(A5019,Studies!A:BR,3,FALSE),"")</f>
        <v>https://www.accessdata.fda.gov/drugsatfda_docs/nda/2003/21-567_Reyataz_BioPharmr_P2.pdf</v>
      </c>
      <c r="D5019" s="232" t="str">
        <f>IF(AND(A5019&lt;&gt;"",ISNUMBER(A5019)),VLOOKUP(A5019,Studies!A:BR,4,FALSE),"")</f>
        <v>AI424-040, 400 mg</v>
      </c>
      <c r="E5019" s="206" t="str">
        <f>IF(AND(A5019&lt;&gt;"",ISNUMBER(A5019)),VLOOKUP(A5019,Studies!A:BR,5,FALSE),"")</f>
        <v>Atazanavir</v>
      </c>
      <c r="F5019" s="207" t="str">
        <f>IF(AND(A5019&lt;&gt;"",ISNUMBER(A5019)),VLOOKUP(A5019,Studies!A:BR,6,FALSE),"")</f>
        <v>Plasma</v>
      </c>
      <c r="G5019" s="194">
        <v>98.918490000000006</v>
      </c>
      <c r="H5019" s="194" t="s">
        <v>60</v>
      </c>
      <c r="I5019" s="187">
        <v>3733.9</v>
      </c>
      <c r="J5019" s="187" t="s">
        <v>1025</v>
      </c>
      <c r="K5019" s="187" t="s">
        <v>116</v>
      </c>
      <c r="L5019" s="195">
        <v>930.04349999999999</v>
      </c>
      <c r="M5019" s="195" t="s">
        <v>1025</v>
      </c>
      <c r="N5019" s="195" t="s">
        <v>534</v>
      </c>
      <c r="O5019" s="199"/>
      <c r="P5019" s="188"/>
    </row>
    <row r="5020" spans="1:16" x14ac:dyDescent="0.25">
      <c r="A5020" s="93">
        <v>562</v>
      </c>
      <c r="B5020" s="232" t="str">
        <f>IF(AND(A5020&lt;&gt;"",ISNUMBER(A5020)),VLOOKUP(A5020,Studies!A:BR,2,FALSE),"")</f>
        <v>Bristol-Myers Squibb Company, Clinical Pharmacology and Biopharmaceutics Review, Application number 21-567, 2002, page 64</v>
      </c>
      <c r="C5020" s="232" t="str">
        <f>IF(AND(A5020&lt;&gt;"",ISNUMBER(A5020)),VLOOKUP(A5020,Studies!A:BR,3,FALSE),"")</f>
        <v>https://www.accessdata.fda.gov/drugsatfda_docs/nda/2003/21-567_Reyataz_BioPharmr_P2.pdf</v>
      </c>
      <c r="D5020" s="232" t="str">
        <f>IF(AND(A5020&lt;&gt;"",ISNUMBER(A5020)),VLOOKUP(A5020,Studies!A:BR,4,FALSE),"")</f>
        <v>AI424-040, 400 mg</v>
      </c>
      <c r="E5020" s="206" t="str">
        <f>IF(AND(A5020&lt;&gt;"",ISNUMBER(A5020)),VLOOKUP(A5020,Studies!A:BR,5,FALSE),"")</f>
        <v>Atazanavir</v>
      </c>
      <c r="F5020" s="207" t="str">
        <f>IF(AND(A5020&lt;&gt;"",ISNUMBER(A5020)),VLOOKUP(A5020,Studies!A:BR,6,FALSE),"")</f>
        <v>Plasma</v>
      </c>
      <c r="G5020" s="194">
        <v>99.975117999999995</v>
      </c>
      <c r="H5020" s="194" t="s">
        <v>60</v>
      </c>
      <c r="I5020" s="187">
        <v>3389.806</v>
      </c>
      <c r="J5020" s="187" t="s">
        <v>1025</v>
      </c>
      <c r="K5020" s="187" t="s">
        <v>116</v>
      </c>
      <c r="L5020" s="195">
        <v>1543.692</v>
      </c>
      <c r="M5020" s="195" t="s">
        <v>1025</v>
      </c>
      <c r="N5020" s="195" t="s">
        <v>534</v>
      </c>
      <c r="O5020" s="199"/>
      <c r="P5020" s="188"/>
    </row>
    <row r="5021" spans="1:16" x14ac:dyDescent="0.25">
      <c r="A5021" s="93">
        <v>562</v>
      </c>
      <c r="B5021" s="232" t="str">
        <f>IF(AND(A5021&lt;&gt;"",ISNUMBER(A5021)),VLOOKUP(A5021,Studies!A:BR,2,FALSE),"")</f>
        <v>Bristol-Myers Squibb Company, Clinical Pharmacology and Biopharmaceutics Review, Application number 21-567, 2002, page 64</v>
      </c>
      <c r="C5021" s="232" t="str">
        <f>IF(AND(A5021&lt;&gt;"",ISNUMBER(A5021)),VLOOKUP(A5021,Studies!A:BR,3,FALSE),"")</f>
        <v>https://www.accessdata.fda.gov/drugsatfda_docs/nda/2003/21-567_Reyataz_BioPharmr_P2.pdf</v>
      </c>
      <c r="D5021" s="232" t="str">
        <f>IF(AND(A5021&lt;&gt;"",ISNUMBER(A5021)),VLOOKUP(A5021,Studies!A:BR,4,FALSE),"")</f>
        <v>AI424-040, 400 mg</v>
      </c>
      <c r="E5021" s="206" t="str">
        <f>IF(AND(A5021&lt;&gt;"",ISNUMBER(A5021)),VLOOKUP(A5021,Studies!A:BR,5,FALSE),"")</f>
        <v>Atazanavir</v>
      </c>
      <c r="F5021" s="207" t="str">
        <f>IF(AND(A5021&lt;&gt;"",ISNUMBER(A5021)),VLOOKUP(A5021,Studies!A:BR,6,FALSE),"")</f>
        <v>Plasma</v>
      </c>
      <c r="G5021" s="194">
        <v>100.947633</v>
      </c>
      <c r="H5021" s="194" t="s">
        <v>60</v>
      </c>
      <c r="I5021" s="187">
        <v>2396.15</v>
      </c>
      <c r="J5021" s="187" t="s">
        <v>1025</v>
      </c>
      <c r="K5021" s="187" t="s">
        <v>116</v>
      </c>
      <c r="L5021" s="195">
        <v>681.20259999999996</v>
      </c>
      <c r="M5021" s="195" t="s">
        <v>1025</v>
      </c>
      <c r="N5021" s="195" t="s">
        <v>534</v>
      </c>
      <c r="O5021" s="199"/>
      <c r="P5021" s="188"/>
    </row>
    <row r="5022" spans="1:16" x14ac:dyDescent="0.25">
      <c r="A5022" s="93">
        <v>562</v>
      </c>
      <c r="B5022" s="232" t="str">
        <f>IF(AND(A5022&lt;&gt;"",ISNUMBER(A5022)),VLOOKUP(A5022,Studies!A:BR,2,FALSE),"")</f>
        <v>Bristol-Myers Squibb Company, Clinical Pharmacology and Biopharmaceutics Review, Application number 21-567, 2002, page 64</v>
      </c>
      <c r="C5022" s="232" t="str">
        <f>IF(AND(A5022&lt;&gt;"",ISNUMBER(A5022)),VLOOKUP(A5022,Studies!A:BR,3,FALSE),"")</f>
        <v>https://www.accessdata.fda.gov/drugsatfda_docs/nda/2003/21-567_Reyataz_BioPharmr_P2.pdf</v>
      </c>
      <c r="D5022" s="232" t="str">
        <f>IF(AND(A5022&lt;&gt;"",ISNUMBER(A5022)),VLOOKUP(A5022,Studies!A:BR,4,FALSE),"")</f>
        <v>AI424-040, 400 mg</v>
      </c>
      <c r="E5022" s="206" t="str">
        <f>IF(AND(A5022&lt;&gt;"",ISNUMBER(A5022)),VLOOKUP(A5022,Studies!A:BR,5,FALSE),"")</f>
        <v>Atazanavir</v>
      </c>
      <c r="F5022" s="207" t="str">
        <f>IF(AND(A5022&lt;&gt;"",ISNUMBER(A5022)),VLOOKUP(A5022,Studies!A:BR,6,FALSE),"")</f>
        <v>Plasma</v>
      </c>
      <c r="G5022" s="194">
        <v>101.999842</v>
      </c>
      <c r="H5022" s="194" t="s">
        <v>60</v>
      </c>
      <c r="I5022" s="187">
        <v>1790.681</v>
      </c>
      <c r="J5022" s="187" t="s">
        <v>1025</v>
      </c>
      <c r="K5022" s="187" t="s">
        <v>116</v>
      </c>
      <c r="L5022" s="195">
        <v>606.93910000000005</v>
      </c>
      <c r="M5022" s="195" t="s">
        <v>1025</v>
      </c>
      <c r="N5022" s="195" t="s">
        <v>534</v>
      </c>
      <c r="O5022" s="199"/>
      <c r="P5022" s="188"/>
    </row>
    <row r="5023" spans="1:16" x14ac:dyDescent="0.25">
      <c r="A5023" s="93">
        <v>562</v>
      </c>
      <c r="B5023" s="232" t="str">
        <f>IF(AND(A5023&lt;&gt;"",ISNUMBER(A5023)),VLOOKUP(A5023,Studies!A:BR,2,FALSE),"")</f>
        <v>Bristol-Myers Squibb Company, Clinical Pharmacology and Biopharmaceutics Review, Application number 21-567, 2002, page 64</v>
      </c>
      <c r="C5023" s="232" t="str">
        <f>IF(AND(A5023&lt;&gt;"",ISNUMBER(A5023)),VLOOKUP(A5023,Studies!A:BR,3,FALSE),"")</f>
        <v>https://www.accessdata.fda.gov/drugsatfda_docs/nda/2003/21-567_Reyataz_BioPharmr_P2.pdf</v>
      </c>
      <c r="D5023" s="232" t="str">
        <f>IF(AND(A5023&lt;&gt;"",ISNUMBER(A5023)),VLOOKUP(A5023,Studies!A:BR,4,FALSE),"")</f>
        <v>AI424-040, 400 mg</v>
      </c>
      <c r="E5023" s="206" t="str">
        <f>IF(AND(A5023&lt;&gt;"",ISNUMBER(A5023)),VLOOKUP(A5023,Studies!A:BR,5,FALSE),"")</f>
        <v>Atazanavir</v>
      </c>
      <c r="F5023" s="207" t="str">
        <f>IF(AND(A5023&lt;&gt;"",ISNUMBER(A5023)),VLOOKUP(A5023,Studies!A:BR,6,FALSE),"")</f>
        <v>Plasma</v>
      </c>
      <c r="G5023" s="194">
        <v>103.992294</v>
      </c>
      <c r="H5023" s="194" t="s">
        <v>60</v>
      </c>
      <c r="I5023" s="187">
        <v>1284.251</v>
      </c>
      <c r="J5023" s="187" t="s">
        <v>1025</v>
      </c>
      <c r="K5023" s="187" t="s">
        <v>116</v>
      </c>
      <c r="L5023" s="195">
        <v>533.59659999999997</v>
      </c>
      <c r="M5023" s="195" t="s">
        <v>1025</v>
      </c>
      <c r="N5023" s="195" t="s">
        <v>534</v>
      </c>
      <c r="O5023" s="199"/>
      <c r="P5023" s="188"/>
    </row>
    <row r="5024" spans="1:16" x14ac:dyDescent="0.25">
      <c r="A5024" s="93">
        <v>562</v>
      </c>
      <c r="B5024" s="232" t="str">
        <f>IF(AND(A5024&lt;&gt;"",ISNUMBER(A5024)),VLOOKUP(A5024,Studies!A:BR,2,FALSE),"")</f>
        <v>Bristol-Myers Squibb Company, Clinical Pharmacology and Biopharmaceutics Review, Application number 21-567, 2002, page 64</v>
      </c>
      <c r="C5024" s="232" t="str">
        <f>IF(AND(A5024&lt;&gt;"",ISNUMBER(A5024)),VLOOKUP(A5024,Studies!A:BR,3,FALSE),"")</f>
        <v>https://www.accessdata.fda.gov/drugsatfda_docs/nda/2003/21-567_Reyataz_BioPharmr_P2.pdf</v>
      </c>
      <c r="D5024" s="232" t="str">
        <f>IF(AND(A5024&lt;&gt;"",ISNUMBER(A5024)),VLOOKUP(A5024,Studies!A:BR,4,FALSE),"")</f>
        <v>AI424-040, 400 mg</v>
      </c>
      <c r="E5024" s="206" t="str">
        <f>IF(AND(A5024&lt;&gt;"",ISNUMBER(A5024)),VLOOKUP(A5024,Studies!A:BR,5,FALSE),"")</f>
        <v>Atazanavir</v>
      </c>
      <c r="F5024" s="207" t="str">
        <f>IF(AND(A5024&lt;&gt;"",ISNUMBER(A5024)),VLOOKUP(A5024,Studies!A:BR,6,FALSE),"")</f>
        <v>Plasma</v>
      </c>
      <c r="G5024" s="194">
        <v>106.02396</v>
      </c>
      <c r="H5024" s="194" t="s">
        <v>60</v>
      </c>
      <c r="I5024" s="187">
        <v>921.06820000000005</v>
      </c>
      <c r="J5024" s="187" t="s">
        <v>1025</v>
      </c>
      <c r="K5024" s="187" t="s">
        <v>116</v>
      </c>
      <c r="L5024" s="195">
        <v>419.44720000000001</v>
      </c>
      <c r="M5024" s="195" t="s">
        <v>1025</v>
      </c>
      <c r="N5024" s="195" t="s">
        <v>534</v>
      </c>
      <c r="O5024" s="199"/>
      <c r="P5024" s="188"/>
    </row>
    <row r="5025" spans="1:16" x14ac:dyDescent="0.25">
      <c r="A5025" s="93">
        <v>562</v>
      </c>
      <c r="B5025" s="232" t="str">
        <f>IF(AND(A5025&lt;&gt;"",ISNUMBER(A5025)),VLOOKUP(A5025,Studies!A:BR,2,FALSE),"")</f>
        <v>Bristol-Myers Squibb Company, Clinical Pharmacology and Biopharmaceutics Review, Application number 21-567, 2002, page 64</v>
      </c>
      <c r="C5025" s="232" t="str">
        <f>IF(AND(A5025&lt;&gt;"",ISNUMBER(A5025)),VLOOKUP(A5025,Studies!A:BR,3,FALSE),"")</f>
        <v>https://www.accessdata.fda.gov/drugsatfda_docs/nda/2003/21-567_Reyataz_BioPharmr_P2.pdf</v>
      </c>
      <c r="D5025" s="232" t="str">
        <f>IF(AND(A5025&lt;&gt;"",ISNUMBER(A5025)),VLOOKUP(A5025,Studies!A:BR,4,FALSE),"")</f>
        <v>AI424-040, 400 mg</v>
      </c>
      <c r="E5025" s="206" t="str">
        <f>IF(AND(A5025&lt;&gt;"",ISNUMBER(A5025)),VLOOKUP(A5025,Studies!A:BR,5,FALSE),"")</f>
        <v>Atazanavir</v>
      </c>
      <c r="F5025" s="207" t="str">
        <f>IF(AND(A5025&lt;&gt;"",ISNUMBER(A5025)),VLOOKUP(A5025,Studies!A:BR,6,FALSE),"")</f>
        <v>Plasma</v>
      </c>
      <c r="G5025" s="194">
        <v>108.05500000000001</v>
      </c>
      <c r="H5025" s="194" t="s">
        <v>60</v>
      </c>
      <c r="I5025" s="187">
        <v>642.48199999999997</v>
      </c>
      <c r="J5025" s="187" t="s">
        <v>1025</v>
      </c>
      <c r="K5025" s="187" t="s">
        <v>116</v>
      </c>
      <c r="L5025" s="195">
        <v>332.39510000000001</v>
      </c>
      <c r="M5025" s="195" t="s">
        <v>1025</v>
      </c>
      <c r="N5025" s="195" t="s">
        <v>534</v>
      </c>
      <c r="O5025" s="199"/>
      <c r="P5025" s="188"/>
    </row>
    <row r="5026" spans="1:16" x14ac:dyDescent="0.25">
      <c r="A5026" s="93">
        <v>562</v>
      </c>
      <c r="B5026" s="232" t="str">
        <f>IF(AND(A5026&lt;&gt;"",ISNUMBER(A5026)),VLOOKUP(A5026,Studies!A:BR,2,FALSE),"")</f>
        <v>Bristol-Myers Squibb Company, Clinical Pharmacology and Biopharmaceutics Review, Application number 21-567, 2002, page 64</v>
      </c>
      <c r="C5026" s="232" t="str">
        <f>IF(AND(A5026&lt;&gt;"",ISNUMBER(A5026)),VLOOKUP(A5026,Studies!A:BR,3,FALSE),"")</f>
        <v>https://www.accessdata.fda.gov/drugsatfda_docs/nda/2003/21-567_Reyataz_BioPharmr_P2.pdf</v>
      </c>
      <c r="D5026" s="232" t="str">
        <f>IF(AND(A5026&lt;&gt;"",ISNUMBER(A5026)),VLOOKUP(A5026,Studies!A:BR,4,FALSE),"")</f>
        <v>AI424-040, 400 mg</v>
      </c>
      <c r="E5026" s="206" t="str">
        <f>IF(AND(A5026&lt;&gt;"",ISNUMBER(A5026)),VLOOKUP(A5026,Studies!A:BR,5,FALSE),"")</f>
        <v>Atazanavir</v>
      </c>
      <c r="F5026" s="207" t="str">
        <f>IF(AND(A5026&lt;&gt;"",ISNUMBER(A5026)),VLOOKUP(A5026,Studies!A:BR,6,FALSE),"")</f>
        <v>Plasma</v>
      </c>
      <c r="G5026" s="194">
        <v>112.08353</v>
      </c>
      <c r="H5026" s="194" t="s">
        <v>60</v>
      </c>
      <c r="I5026" s="187">
        <v>401.46050000000002</v>
      </c>
      <c r="J5026" s="187" t="s">
        <v>1025</v>
      </c>
      <c r="K5026" s="187" t="s">
        <v>116</v>
      </c>
      <c r="L5026" s="195">
        <v>233.62289999999999</v>
      </c>
      <c r="M5026" s="195" t="s">
        <v>1025</v>
      </c>
      <c r="N5026" s="195" t="s">
        <v>534</v>
      </c>
      <c r="O5026" s="199"/>
      <c r="P5026" s="188"/>
    </row>
    <row r="5027" spans="1:16" x14ac:dyDescent="0.25">
      <c r="A5027" s="93">
        <v>562</v>
      </c>
      <c r="B5027" s="232" t="str">
        <f>IF(AND(A5027&lt;&gt;"",ISNUMBER(A5027)),VLOOKUP(A5027,Studies!A:BR,2,FALSE),"")</f>
        <v>Bristol-Myers Squibb Company, Clinical Pharmacology and Biopharmaceutics Review, Application number 21-567, 2002, page 64</v>
      </c>
      <c r="C5027" s="232" t="str">
        <f>IF(AND(A5027&lt;&gt;"",ISNUMBER(A5027)),VLOOKUP(A5027,Studies!A:BR,3,FALSE),"")</f>
        <v>https://www.accessdata.fda.gov/drugsatfda_docs/nda/2003/21-567_Reyataz_BioPharmr_P2.pdf</v>
      </c>
      <c r="D5027" s="232" t="str">
        <f>IF(AND(A5027&lt;&gt;"",ISNUMBER(A5027)),VLOOKUP(A5027,Studies!A:BR,4,FALSE),"")</f>
        <v>AI424-040, 400 mg</v>
      </c>
      <c r="E5027" s="206" t="str">
        <f>IF(AND(A5027&lt;&gt;"",ISNUMBER(A5027)),VLOOKUP(A5027,Studies!A:BR,5,FALSE),"")</f>
        <v>Atazanavir</v>
      </c>
      <c r="F5027" s="207" t="str">
        <f>IF(AND(A5027&lt;&gt;"",ISNUMBER(A5027)),VLOOKUP(A5027,Studies!A:BR,6,FALSE),"")</f>
        <v>Plasma</v>
      </c>
      <c r="G5027" s="194">
        <v>120.03022</v>
      </c>
      <c r="H5027" s="194" t="s">
        <v>60</v>
      </c>
      <c r="I5027" s="187">
        <v>215.78020000000001</v>
      </c>
      <c r="J5027" s="187" t="s">
        <v>1025</v>
      </c>
      <c r="K5027" s="187" t="s">
        <v>116</v>
      </c>
      <c r="L5027" s="195">
        <v>155.27379999999999</v>
      </c>
      <c r="M5027" s="195" t="s">
        <v>1025</v>
      </c>
      <c r="N5027" s="195" t="s">
        <v>534</v>
      </c>
      <c r="O5027" s="199"/>
      <c r="P5027" s="188"/>
    </row>
    <row r="5028" spans="1:16" x14ac:dyDescent="0.25">
      <c r="A5028" s="183">
        <v>563</v>
      </c>
      <c r="B5028" s="232" t="str">
        <f>IF(AND(A5028&lt;&gt;"",ISNUMBER(A5028)),VLOOKUP(A5028,Studies!A:BR,2,FALSE),"")</f>
        <v>Bristol-Myers Squibb Company, Clinical Pharmacology and Biopharmaceutics Review, Application number 21-567, 2002, page 64</v>
      </c>
      <c r="C5028" s="232" t="str">
        <f>IF(AND(A5028&lt;&gt;"",ISNUMBER(A5028)),VLOOKUP(A5028,Studies!A:BR,3,FALSE),"")</f>
        <v>https://www.accessdata.fda.gov/drugsatfda_docs/nda/2003/21-567_Reyataz_BioPharmr_P2.pdf</v>
      </c>
      <c r="D5028" s="232" t="str">
        <f>IF(AND(A5028&lt;&gt;"",ISNUMBER(A5028)),VLOOKUP(A5028,Studies!A:BR,4,FALSE),"")</f>
        <v>AI424-040, 800 mg</v>
      </c>
      <c r="E5028" s="206" t="str">
        <f>IF(AND(A5028&lt;&gt;"",ISNUMBER(A5028)),VLOOKUP(A5028,Studies!A:BR,5,FALSE),"")</f>
        <v>Atazanavir</v>
      </c>
      <c r="F5028" s="207" t="str">
        <f>IF(AND(A5028&lt;&gt;"",ISNUMBER(A5028)),VLOOKUP(A5028,Studies!A:BR,6,FALSE),"")</f>
        <v>Plasma</v>
      </c>
      <c r="G5028" s="194">
        <v>95.988400839999997</v>
      </c>
      <c r="H5028" s="194" t="s">
        <v>60</v>
      </c>
      <c r="I5028" s="187">
        <v>1081.9380000000001</v>
      </c>
      <c r="J5028" s="187" t="s">
        <v>1025</v>
      </c>
      <c r="K5028" s="187" t="s">
        <v>116</v>
      </c>
      <c r="L5028" s="195">
        <v>778.46950000000004</v>
      </c>
      <c r="M5028" s="195" t="s">
        <v>1025</v>
      </c>
      <c r="N5028" s="195" t="s">
        <v>534</v>
      </c>
      <c r="O5028" s="199"/>
      <c r="P5028" s="188"/>
    </row>
    <row r="5029" spans="1:16" x14ac:dyDescent="0.25">
      <c r="A5029" s="183">
        <v>563</v>
      </c>
      <c r="B5029" s="232" t="str">
        <f>IF(AND(A5029&lt;&gt;"",ISNUMBER(A5029)),VLOOKUP(A5029,Studies!A:BR,2,FALSE),"")</f>
        <v>Bristol-Myers Squibb Company, Clinical Pharmacology and Biopharmaceutics Review, Application number 21-567, 2002, page 64</v>
      </c>
      <c r="C5029" s="232" t="str">
        <f>IF(AND(A5029&lt;&gt;"",ISNUMBER(A5029)),VLOOKUP(A5029,Studies!A:BR,3,FALSE),"")</f>
        <v>https://www.accessdata.fda.gov/drugsatfda_docs/nda/2003/21-567_Reyataz_BioPharmr_P2.pdf</v>
      </c>
      <c r="D5029" s="232" t="str">
        <f>IF(AND(A5029&lt;&gt;"",ISNUMBER(A5029)),VLOOKUP(A5029,Studies!A:BR,4,FALSE),"")</f>
        <v>AI424-040, 800 mg</v>
      </c>
      <c r="E5029" s="206" t="str">
        <f>IF(AND(A5029&lt;&gt;"",ISNUMBER(A5029)),VLOOKUP(A5029,Studies!A:BR,5,FALSE),"")</f>
        <v>Atazanavir</v>
      </c>
      <c r="F5029" s="207" t="str">
        <f>IF(AND(A5029&lt;&gt;"",ISNUMBER(A5029)),VLOOKUP(A5029,Studies!A:BR,6,FALSE),"")</f>
        <v>Plasma</v>
      </c>
      <c r="G5029" s="194">
        <v>96.501367700000003</v>
      </c>
      <c r="H5029" s="194" t="s">
        <v>60</v>
      </c>
      <c r="I5029" s="187">
        <v>1243.6369999999999</v>
      </c>
      <c r="J5029" s="187" t="s">
        <v>1025</v>
      </c>
      <c r="K5029" s="187" t="s">
        <v>116</v>
      </c>
      <c r="L5029" s="195">
        <v>807.43330000000003</v>
      </c>
      <c r="M5029" s="195" t="s">
        <v>1025</v>
      </c>
      <c r="N5029" s="195" t="s">
        <v>534</v>
      </c>
      <c r="O5029" s="199"/>
      <c r="P5029" s="188"/>
    </row>
    <row r="5030" spans="1:16" x14ac:dyDescent="0.25">
      <c r="A5030" s="183">
        <v>563</v>
      </c>
      <c r="B5030" s="232" t="str">
        <f>IF(AND(A5030&lt;&gt;"",ISNUMBER(A5030)),VLOOKUP(A5030,Studies!A:BR,2,FALSE),"")</f>
        <v>Bristol-Myers Squibb Company, Clinical Pharmacology and Biopharmaceutics Review, Application number 21-567, 2002, page 64</v>
      </c>
      <c r="C5030" s="232" t="str">
        <f>IF(AND(A5030&lt;&gt;"",ISNUMBER(A5030)),VLOOKUP(A5030,Studies!A:BR,3,FALSE),"")</f>
        <v>https://www.accessdata.fda.gov/drugsatfda_docs/nda/2003/21-567_Reyataz_BioPharmr_P2.pdf</v>
      </c>
      <c r="D5030" s="232" t="str">
        <f>IF(AND(A5030&lt;&gt;"",ISNUMBER(A5030)),VLOOKUP(A5030,Studies!A:BR,4,FALSE),"")</f>
        <v>AI424-040, 800 mg</v>
      </c>
      <c r="E5030" s="206" t="str">
        <f>IF(AND(A5030&lt;&gt;"",ISNUMBER(A5030)),VLOOKUP(A5030,Studies!A:BR,5,FALSE),"")</f>
        <v>Atazanavir</v>
      </c>
      <c r="F5030" s="207" t="str">
        <f>IF(AND(A5030&lt;&gt;"",ISNUMBER(A5030)),VLOOKUP(A5030,Studies!A:BR,6,FALSE),"")</f>
        <v>Plasma</v>
      </c>
      <c r="G5030" s="194">
        <v>96.962414600000002</v>
      </c>
      <c r="H5030" s="194" t="s">
        <v>60</v>
      </c>
      <c r="I5030" s="187">
        <v>4594.2430000000004</v>
      </c>
      <c r="J5030" s="187" t="s">
        <v>1025</v>
      </c>
      <c r="K5030" s="187" t="s">
        <v>116</v>
      </c>
      <c r="L5030" s="195">
        <v>3196.5810000000001</v>
      </c>
      <c r="M5030" s="195" t="s">
        <v>1025</v>
      </c>
      <c r="N5030" s="195" t="s">
        <v>534</v>
      </c>
      <c r="O5030" s="199"/>
      <c r="P5030" s="188"/>
    </row>
    <row r="5031" spans="1:16" x14ac:dyDescent="0.25">
      <c r="A5031" s="183">
        <v>563</v>
      </c>
      <c r="B5031" s="232" t="str">
        <f>IF(AND(A5031&lt;&gt;"",ISNUMBER(A5031)),VLOOKUP(A5031,Studies!A:BR,2,FALSE),"")</f>
        <v>Bristol-Myers Squibb Company, Clinical Pharmacology and Biopharmaceutics Review, Application number 21-567, 2002, page 64</v>
      </c>
      <c r="C5031" s="232" t="str">
        <f>IF(AND(A5031&lt;&gt;"",ISNUMBER(A5031)),VLOOKUP(A5031,Studies!A:BR,3,FALSE),"")</f>
        <v>https://www.accessdata.fda.gov/drugsatfda_docs/nda/2003/21-567_Reyataz_BioPharmr_P2.pdf</v>
      </c>
      <c r="D5031" s="232" t="str">
        <f>IF(AND(A5031&lt;&gt;"",ISNUMBER(A5031)),VLOOKUP(A5031,Studies!A:BR,4,FALSE),"")</f>
        <v>AI424-040, 800 mg</v>
      </c>
      <c r="E5031" s="206" t="str">
        <f>IF(AND(A5031&lt;&gt;"",ISNUMBER(A5031)),VLOOKUP(A5031,Studies!A:BR,5,FALSE),"")</f>
        <v>Atazanavir</v>
      </c>
      <c r="F5031" s="207" t="str">
        <f>IF(AND(A5031&lt;&gt;"",ISNUMBER(A5031)),VLOOKUP(A5031,Studies!A:BR,6,FALSE),"")</f>
        <v>Plasma</v>
      </c>
      <c r="G5031" s="194">
        <v>97.524066000000005</v>
      </c>
      <c r="H5031" s="194" t="s">
        <v>60</v>
      </c>
      <c r="I5031" s="187">
        <v>8013.1620000000003</v>
      </c>
      <c r="J5031" s="187" t="s">
        <v>1025</v>
      </c>
      <c r="K5031" s="187" t="s">
        <v>116</v>
      </c>
      <c r="L5031" s="195">
        <v>2715.5210000000002</v>
      </c>
      <c r="M5031" s="195" t="s">
        <v>1025</v>
      </c>
      <c r="N5031" s="195" t="s">
        <v>534</v>
      </c>
      <c r="O5031" s="199"/>
      <c r="P5031" s="188"/>
    </row>
    <row r="5032" spans="1:16" x14ac:dyDescent="0.25">
      <c r="A5032" s="183">
        <v>563</v>
      </c>
      <c r="B5032" s="232" t="str">
        <f>IF(AND(A5032&lt;&gt;"",ISNUMBER(A5032)),VLOOKUP(A5032,Studies!A:BR,2,FALSE),"")</f>
        <v>Bristol-Myers Squibb Company, Clinical Pharmacology and Biopharmaceutics Review, Application number 21-567, 2002, page 64</v>
      </c>
      <c r="C5032" s="232" t="str">
        <f>IF(AND(A5032&lt;&gt;"",ISNUMBER(A5032)),VLOOKUP(A5032,Studies!A:BR,3,FALSE),"")</f>
        <v>https://www.accessdata.fda.gov/drugsatfda_docs/nda/2003/21-567_Reyataz_BioPharmr_P2.pdf</v>
      </c>
      <c r="D5032" s="232" t="str">
        <f>IF(AND(A5032&lt;&gt;"",ISNUMBER(A5032)),VLOOKUP(A5032,Studies!A:BR,4,FALSE),"")</f>
        <v>AI424-040, 800 mg</v>
      </c>
      <c r="E5032" s="206" t="str">
        <f>IF(AND(A5032&lt;&gt;"",ISNUMBER(A5032)),VLOOKUP(A5032,Studies!A:BR,5,FALSE),"")</f>
        <v>Atazanavir</v>
      </c>
      <c r="F5032" s="207" t="str">
        <f>IF(AND(A5032&lt;&gt;"",ISNUMBER(A5032)),VLOOKUP(A5032,Studies!A:BR,6,FALSE),"")</f>
        <v>Plasma</v>
      </c>
      <c r="G5032" s="194">
        <v>97.957970000000003</v>
      </c>
      <c r="H5032" s="194" t="s">
        <v>60</v>
      </c>
      <c r="I5032" s="187">
        <v>8957.8289999999997</v>
      </c>
      <c r="J5032" s="187" t="s">
        <v>1025</v>
      </c>
      <c r="K5032" s="187" t="s">
        <v>116</v>
      </c>
      <c r="L5032" s="195">
        <v>2546.1019999999999</v>
      </c>
      <c r="M5032" s="195" t="s">
        <v>1025</v>
      </c>
      <c r="N5032" s="195" t="s">
        <v>534</v>
      </c>
      <c r="O5032" s="199"/>
      <c r="P5032" s="188"/>
    </row>
    <row r="5033" spans="1:16" x14ac:dyDescent="0.25">
      <c r="A5033" s="183">
        <v>563</v>
      </c>
      <c r="B5033" s="232" t="str">
        <f>IF(AND(A5033&lt;&gt;"",ISNUMBER(A5033)),VLOOKUP(A5033,Studies!A:BR,2,FALSE),"")</f>
        <v>Bristol-Myers Squibb Company, Clinical Pharmacology and Biopharmaceutics Review, Application number 21-567, 2002, page 64</v>
      </c>
      <c r="C5033" s="232" t="str">
        <f>IF(AND(A5033&lt;&gt;"",ISNUMBER(A5033)),VLOOKUP(A5033,Studies!A:BR,3,FALSE),"")</f>
        <v>https://www.accessdata.fda.gov/drugsatfda_docs/nda/2003/21-567_Reyataz_BioPharmr_P2.pdf</v>
      </c>
      <c r="D5033" s="232" t="str">
        <f>IF(AND(A5033&lt;&gt;"",ISNUMBER(A5033)),VLOOKUP(A5033,Studies!A:BR,4,FALSE),"")</f>
        <v>AI424-040, 800 mg</v>
      </c>
      <c r="E5033" s="206" t="str">
        <f>IF(AND(A5033&lt;&gt;"",ISNUMBER(A5033)),VLOOKUP(A5033,Studies!A:BR,5,FALSE),"")</f>
        <v>Atazanavir</v>
      </c>
      <c r="F5033" s="207" t="str">
        <f>IF(AND(A5033&lt;&gt;"",ISNUMBER(A5033)),VLOOKUP(A5033,Studies!A:BR,6,FALSE),"")</f>
        <v>Plasma</v>
      </c>
      <c r="G5033" s="194">
        <v>98.426039000000003</v>
      </c>
      <c r="H5033" s="194" t="s">
        <v>60</v>
      </c>
      <c r="I5033" s="187">
        <v>8017.3490000000002</v>
      </c>
      <c r="J5033" s="187" t="s">
        <v>1025</v>
      </c>
      <c r="K5033" s="187" t="s">
        <v>116</v>
      </c>
      <c r="L5033" s="195">
        <v>2423.3670000000002</v>
      </c>
      <c r="M5033" s="195" t="s">
        <v>1025</v>
      </c>
      <c r="N5033" s="195" t="s">
        <v>534</v>
      </c>
      <c r="O5033" s="199"/>
      <c r="P5033" s="188"/>
    </row>
    <row r="5034" spans="1:16" x14ac:dyDescent="0.25">
      <c r="A5034" s="183">
        <v>563</v>
      </c>
      <c r="B5034" s="232" t="str">
        <f>IF(AND(A5034&lt;&gt;"",ISNUMBER(A5034)),VLOOKUP(A5034,Studies!A:BR,2,FALSE),"")</f>
        <v>Bristol-Myers Squibb Company, Clinical Pharmacology and Biopharmaceutics Review, Application number 21-567, 2002, page 64</v>
      </c>
      <c r="C5034" s="232" t="str">
        <f>IF(AND(A5034&lt;&gt;"",ISNUMBER(A5034)),VLOOKUP(A5034,Studies!A:BR,3,FALSE),"")</f>
        <v>https://www.accessdata.fda.gov/drugsatfda_docs/nda/2003/21-567_Reyataz_BioPharmr_P2.pdf</v>
      </c>
      <c r="D5034" s="232" t="str">
        <f>IF(AND(A5034&lt;&gt;"",ISNUMBER(A5034)),VLOOKUP(A5034,Studies!A:BR,4,FALSE),"")</f>
        <v>AI424-040, 800 mg</v>
      </c>
      <c r="E5034" s="206" t="str">
        <f>IF(AND(A5034&lt;&gt;"",ISNUMBER(A5034)),VLOOKUP(A5034,Studies!A:BR,5,FALSE),"")</f>
        <v>Atazanavir</v>
      </c>
      <c r="F5034" s="207" t="str">
        <f>IF(AND(A5034&lt;&gt;"",ISNUMBER(A5034)),VLOOKUP(A5034,Studies!A:BR,6,FALSE),"")</f>
        <v>Plasma</v>
      </c>
      <c r="G5034" s="194">
        <v>98.934586999999993</v>
      </c>
      <c r="H5034" s="194" t="s">
        <v>60</v>
      </c>
      <c r="I5034" s="187">
        <v>7586.0169999999998</v>
      </c>
      <c r="J5034" s="187" t="s">
        <v>1025</v>
      </c>
      <c r="K5034" s="187" t="s">
        <v>116</v>
      </c>
      <c r="L5034" s="195">
        <v>3151.9290000000001</v>
      </c>
      <c r="M5034" s="195" t="s">
        <v>1025</v>
      </c>
      <c r="N5034" s="195" t="s">
        <v>534</v>
      </c>
      <c r="O5034" s="199"/>
      <c r="P5034" s="188"/>
    </row>
    <row r="5035" spans="1:16" x14ac:dyDescent="0.25">
      <c r="A5035" s="183">
        <v>563</v>
      </c>
      <c r="B5035" s="232" t="str">
        <f>IF(AND(A5035&lt;&gt;"",ISNUMBER(A5035)),VLOOKUP(A5035,Studies!A:BR,2,FALSE),"")</f>
        <v>Bristol-Myers Squibb Company, Clinical Pharmacology and Biopharmaceutics Review, Application number 21-567, 2002, page 64</v>
      </c>
      <c r="C5035" s="232" t="str">
        <f>IF(AND(A5035&lt;&gt;"",ISNUMBER(A5035)),VLOOKUP(A5035,Studies!A:BR,3,FALSE),"")</f>
        <v>https://www.accessdata.fda.gov/drugsatfda_docs/nda/2003/21-567_Reyataz_BioPharmr_P2.pdf</v>
      </c>
      <c r="D5035" s="232" t="str">
        <f>IF(AND(A5035&lt;&gt;"",ISNUMBER(A5035)),VLOOKUP(A5035,Studies!A:BR,4,FALSE),"")</f>
        <v>AI424-040, 800 mg</v>
      </c>
      <c r="E5035" s="206" t="str">
        <f>IF(AND(A5035&lt;&gt;"",ISNUMBER(A5035)),VLOOKUP(A5035,Studies!A:BR,5,FALSE),"")</f>
        <v>Atazanavir</v>
      </c>
      <c r="F5035" s="207" t="str">
        <f>IF(AND(A5035&lt;&gt;"",ISNUMBER(A5035)),VLOOKUP(A5035,Studies!A:BR,6,FALSE),"")</f>
        <v>Plasma</v>
      </c>
      <c r="G5035" s="194">
        <v>99.951052000000004</v>
      </c>
      <c r="H5035" s="194" t="s">
        <v>60</v>
      </c>
      <c r="I5035" s="187">
        <v>6605.5240000000003</v>
      </c>
      <c r="J5035" s="187" t="s">
        <v>1025</v>
      </c>
      <c r="K5035" s="187" t="s">
        <v>116</v>
      </c>
      <c r="L5035" s="195">
        <v>2488.2080000000001</v>
      </c>
      <c r="M5035" s="195" t="s">
        <v>1025</v>
      </c>
      <c r="N5035" s="195" t="s">
        <v>534</v>
      </c>
      <c r="O5035" s="199"/>
      <c r="P5035" s="188"/>
    </row>
    <row r="5036" spans="1:16" x14ac:dyDescent="0.25">
      <c r="A5036" s="183">
        <v>563</v>
      </c>
      <c r="B5036" s="232" t="str">
        <f>IF(AND(A5036&lt;&gt;"",ISNUMBER(A5036)),VLOOKUP(A5036,Studies!A:BR,2,FALSE),"")</f>
        <v>Bristol-Myers Squibb Company, Clinical Pharmacology and Biopharmaceutics Review, Application number 21-567, 2002, page 64</v>
      </c>
      <c r="C5036" s="232" t="str">
        <f>IF(AND(A5036&lt;&gt;"",ISNUMBER(A5036)),VLOOKUP(A5036,Studies!A:BR,3,FALSE),"")</f>
        <v>https://www.accessdata.fda.gov/drugsatfda_docs/nda/2003/21-567_Reyataz_BioPharmr_P2.pdf</v>
      </c>
      <c r="D5036" s="232" t="str">
        <f>IF(AND(A5036&lt;&gt;"",ISNUMBER(A5036)),VLOOKUP(A5036,Studies!A:BR,4,FALSE),"")</f>
        <v>AI424-040, 800 mg</v>
      </c>
      <c r="E5036" s="206" t="str">
        <f>IF(AND(A5036&lt;&gt;"",ISNUMBER(A5036)),VLOOKUP(A5036,Studies!A:BR,5,FALSE),"")</f>
        <v>Atazanavir</v>
      </c>
      <c r="F5036" s="207" t="str">
        <f>IF(AND(A5036&lt;&gt;"",ISNUMBER(A5036)),VLOOKUP(A5036,Studies!A:BR,6,FALSE),"")</f>
        <v>Plasma</v>
      </c>
      <c r="G5036" s="194">
        <v>100.966255</v>
      </c>
      <c r="H5036" s="194" t="s">
        <v>60</v>
      </c>
      <c r="I5036" s="187">
        <v>5440.71</v>
      </c>
      <c r="J5036" s="187" t="s">
        <v>1025</v>
      </c>
      <c r="K5036" s="187" t="s">
        <v>116</v>
      </c>
      <c r="L5036" s="195">
        <v>2049.268</v>
      </c>
      <c r="M5036" s="195" t="s">
        <v>1025</v>
      </c>
      <c r="N5036" s="195" t="s">
        <v>534</v>
      </c>
      <c r="O5036" s="199"/>
      <c r="P5036" s="188"/>
    </row>
    <row r="5037" spans="1:16" x14ac:dyDescent="0.25">
      <c r="A5037" s="183">
        <v>563</v>
      </c>
      <c r="B5037" s="232" t="str">
        <f>IF(AND(A5037&lt;&gt;"",ISNUMBER(A5037)),VLOOKUP(A5037,Studies!A:BR,2,FALSE),"")</f>
        <v>Bristol-Myers Squibb Company, Clinical Pharmacology and Biopharmaceutics Review, Application number 21-567, 2002, page 64</v>
      </c>
      <c r="C5037" s="232" t="str">
        <f>IF(AND(A5037&lt;&gt;"",ISNUMBER(A5037)),VLOOKUP(A5037,Studies!A:BR,3,FALSE),"")</f>
        <v>https://www.accessdata.fda.gov/drugsatfda_docs/nda/2003/21-567_Reyataz_BioPharmr_P2.pdf</v>
      </c>
      <c r="D5037" s="232" t="str">
        <f>IF(AND(A5037&lt;&gt;"",ISNUMBER(A5037)),VLOOKUP(A5037,Studies!A:BR,4,FALSE),"")</f>
        <v>AI424-040, 800 mg</v>
      </c>
      <c r="E5037" s="206" t="str">
        <f>IF(AND(A5037&lt;&gt;"",ISNUMBER(A5037)),VLOOKUP(A5037,Studies!A:BR,5,FALSE),"")</f>
        <v>Atazanavir</v>
      </c>
      <c r="F5037" s="207" t="str">
        <f>IF(AND(A5037&lt;&gt;"",ISNUMBER(A5037)),VLOOKUP(A5037,Studies!A:BR,6,FALSE),"")</f>
        <v>Plasma</v>
      </c>
      <c r="G5037" s="194">
        <v>101.981773</v>
      </c>
      <c r="H5037" s="194" t="s">
        <v>60</v>
      </c>
      <c r="I5037" s="187">
        <v>4544.0190000000002</v>
      </c>
      <c r="J5037" s="187" t="s">
        <v>1025</v>
      </c>
      <c r="K5037" s="187" t="s">
        <v>116</v>
      </c>
      <c r="L5037" s="195">
        <v>1625.181</v>
      </c>
      <c r="M5037" s="195" t="s">
        <v>1025</v>
      </c>
      <c r="N5037" s="195" t="s">
        <v>534</v>
      </c>
      <c r="O5037" s="199"/>
      <c r="P5037" s="188"/>
    </row>
    <row r="5038" spans="1:16" x14ac:dyDescent="0.25">
      <c r="A5038" s="183">
        <v>563</v>
      </c>
      <c r="B5038" s="232" t="str">
        <f>IF(AND(A5038&lt;&gt;"",ISNUMBER(A5038)),VLOOKUP(A5038,Studies!A:BR,2,FALSE),"")</f>
        <v>Bristol-Myers Squibb Company, Clinical Pharmacology and Biopharmaceutics Review, Application number 21-567, 2002, page 64</v>
      </c>
      <c r="C5038" s="232" t="str">
        <f>IF(AND(A5038&lt;&gt;"",ISNUMBER(A5038)),VLOOKUP(A5038,Studies!A:BR,3,FALSE),"")</f>
        <v>https://www.accessdata.fda.gov/drugsatfda_docs/nda/2003/21-567_Reyataz_BioPharmr_P2.pdf</v>
      </c>
      <c r="D5038" s="232" t="str">
        <f>IF(AND(A5038&lt;&gt;"",ISNUMBER(A5038)),VLOOKUP(A5038,Studies!A:BR,4,FALSE),"")</f>
        <v>AI424-040, 800 mg</v>
      </c>
      <c r="E5038" s="206" t="str">
        <f>IF(AND(A5038&lt;&gt;"",ISNUMBER(A5038)),VLOOKUP(A5038,Studies!A:BR,5,FALSE),"")</f>
        <v>Atazanavir</v>
      </c>
      <c r="F5038" s="207" t="str">
        <f>IF(AND(A5038&lt;&gt;"",ISNUMBER(A5038)),VLOOKUP(A5038,Studies!A:BR,6,FALSE),"")</f>
        <v>Plasma</v>
      </c>
      <c r="G5038" s="194">
        <v>103.977065</v>
      </c>
      <c r="H5038" s="194" t="s">
        <v>60</v>
      </c>
      <c r="I5038" s="187">
        <v>3693.165</v>
      </c>
      <c r="J5038" s="187" t="s">
        <v>1025</v>
      </c>
      <c r="K5038" s="187" t="s">
        <v>116</v>
      </c>
      <c r="L5038" s="195">
        <v>1534.48</v>
      </c>
      <c r="M5038" s="195" t="s">
        <v>1025</v>
      </c>
      <c r="N5038" s="195" t="s">
        <v>534</v>
      </c>
      <c r="O5038" s="199"/>
      <c r="P5038" s="188"/>
    </row>
    <row r="5039" spans="1:16" x14ac:dyDescent="0.25">
      <c r="A5039" s="183">
        <v>563</v>
      </c>
      <c r="B5039" s="232" t="str">
        <f>IF(AND(A5039&lt;&gt;"",ISNUMBER(A5039)),VLOOKUP(A5039,Studies!A:BR,2,FALSE),"")</f>
        <v>Bristol-Myers Squibb Company, Clinical Pharmacology and Biopharmaceutics Review, Application number 21-567, 2002, page 64</v>
      </c>
      <c r="C5039" s="232" t="str">
        <f>IF(AND(A5039&lt;&gt;"",ISNUMBER(A5039)),VLOOKUP(A5039,Studies!A:BR,3,FALSE),"")</f>
        <v>https://www.accessdata.fda.gov/drugsatfda_docs/nda/2003/21-567_Reyataz_BioPharmr_P2.pdf</v>
      </c>
      <c r="D5039" s="232" t="str">
        <f>IF(AND(A5039&lt;&gt;"",ISNUMBER(A5039)),VLOOKUP(A5039,Studies!A:BR,4,FALSE),"")</f>
        <v>AI424-040, 800 mg</v>
      </c>
      <c r="E5039" s="206" t="str">
        <f>IF(AND(A5039&lt;&gt;"",ISNUMBER(A5039)),VLOOKUP(A5039,Studies!A:BR,5,FALSE),"")</f>
        <v>Atazanavir</v>
      </c>
      <c r="F5039" s="207" t="str">
        <f>IF(AND(A5039&lt;&gt;"",ISNUMBER(A5039)),VLOOKUP(A5039,Studies!A:BR,6,FALSE),"")</f>
        <v>Plasma</v>
      </c>
      <c r="G5039" s="194">
        <v>106.01063000000001</v>
      </c>
      <c r="H5039" s="194" t="s">
        <v>60</v>
      </c>
      <c r="I5039" s="187">
        <v>2879.11</v>
      </c>
      <c r="J5039" s="187" t="s">
        <v>1025</v>
      </c>
      <c r="K5039" s="187" t="s">
        <v>116</v>
      </c>
      <c r="L5039" s="195">
        <v>1311.124</v>
      </c>
      <c r="M5039" s="195" t="s">
        <v>1025</v>
      </c>
      <c r="N5039" s="195" t="s">
        <v>534</v>
      </c>
      <c r="O5039" s="199"/>
      <c r="P5039" s="188"/>
    </row>
    <row r="5040" spans="1:16" x14ac:dyDescent="0.25">
      <c r="A5040" s="183">
        <v>563</v>
      </c>
      <c r="B5040" s="232" t="str">
        <f>IF(AND(A5040&lt;&gt;"",ISNUMBER(A5040)),VLOOKUP(A5040,Studies!A:BR,2,FALSE),"")</f>
        <v>Bristol-Myers Squibb Company, Clinical Pharmacology and Biopharmaceutics Review, Application number 21-567, 2002, page 64</v>
      </c>
      <c r="C5040" s="232" t="str">
        <f>IF(AND(A5040&lt;&gt;"",ISNUMBER(A5040)),VLOOKUP(A5040,Studies!A:BR,3,FALSE),"")</f>
        <v>https://www.accessdata.fda.gov/drugsatfda_docs/nda/2003/21-567_Reyataz_BioPharmr_P2.pdf</v>
      </c>
      <c r="D5040" s="232" t="str">
        <f>IF(AND(A5040&lt;&gt;"",ISNUMBER(A5040)),VLOOKUP(A5040,Studies!A:BR,4,FALSE),"")</f>
        <v>AI424-040, 800 mg</v>
      </c>
      <c r="E5040" s="206" t="str">
        <f>IF(AND(A5040&lt;&gt;"",ISNUMBER(A5040)),VLOOKUP(A5040,Studies!A:BR,5,FALSE),"")</f>
        <v>Atazanavir</v>
      </c>
      <c r="F5040" s="207" t="str">
        <f>IF(AND(A5040&lt;&gt;"",ISNUMBER(A5040)),VLOOKUP(A5040,Studies!A:BR,6,FALSE),"")</f>
        <v>Plasma</v>
      </c>
      <c r="G5040" s="194">
        <v>108.08435</v>
      </c>
      <c r="H5040" s="194" t="s">
        <v>60</v>
      </c>
      <c r="I5040" s="187">
        <v>2340.1120000000001</v>
      </c>
      <c r="J5040" s="187" t="s">
        <v>1025</v>
      </c>
      <c r="K5040" s="187" t="s">
        <v>116</v>
      </c>
      <c r="L5040" s="195">
        <v>1310.6890000000001</v>
      </c>
      <c r="M5040" s="195" t="s">
        <v>1025</v>
      </c>
      <c r="N5040" s="195" t="s">
        <v>534</v>
      </c>
      <c r="O5040" s="199"/>
      <c r="P5040" s="188"/>
    </row>
    <row r="5041" spans="1:16" x14ac:dyDescent="0.25">
      <c r="A5041" s="183">
        <v>563</v>
      </c>
      <c r="B5041" s="232" t="str">
        <f>IF(AND(A5041&lt;&gt;"",ISNUMBER(A5041)),VLOOKUP(A5041,Studies!A:BR,2,FALSE),"")</f>
        <v>Bristol-Myers Squibb Company, Clinical Pharmacology and Biopharmaceutics Review, Application number 21-567, 2002, page 64</v>
      </c>
      <c r="C5041" s="232" t="str">
        <f>IF(AND(A5041&lt;&gt;"",ISNUMBER(A5041)),VLOOKUP(A5041,Studies!A:BR,3,FALSE),"")</f>
        <v>https://www.accessdata.fda.gov/drugsatfda_docs/nda/2003/21-567_Reyataz_BioPharmr_P2.pdf</v>
      </c>
      <c r="D5041" s="232" t="str">
        <f>IF(AND(A5041&lt;&gt;"",ISNUMBER(A5041)),VLOOKUP(A5041,Studies!A:BR,4,FALSE),"")</f>
        <v>AI424-040, 800 mg</v>
      </c>
      <c r="E5041" s="206" t="str">
        <f>IF(AND(A5041&lt;&gt;"",ISNUMBER(A5041)),VLOOKUP(A5041,Studies!A:BR,5,FALSE),"")</f>
        <v>Atazanavir</v>
      </c>
      <c r="F5041" s="207" t="str">
        <f>IF(AND(A5041&lt;&gt;"",ISNUMBER(A5041)),VLOOKUP(A5041,Studies!A:BR,6,FALSE),"")</f>
        <v>Plasma</v>
      </c>
      <c r="G5041" s="194">
        <v>112.03698</v>
      </c>
      <c r="H5041" s="194" t="s">
        <v>60</v>
      </c>
      <c r="I5041" s="187">
        <v>1634.1389999999999</v>
      </c>
      <c r="J5041" s="187" t="s">
        <v>1025</v>
      </c>
      <c r="K5041" s="187" t="s">
        <v>116</v>
      </c>
      <c r="L5041" s="195">
        <v>950.95860000000005</v>
      </c>
      <c r="M5041" s="195" t="s">
        <v>1025</v>
      </c>
      <c r="N5041" s="195" t="s">
        <v>534</v>
      </c>
      <c r="O5041" s="199"/>
      <c r="P5041" s="188"/>
    </row>
    <row r="5042" spans="1:16" x14ac:dyDescent="0.25">
      <c r="A5042" s="183">
        <v>563</v>
      </c>
      <c r="B5042" s="232" t="str">
        <f>IF(AND(A5042&lt;&gt;"",ISNUMBER(A5042)),VLOOKUP(A5042,Studies!A:BR,2,FALSE),"")</f>
        <v>Bristol-Myers Squibb Company, Clinical Pharmacology and Biopharmaceutics Review, Application number 21-567, 2002, page 64</v>
      </c>
      <c r="C5042" s="232" t="str">
        <f>IF(AND(A5042&lt;&gt;"",ISNUMBER(A5042)),VLOOKUP(A5042,Studies!A:BR,3,FALSE),"")</f>
        <v>https://www.accessdata.fda.gov/drugsatfda_docs/nda/2003/21-567_Reyataz_BioPharmr_P2.pdf</v>
      </c>
      <c r="D5042" s="232" t="str">
        <f>IF(AND(A5042&lt;&gt;"",ISNUMBER(A5042)),VLOOKUP(A5042,Studies!A:BR,4,FALSE),"")</f>
        <v>AI424-040, 800 mg</v>
      </c>
      <c r="E5042" s="206" t="str">
        <f>IF(AND(A5042&lt;&gt;"",ISNUMBER(A5042)),VLOOKUP(A5042,Studies!A:BR,5,FALSE),"")</f>
        <v>Atazanavir</v>
      </c>
      <c r="F5042" s="207" t="str">
        <f>IF(AND(A5042&lt;&gt;"",ISNUMBER(A5042)),VLOOKUP(A5042,Studies!A:BR,6,FALSE),"")</f>
        <v>Plasma</v>
      </c>
      <c r="G5042" s="194">
        <v>120.06619999999999</v>
      </c>
      <c r="H5042" s="194" t="s">
        <v>60</v>
      </c>
      <c r="I5042" s="187">
        <v>1052.3240000000001</v>
      </c>
      <c r="J5042" s="187" t="s">
        <v>1025</v>
      </c>
      <c r="K5042" s="187" t="s">
        <v>116</v>
      </c>
      <c r="L5042" s="195">
        <v>887.38559999999995</v>
      </c>
      <c r="M5042" s="195" t="s">
        <v>1025</v>
      </c>
      <c r="N5042" s="195" t="s">
        <v>534</v>
      </c>
      <c r="O5042" s="199"/>
      <c r="P5042" s="188"/>
    </row>
    <row r="5043" spans="1:16" x14ac:dyDescent="0.25">
      <c r="A5043" s="183">
        <v>564</v>
      </c>
      <c r="B5043" s="232" t="str">
        <f>IF(AND(A5043&lt;&gt;"",ISNUMBER(A5043)),VLOOKUP(A5043,Studies!A:BR,2,FALSE),"")</f>
        <v>Bristol-Myers Squibb Company, Clinical Pharmacology and Biopharmaceutics Review, Application number 21-567, 2002, page 56</v>
      </c>
      <c r="C5043" s="232" t="str">
        <f>IF(AND(A5043&lt;&gt;"",ISNUMBER(A5043)),VLOOKUP(A5043,Studies!A:BR,3,FALSE),"")</f>
        <v>https://www.accessdata.fda.gov/drugsatfda_docs/nda/2003/21-567_Reyataz_BioPharmr_P1.pdf</v>
      </c>
      <c r="D5043" s="232" t="str">
        <f>IF(AND(A5043&lt;&gt;"",ISNUMBER(A5043)),VLOOKUP(A5043,Studies!A:BR,4,FALSE),"")</f>
        <v>AI424-002, 100 mg</v>
      </c>
      <c r="E5043" s="206" t="str">
        <f>IF(AND(A5043&lt;&gt;"",ISNUMBER(A5043)),VLOOKUP(A5043,Studies!A:BR,5,FALSE),"")</f>
        <v>Atazanavir</v>
      </c>
      <c r="F5043" s="207" t="str">
        <f>IF(AND(A5043&lt;&gt;"",ISNUMBER(A5043)),VLOOKUP(A5043,Studies!A:BR,6,FALSE),"")</f>
        <v>Plasma</v>
      </c>
      <c r="G5043" s="194">
        <v>0.25</v>
      </c>
      <c r="H5043" s="194" t="s">
        <v>60</v>
      </c>
      <c r="I5043" s="187">
        <v>6.9870029999999996</v>
      </c>
      <c r="J5043" s="187" t="s">
        <v>1025</v>
      </c>
      <c r="K5043" s="187" t="s">
        <v>116</v>
      </c>
      <c r="L5043" s="195"/>
      <c r="M5043" s="195"/>
      <c r="N5043" s="195"/>
      <c r="O5043" s="199"/>
      <c r="P5043" s="188"/>
    </row>
    <row r="5044" spans="1:16" x14ac:dyDescent="0.25">
      <c r="A5044" s="183">
        <v>564</v>
      </c>
      <c r="B5044" s="232" t="str">
        <f>IF(AND(A5044&lt;&gt;"",ISNUMBER(A5044)),VLOOKUP(A5044,Studies!A:BR,2,FALSE),"")</f>
        <v>Bristol-Myers Squibb Company, Clinical Pharmacology and Biopharmaceutics Review, Application number 21-567, 2002, page 56</v>
      </c>
      <c r="C5044" s="232" t="str">
        <f>IF(AND(A5044&lt;&gt;"",ISNUMBER(A5044)),VLOOKUP(A5044,Studies!A:BR,3,FALSE),"")</f>
        <v>https://www.accessdata.fda.gov/drugsatfda_docs/nda/2003/21-567_Reyataz_BioPharmr_P1.pdf</v>
      </c>
      <c r="D5044" s="232" t="str">
        <f>IF(AND(A5044&lt;&gt;"",ISNUMBER(A5044)),VLOOKUP(A5044,Studies!A:BR,4,FALSE),"")</f>
        <v>AI424-002, 100 mg</v>
      </c>
      <c r="E5044" s="206" t="str">
        <f>IF(AND(A5044&lt;&gt;"",ISNUMBER(A5044)),VLOOKUP(A5044,Studies!A:BR,5,FALSE),"")</f>
        <v>Atazanavir</v>
      </c>
      <c r="F5044" s="207" t="str">
        <f>IF(AND(A5044&lt;&gt;"",ISNUMBER(A5044)),VLOOKUP(A5044,Studies!A:BR,6,FALSE),"")</f>
        <v>Plasma</v>
      </c>
      <c r="G5044" s="194">
        <v>0.5</v>
      </c>
      <c r="H5044" s="194" t="s">
        <v>60</v>
      </c>
      <c r="I5044" s="187">
        <v>7.3827680000000004</v>
      </c>
      <c r="J5044" s="187" t="s">
        <v>1025</v>
      </c>
      <c r="K5044" s="187" t="s">
        <v>116</v>
      </c>
      <c r="L5044" s="195"/>
      <c r="M5044" s="195"/>
      <c r="N5044" s="195"/>
      <c r="O5044" s="199"/>
      <c r="P5044" s="188"/>
    </row>
    <row r="5045" spans="1:16" x14ac:dyDescent="0.25">
      <c r="A5045" s="183">
        <v>564</v>
      </c>
      <c r="B5045" s="232" t="str">
        <f>IF(AND(A5045&lt;&gt;"",ISNUMBER(A5045)),VLOOKUP(A5045,Studies!A:BR,2,FALSE),"")</f>
        <v>Bristol-Myers Squibb Company, Clinical Pharmacology and Biopharmaceutics Review, Application number 21-567, 2002, page 56</v>
      </c>
      <c r="C5045" s="232" t="str">
        <f>IF(AND(A5045&lt;&gt;"",ISNUMBER(A5045)),VLOOKUP(A5045,Studies!A:BR,3,FALSE),"")</f>
        <v>https://www.accessdata.fda.gov/drugsatfda_docs/nda/2003/21-567_Reyataz_BioPharmr_P1.pdf</v>
      </c>
      <c r="D5045" s="232" t="str">
        <f>IF(AND(A5045&lt;&gt;"",ISNUMBER(A5045)),VLOOKUP(A5045,Studies!A:BR,4,FALSE),"")</f>
        <v>AI424-002, 100 mg</v>
      </c>
      <c r="E5045" s="206" t="str">
        <f>IF(AND(A5045&lt;&gt;"",ISNUMBER(A5045)),VLOOKUP(A5045,Studies!A:BR,5,FALSE),"")</f>
        <v>Atazanavir</v>
      </c>
      <c r="F5045" s="207" t="str">
        <f>IF(AND(A5045&lt;&gt;"",ISNUMBER(A5045)),VLOOKUP(A5045,Studies!A:BR,6,FALSE),"")</f>
        <v>Plasma</v>
      </c>
      <c r="G5045" s="194">
        <v>0.75</v>
      </c>
      <c r="H5045" s="194" t="s">
        <v>60</v>
      </c>
      <c r="I5045" s="187">
        <v>11.1791</v>
      </c>
      <c r="J5045" s="187" t="s">
        <v>1025</v>
      </c>
      <c r="K5045" s="187" t="s">
        <v>116</v>
      </c>
      <c r="L5045" s="195"/>
      <c r="M5045" s="195"/>
      <c r="N5045" s="195"/>
      <c r="O5045" s="199"/>
      <c r="P5045" s="188"/>
    </row>
    <row r="5046" spans="1:16" x14ac:dyDescent="0.25">
      <c r="A5046" s="183">
        <v>564</v>
      </c>
      <c r="B5046" s="232" t="str">
        <f>IF(AND(A5046&lt;&gt;"",ISNUMBER(A5046)),VLOOKUP(A5046,Studies!A:BR,2,FALSE),"")</f>
        <v>Bristol-Myers Squibb Company, Clinical Pharmacology and Biopharmaceutics Review, Application number 21-567, 2002, page 56</v>
      </c>
      <c r="C5046" s="232" t="str">
        <f>IF(AND(A5046&lt;&gt;"",ISNUMBER(A5046)),VLOOKUP(A5046,Studies!A:BR,3,FALSE),"")</f>
        <v>https://www.accessdata.fda.gov/drugsatfda_docs/nda/2003/21-567_Reyataz_BioPharmr_P1.pdf</v>
      </c>
      <c r="D5046" s="232" t="str">
        <f>IF(AND(A5046&lt;&gt;"",ISNUMBER(A5046)),VLOOKUP(A5046,Studies!A:BR,4,FALSE),"")</f>
        <v>AI424-002, 100 mg</v>
      </c>
      <c r="E5046" s="206" t="str">
        <f>IF(AND(A5046&lt;&gt;"",ISNUMBER(A5046)),VLOOKUP(A5046,Studies!A:BR,5,FALSE),"")</f>
        <v>Atazanavir</v>
      </c>
      <c r="F5046" s="207" t="str">
        <f>IF(AND(A5046&lt;&gt;"",ISNUMBER(A5046)),VLOOKUP(A5046,Studies!A:BR,6,FALSE),"")</f>
        <v>Plasma</v>
      </c>
      <c r="G5046" s="194">
        <v>1</v>
      </c>
      <c r="H5046" s="194" t="s">
        <v>60</v>
      </c>
      <c r="I5046" s="187">
        <v>16.927579999999999</v>
      </c>
      <c r="J5046" s="187" t="s">
        <v>1025</v>
      </c>
      <c r="K5046" s="187" t="s">
        <v>116</v>
      </c>
      <c r="L5046" s="195"/>
      <c r="M5046" s="195"/>
      <c r="N5046" s="195"/>
      <c r="O5046" s="199"/>
      <c r="P5046" s="188"/>
    </row>
    <row r="5047" spans="1:16" x14ac:dyDescent="0.25">
      <c r="A5047" s="183">
        <v>564</v>
      </c>
      <c r="B5047" s="232" t="str">
        <f>IF(AND(A5047&lt;&gt;"",ISNUMBER(A5047)),VLOOKUP(A5047,Studies!A:BR,2,FALSE),"")</f>
        <v>Bristol-Myers Squibb Company, Clinical Pharmacology and Biopharmaceutics Review, Application number 21-567, 2002, page 56</v>
      </c>
      <c r="C5047" s="232" t="str">
        <f>IF(AND(A5047&lt;&gt;"",ISNUMBER(A5047)),VLOOKUP(A5047,Studies!A:BR,3,FALSE),"")</f>
        <v>https://www.accessdata.fda.gov/drugsatfda_docs/nda/2003/21-567_Reyataz_BioPharmr_P1.pdf</v>
      </c>
      <c r="D5047" s="232" t="str">
        <f>IF(AND(A5047&lt;&gt;"",ISNUMBER(A5047)),VLOOKUP(A5047,Studies!A:BR,4,FALSE),"")</f>
        <v>AI424-002, 100 mg</v>
      </c>
      <c r="E5047" s="206" t="str">
        <f>IF(AND(A5047&lt;&gt;"",ISNUMBER(A5047)),VLOOKUP(A5047,Studies!A:BR,5,FALSE),"")</f>
        <v>Atazanavir</v>
      </c>
      <c r="F5047" s="207" t="str">
        <f>IF(AND(A5047&lt;&gt;"",ISNUMBER(A5047)),VLOOKUP(A5047,Studies!A:BR,6,FALSE),"")</f>
        <v>Plasma</v>
      </c>
      <c r="G5047" s="194">
        <v>1.5</v>
      </c>
      <c r="H5047" s="194" t="s">
        <v>60</v>
      </c>
      <c r="I5047" s="187">
        <v>27.083880000000001</v>
      </c>
      <c r="J5047" s="187" t="s">
        <v>1025</v>
      </c>
      <c r="K5047" s="187" t="s">
        <v>116</v>
      </c>
      <c r="L5047" s="195"/>
      <c r="M5047" s="195"/>
      <c r="N5047" s="195"/>
      <c r="O5047" s="199"/>
      <c r="P5047" s="188"/>
    </row>
    <row r="5048" spans="1:16" x14ac:dyDescent="0.25">
      <c r="A5048" s="183">
        <v>564</v>
      </c>
      <c r="B5048" s="232" t="str">
        <f>IF(AND(A5048&lt;&gt;"",ISNUMBER(A5048)),VLOOKUP(A5048,Studies!A:BR,2,FALSE),"")</f>
        <v>Bristol-Myers Squibb Company, Clinical Pharmacology and Biopharmaceutics Review, Application number 21-567, 2002, page 56</v>
      </c>
      <c r="C5048" s="232" t="str">
        <f>IF(AND(A5048&lt;&gt;"",ISNUMBER(A5048)),VLOOKUP(A5048,Studies!A:BR,3,FALSE),"")</f>
        <v>https://www.accessdata.fda.gov/drugsatfda_docs/nda/2003/21-567_Reyataz_BioPharmr_P1.pdf</v>
      </c>
      <c r="D5048" s="232" t="str">
        <f>IF(AND(A5048&lt;&gt;"",ISNUMBER(A5048)),VLOOKUP(A5048,Studies!A:BR,4,FALSE),"")</f>
        <v>AI424-002, 100 mg</v>
      </c>
      <c r="E5048" s="206" t="str">
        <f>IF(AND(A5048&lt;&gt;"",ISNUMBER(A5048)),VLOOKUP(A5048,Studies!A:BR,5,FALSE),"")</f>
        <v>Atazanavir</v>
      </c>
      <c r="F5048" s="207" t="str">
        <f>IF(AND(A5048&lt;&gt;"",ISNUMBER(A5048)),VLOOKUP(A5048,Studies!A:BR,6,FALSE),"")</f>
        <v>Plasma</v>
      </c>
      <c r="G5048" s="194">
        <v>2</v>
      </c>
      <c r="H5048" s="194" t="s">
        <v>60</v>
      </c>
      <c r="I5048" s="187">
        <v>30.235600000000002</v>
      </c>
      <c r="J5048" s="187" t="s">
        <v>1025</v>
      </c>
      <c r="K5048" s="187" t="s">
        <v>116</v>
      </c>
      <c r="L5048" s="195"/>
      <c r="M5048" s="195"/>
      <c r="N5048" s="195"/>
      <c r="O5048" s="199"/>
      <c r="P5048" s="188"/>
    </row>
    <row r="5049" spans="1:16" x14ac:dyDescent="0.25">
      <c r="A5049" s="183">
        <v>564</v>
      </c>
      <c r="B5049" s="232" t="str">
        <f>IF(AND(A5049&lt;&gt;"",ISNUMBER(A5049)),VLOOKUP(A5049,Studies!A:BR,2,FALSE),"")</f>
        <v>Bristol-Myers Squibb Company, Clinical Pharmacology and Biopharmaceutics Review, Application number 21-567, 2002, page 56</v>
      </c>
      <c r="C5049" s="232" t="str">
        <f>IF(AND(A5049&lt;&gt;"",ISNUMBER(A5049)),VLOOKUP(A5049,Studies!A:BR,3,FALSE),"")</f>
        <v>https://www.accessdata.fda.gov/drugsatfda_docs/nda/2003/21-567_Reyataz_BioPharmr_P1.pdf</v>
      </c>
      <c r="D5049" s="232" t="str">
        <f>IF(AND(A5049&lt;&gt;"",ISNUMBER(A5049)),VLOOKUP(A5049,Studies!A:BR,4,FALSE),"")</f>
        <v>AI424-002, 100 mg</v>
      </c>
      <c r="E5049" s="206" t="str">
        <f>IF(AND(A5049&lt;&gt;"",ISNUMBER(A5049)),VLOOKUP(A5049,Studies!A:BR,5,FALSE),"")</f>
        <v>Atazanavir</v>
      </c>
      <c r="F5049" s="207" t="str">
        <f>IF(AND(A5049&lt;&gt;"",ISNUMBER(A5049)),VLOOKUP(A5049,Studies!A:BR,6,FALSE),"")</f>
        <v>Plasma</v>
      </c>
      <c r="G5049" s="194">
        <v>3</v>
      </c>
      <c r="H5049" s="194" t="s">
        <v>60</v>
      </c>
      <c r="I5049" s="187">
        <v>24.919139999999999</v>
      </c>
      <c r="J5049" s="187" t="s">
        <v>1025</v>
      </c>
      <c r="K5049" s="187" t="s">
        <v>116</v>
      </c>
      <c r="L5049" s="195"/>
      <c r="M5049" s="195"/>
      <c r="N5049" s="195"/>
      <c r="O5049" s="199"/>
      <c r="P5049" s="188"/>
    </row>
    <row r="5050" spans="1:16" x14ac:dyDescent="0.25">
      <c r="A5050" s="183">
        <v>564</v>
      </c>
      <c r="B5050" s="232" t="str">
        <f>IF(AND(A5050&lt;&gt;"",ISNUMBER(A5050)),VLOOKUP(A5050,Studies!A:BR,2,FALSE),"")</f>
        <v>Bristol-Myers Squibb Company, Clinical Pharmacology and Biopharmaceutics Review, Application number 21-567, 2002, page 56</v>
      </c>
      <c r="C5050" s="232" t="str">
        <f>IF(AND(A5050&lt;&gt;"",ISNUMBER(A5050)),VLOOKUP(A5050,Studies!A:BR,3,FALSE),"")</f>
        <v>https://www.accessdata.fda.gov/drugsatfda_docs/nda/2003/21-567_Reyataz_BioPharmr_P1.pdf</v>
      </c>
      <c r="D5050" s="232" t="str">
        <f>IF(AND(A5050&lt;&gt;"",ISNUMBER(A5050)),VLOOKUP(A5050,Studies!A:BR,4,FALSE),"")</f>
        <v>AI424-002, 100 mg</v>
      </c>
      <c r="E5050" s="206" t="str">
        <f>IF(AND(A5050&lt;&gt;"",ISNUMBER(A5050)),VLOOKUP(A5050,Studies!A:BR,5,FALSE),"")</f>
        <v>Atazanavir</v>
      </c>
      <c r="F5050" s="207" t="str">
        <f>IF(AND(A5050&lt;&gt;"",ISNUMBER(A5050)),VLOOKUP(A5050,Studies!A:BR,6,FALSE),"")</f>
        <v>Plasma</v>
      </c>
      <c r="G5050" s="194">
        <v>4</v>
      </c>
      <c r="H5050" s="194" t="s">
        <v>60</v>
      </c>
      <c r="I5050" s="187">
        <v>22.880970000000001</v>
      </c>
      <c r="J5050" s="187" t="s">
        <v>1025</v>
      </c>
      <c r="K5050" s="187" t="s">
        <v>116</v>
      </c>
      <c r="L5050" s="195"/>
      <c r="M5050" s="195"/>
      <c r="N5050" s="195"/>
      <c r="O5050" s="199"/>
      <c r="P5050" s="188"/>
    </row>
    <row r="5051" spans="1:16" x14ac:dyDescent="0.25">
      <c r="A5051" s="183">
        <v>564</v>
      </c>
      <c r="B5051" s="232" t="str">
        <f>IF(AND(A5051&lt;&gt;"",ISNUMBER(A5051)),VLOOKUP(A5051,Studies!A:BR,2,FALSE),"")</f>
        <v>Bristol-Myers Squibb Company, Clinical Pharmacology and Biopharmaceutics Review, Application number 21-567, 2002, page 56</v>
      </c>
      <c r="C5051" s="232" t="str">
        <f>IF(AND(A5051&lt;&gt;"",ISNUMBER(A5051)),VLOOKUP(A5051,Studies!A:BR,3,FALSE),"")</f>
        <v>https://www.accessdata.fda.gov/drugsatfda_docs/nda/2003/21-567_Reyataz_BioPharmr_P1.pdf</v>
      </c>
      <c r="D5051" s="232" t="str">
        <f>IF(AND(A5051&lt;&gt;"",ISNUMBER(A5051)),VLOOKUP(A5051,Studies!A:BR,4,FALSE),"")</f>
        <v>AI424-002, 100 mg</v>
      </c>
      <c r="E5051" s="206" t="str">
        <f>IF(AND(A5051&lt;&gt;"",ISNUMBER(A5051)),VLOOKUP(A5051,Studies!A:BR,5,FALSE),"")</f>
        <v>Atazanavir</v>
      </c>
      <c r="F5051" s="207" t="str">
        <f>IF(AND(A5051&lt;&gt;"",ISNUMBER(A5051)),VLOOKUP(A5051,Studies!A:BR,6,FALSE),"")</f>
        <v>Plasma</v>
      </c>
      <c r="G5051" s="194">
        <v>5</v>
      </c>
      <c r="H5051" s="194" t="s">
        <v>60</v>
      </c>
      <c r="I5051" s="187">
        <v>16.62453</v>
      </c>
      <c r="J5051" s="187" t="s">
        <v>1025</v>
      </c>
      <c r="K5051" s="187" t="s">
        <v>116</v>
      </c>
      <c r="L5051" s="195"/>
      <c r="M5051" s="195"/>
      <c r="N5051" s="195"/>
      <c r="O5051" s="199"/>
      <c r="P5051" s="188"/>
    </row>
    <row r="5052" spans="1:16" x14ac:dyDescent="0.25">
      <c r="A5052" s="183">
        <v>564</v>
      </c>
      <c r="B5052" s="232" t="str">
        <f>IF(AND(A5052&lt;&gt;"",ISNUMBER(A5052)),VLOOKUP(A5052,Studies!A:BR,2,FALSE),"")</f>
        <v>Bristol-Myers Squibb Company, Clinical Pharmacology and Biopharmaceutics Review, Application number 21-567, 2002, page 56</v>
      </c>
      <c r="C5052" s="232" t="str">
        <f>IF(AND(A5052&lt;&gt;"",ISNUMBER(A5052)),VLOOKUP(A5052,Studies!A:BR,3,FALSE),"")</f>
        <v>https://www.accessdata.fda.gov/drugsatfda_docs/nda/2003/21-567_Reyataz_BioPharmr_P1.pdf</v>
      </c>
      <c r="D5052" s="232" t="str">
        <f>IF(AND(A5052&lt;&gt;"",ISNUMBER(A5052)),VLOOKUP(A5052,Studies!A:BR,4,FALSE),"")</f>
        <v>AI424-002, 100 mg</v>
      </c>
      <c r="E5052" s="206" t="str">
        <f>IF(AND(A5052&lt;&gt;"",ISNUMBER(A5052)),VLOOKUP(A5052,Studies!A:BR,5,FALSE),"")</f>
        <v>Atazanavir</v>
      </c>
      <c r="F5052" s="207" t="str">
        <f>IF(AND(A5052&lt;&gt;"",ISNUMBER(A5052)),VLOOKUP(A5052,Studies!A:BR,6,FALSE),"")</f>
        <v>Plasma</v>
      </c>
      <c r="G5052" s="194">
        <v>6</v>
      </c>
      <c r="H5052" s="194" t="s">
        <v>60</v>
      </c>
      <c r="I5052" s="187">
        <v>13.45556</v>
      </c>
      <c r="J5052" s="187" t="s">
        <v>1025</v>
      </c>
      <c r="K5052" s="187" t="s">
        <v>116</v>
      </c>
      <c r="L5052" s="195"/>
      <c r="M5052" s="195"/>
      <c r="N5052" s="195"/>
      <c r="O5052" s="199"/>
      <c r="P5052" s="188"/>
    </row>
    <row r="5053" spans="1:16" x14ac:dyDescent="0.25">
      <c r="A5053" s="183">
        <v>564</v>
      </c>
      <c r="B5053" s="232" t="str">
        <f>IF(AND(A5053&lt;&gt;"",ISNUMBER(A5053)),VLOOKUP(A5053,Studies!A:BR,2,FALSE),"")</f>
        <v>Bristol-Myers Squibb Company, Clinical Pharmacology and Biopharmaceutics Review, Application number 21-567, 2002, page 56</v>
      </c>
      <c r="C5053" s="232" t="str">
        <f>IF(AND(A5053&lt;&gt;"",ISNUMBER(A5053)),VLOOKUP(A5053,Studies!A:BR,3,FALSE),"")</f>
        <v>https://www.accessdata.fda.gov/drugsatfda_docs/nda/2003/21-567_Reyataz_BioPharmr_P1.pdf</v>
      </c>
      <c r="D5053" s="232" t="str">
        <f>IF(AND(A5053&lt;&gt;"",ISNUMBER(A5053)),VLOOKUP(A5053,Studies!A:BR,4,FALSE),"")</f>
        <v>AI424-002, 100 mg</v>
      </c>
      <c r="E5053" s="206" t="str">
        <f>IF(AND(A5053&lt;&gt;"",ISNUMBER(A5053)),VLOOKUP(A5053,Studies!A:BR,5,FALSE),"")</f>
        <v>Atazanavir</v>
      </c>
      <c r="F5053" s="207" t="str">
        <f>IF(AND(A5053&lt;&gt;"",ISNUMBER(A5053)),VLOOKUP(A5053,Studies!A:BR,6,FALSE),"")</f>
        <v>Plasma</v>
      </c>
      <c r="G5053" s="194">
        <v>8</v>
      </c>
      <c r="H5053" s="194" t="s">
        <v>60</v>
      </c>
      <c r="I5053" s="187">
        <v>6.8552179999999998</v>
      </c>
      <c r="J5053" s="187" t="s">
        <v>1025</v>
      </c>
      <c r="K5053" s="187" t="s">
        <v>116</v>
      </c>
      <c r="L5053" s="195"/>
      <c r="M5053" s="195"/>
      <c r="N5053" s="195"/>
      <c r="O5053" s="199"/>
      <c r="P5053" s="188"/>
    </row>
    <row r="5054" spans="1:16" x14ac:dyDescent="0.25">
      <c r="A5054" s="183">
        <v>564</v>
      </c>
      <c r="B5054" s="232" t="str">
        <f>IF(AND(A5054&lt;&gt;"",ISNUMBER(A5054)),VLOOKUP(A5054,Studies!A:BR,2,FALSE),"")</f>
        <v>Bristol-Myers Squibb Company, Clinical Pharmacology and Biopharmaceutics Review, Application number 21-567, 2002, page 56</v>
      </c>
      <c r="C5054" s="232" t="str">
        <f>IF(AND(A5054&lt;&gt;"",ISNUMBER(A5054)),VLOOKUP(A5054,Studies!A:BR,3,FALSE),"")</f>
        <v>https://www.accessdata.fda.gov/drugsatfda_docs/nda/2003/21-567_Reyataz_BioPharmr_P1.pdf</v>
      </c>
      <c r="D5054" s="232" t="str">
        <f>IF(AND(A5054&lt;&gt;"",ISNUMBER(A5054)),VLOOKUP(A5054,Studies!A:BR,4,FALSE),"")</f>
        <v>AI424-002, 100 mg</v>
      </c>
      <c r="E5054" s="206" t="str">
        <f>IF(AND(A5054&lt;&gt;"",ISNUMBER(A5054)),VLOOKUP(A5054,Studies!A:BR,5,FALSE),"")</f>
        <v>Atazanavir</v>
      </c>
      <c r="F5054" s="207" t="str">
        <f>IF(AND(A5054&lt;&gt;"",ISNUMBER(A5054)),VLOOKUP(A5054,Studies!A:BR,6,FALSE),"")</f>
        <v>Plasma</v>
      </c>
      <c r="G5054" s="194">
        <v>12</v>
      </c>
      <c r="H5054" s="194" t="s">
        <v>60</v>
      </c>
      <c r="I5054" s="187">
        <v>1.1758869999999999</v>
      </c>
      <c r="J5054" s="187" t="s">
        <v>1025</v>
      </c>
      <c r="K5054" s="187" t="s">
        <v>116</v>
      </c>
      <c r="L5054" s="195"/>
      <c r="M5054" s="195"/>
      <c r="N5054" s="195"/>
      <c r="O5054" s="199"/>
      <c r="P5054" s="188"/>
    </row>
    <row r="5055" spans="1:16" x14ac:dyDescent="0.25">
      <c r="A5055" s="183">
        <v>564</v>
      </c>
      <c r="B5055" s="232" t="str">
        <f>IF(AND(A5055&lt;&gt;"",ISNUMBER(A5055)),VLOOKUP(A5055,Studies!A:BR,2,FALSE),"")</f>
        <v>Bristol-Myers Squibb Company, Clinical Pharmacology and Biopharmaceutics Review, Application number 21-567, 2002, page 56</v>
      </c>
      <c r="C5055" s="232" t="str">
        <f>IF(AND(A5055&lt;&gt;"",ISNUMBER(A5055)),VLOOKUP(A5055,Studies!A:BR,3,FALSE),"")</f>
        <v>https://www.accessdata.fda.gov/drugsatfda_docs/nda/2003/21-567_Reyataz_BioPharmr_P1.pdf</v>
      </c>
      <c r="D5055" s="232" t="str">
        <f>IF(AND(A5055&lt;&gt;"",ISNUMBER(A5055)),VLOOKUP(A5055,Studies!A:BR,4,FALSE),"")</f>
        <v>AI424-002, 100 mg</v>
      </c>
      <c r="E5055" s="206" t="str">
        <f>IF(AND(A5055&lt;&gt;"",ISNUMBER(A5055)),VLOOKUP(A5055,Studies!A:BR,5,FALSE),"")</f>
        <v>Atazanavir</v>
      </c>
      <c r="F5055" s="207" t="str">
        <f>IF(AND(A5055&lt;&gt;"",ISNUMBER(A5055)),VLOOKUP(A5055,Studies!A:BR,6,FALSE),"")</f>
        <v>Plasma</v>
      </c>
      <c r="G5055" s="194">
        <v>144</v>
      </c>
      <c r="H5055" s="194" t="s">
        <v>60</v>
      </c>
      <c r="I5055" s="187">
        <v>67.348529999999997</v>
      </c>
      <c r="J5055" s="187" t="s">
        <v>1025</v>
      </c>
      <c r="K5055" s="187" t="s">
        <v>116</v>
      </c>
      <c r="L5055" s="195"/>
      <c r="M5055" s="195"/>
      <c r="N5055" s="195"/>
      <c r="O5055" s="199"/>
      <c r="P5055" s="188"/>
    </row>
    <row r="5056" spans="1:16" x14ac:dyDescent="0.25">
      <c r="A5056" s="183">
        <v>564</v>
      </c>
      <c r="B5056" s="232" t="str">
        <f>IF(AND(A5056&lt;&gt;"",ISNUMBER(A5056)),VLOOKUP(A5056,Studies!A:BR,2,FALSE),"")</f>
        <v>Bristol-Myers Squibb Company, Clinical Pharmacology and Biopharmaceutics Review, Application number 21-567, 2002, page 56</v>
      </c>
      <c r="C5056" s="232" t="str">
        <f>IF(AND(A5056&lt;&gt;"",ISNUMBER(A5056)),VLOOKUP(A5056,Studies!A:BR,3,FALSE),"")</f>
        <v>https://www.accessdata.fda.gov/drugsatfda_docs/nda/2003/21-567_Reyataz_BioPharmr_P1.pdf</v>
      </c>
      <c r="D5056" s="232" t="str">
        <f>IF(AND(A5056&lt;&gt;"",ISNUMBER(A5056)),VLOOKUP(A5056,Studies!A:BR,4,FALSE),"")</f>
        <v>AI424-002, 100 mg</v>
      </c>
      <c r="E5056" s="206" t="str">
        <f>IF(AND(A5056&lt;&gt;"",ISNUMBER(A5056)),VLOOKUP(A5056,Studies!A:BR,5,FALSE),"")</f>
        <v>Atazanavir</v>
      </c>
      <c r="F5056" s="207" t="str">
        <f>IF(AND(A5056&lt;&gt;"",ISNUMBER(A5056)),VLOOKUP(A5056,Studies!A:BR,6,FALSE),"")</f>
        <v>Plasma</v>
      </c>
      <c r="G5056" s="194">
        <v>144.25</v>
      </c>
      <c r="H5056" s="194" t="s">
        <v>60</v>
      </c>
      <c r="I5056" s="187">
        <v>64.887370000000004</v>
      </c>
      <c r="J5056" s="187" t="s">
        <v>1025</v>
      </c>
      <c r="K5056" s="187" t="s">
        <v>116</v>
      </c>
      <c r="L5056" s="195"/>
      <c r="M5056" s="195"/>
      <c r="N5056" s="195"/>
      <c r="O5056" s="199"/>
      <c r="P5056" s="188"/>
    </row>
    <row r="5057" spans="1:16" x14ac:dyDescent="0.25">
      <c r="A5057" s="183">
        <v>564</v>
      </c>
      <c r="B5057" s="232" t="str">
        <f>IF(AND(A5057&lt;&gt;"",ISNUMBER(A5057)),VLOOKUP(A5057,Studies!A:BR,2,FALSE),"")</f>
        <v>Bristol-Myers Squibb Company, Clinical Pharmacology and Biopharmaceutics Review, Application number 21-567, 2002, page 56</v>
      </c>
      <c r="C5057" s="232" t="str">
        <f>IF(AND(A5057&lt;&gt;"",ISNUMBER(A5057)),VLOOKUP(A5057,Studies!A:BR,3,FALSE),"")</f>
        <v>https://www.accessdata.fda.gov/drugsatfda_docs/nda/2003/21-567_Reyataz_BioPharmr_P1.pdf</v>
      </c>
      <c r="D5057" s="232" t="str">
        <f>IF(AND(A5057&lt;&gt;"",ISNUMBER(A5057)),VLOOKUP(A5057,Studies!A:BR,4,FALSE),"")</f>
        <v>AI424-002, 100 mg</v>
      </c>
      <c r="E5057" s="206" t="str">
        <f>IF(AND(A5057&lt;&gt;"",ISNUMBER(A5057)),VLOOKUP(A5057,Studies!A:BR,5,FALSE),"")</f>
        <v>Atazanavir</v>
      </c>
      <c r="F5057" s="207" t="str">
        <f>IF(AND(A5057&lt;&gt;"",ISNUMBER(A5057)),VLOOKUP(A5057,Studies!A:BR,6,FALSE),"")</f>
        <v>Plasma</v>
      </c>
      <c r="G5057" s="194">
        <v>144.5</v>
      </c>
      <c r="H5057" s="194" t="s">
        <v>60</v>
      </c>
      <c r="I5057" s="187">
        <v>77.959029999999998</v>
      </c>
      <c r="J5057" s="187" t="s">
        <v>1025</v>
      </c>
      <c r="K5057" s="187" t="s">
        <v>116</v>
      </c>
      <c r="L5057" s="195"/>
      <c r="M5057" s="195"/>
      <c r="N5057" s="195"/>
      <c r="O5057" s="199"/>
      <c r="P5057" s="188"/>
    </row>
    <row r="5058" spans="1:16" x14ac:dyDescent="0.25">
      <c r="A5058" s="183">
        <v>564</v>
      </c>
      <c r="B5058" s="232" t="str">
        <f>IF(AND(A5058&lt;&gt;"",ISNUMBER(A5058)),VLOOKUP(A5058,Studies!A:BR,2,FALSE),"")</f>
        <v>Bristol-Myers Squibb Company, Clinical Pharmacology and Biopharmaceutics Review, Application number 21-567, 2002, page 56</v>
      </c>
      <c r="C5058" s="232" t="str">
        <f>IF(AND(A5058&lt;&gt;"",ISNUMBER(A5058)),VLOOKUP(A5058,Studies!A:BR,3,FALSE),"")</f>
        <v>https://www.accessdata.fda.gov/drugsatfda_docs/nda/2003/21-567_Reyataz_BioPharmr_P1.pdf</v>
      </c>
      <c r="D5058" s="232" t="str">
        <f>IF(AND(A5058&lt;&gt;"",ISNUMBER(A5058)),VLOOKUP(A5058,Studies!A:BR,4,FALSE),"")</f>
        <v>AI424-002, 100 mg</v>
      </c>
      <c r="E5058" s="206" t="str">
        <f>IF(AND(A5058&lt;&gt;"",ISNUMBER(A5058)),VLOOKUP(A5058,Studies!A:BR,5,FALSE),"")</f>
        <v>Atazanavir</v>
      </c>
      <c r="F5058" s="207" t="str">
        <f>IF(AND(A5058&lt;&gt;"",ISNUMBER(A5058)),VLOOKUP(A5058,Studies!A:BR,6,FALSE),"")</f>
        <v>Plasma</v>
      </c>
      <c r="G5058" s="194">
        <v>144.75</v>
      </c>
      <c r="H5058" s="194" t="s">
        <v>60</v>
      </c>
      <c r="I5058" s="187">
        <v>148.29910000000001</v>
      </c>
      <c r="J5058" s="187" t="s">
        <v>1025</v>
      </c>
      <c r="K5058" s="187" t="s">
        <v>116</v>
      </c>
      <c r="L5058" s="195"/>
      <c r="M5058" s="195"/>
      <c r="N5058" s="195"/>
      <c r="O5058" s="199"/>
      <c r="P5058" s="188"/>
    </row>
    <row r="5059" spans="1:16" x14ac:dyDescent="0.25">
      <c r="A5059" s="183">
        <v>564</v>
      </c>
      <c r="B5059" s="232" t="str">
        <f>IF(AND(A5059&lt;&gt;"",ISNUMBER(A5059)),VLOOKUP(A5059,Studies!A:BR,2,FALSE),"")</f>
        <v>Bristol-Myers Squibb Company, Clinical Pharmacology and Biopharmaceutics Review, Application number 21-567, 2002, page 56</v>
      </c>
      <c r="C5059" s="232" t="str">
        <f>IF(AND(A5059&lt;&gt;"",ISNUMBER(A5059)),VLOOKUP(A5059,Studies!A:BR,3,FALSE),"")</f>
        <v>https://www.accessdata.fda.gov/drugsatfda_docs/nda/2003/21-567_Reyataz_BioPharmr_P1.pdf</v>
      </c>
      <c r="D5059" s="232" t="str">
        <f>IF(AND(A5059&lt;&gt;"",ISNUMBER(A5059)),VLOOKUP(A5059,Studies!A:BR,4,FALSE),"")</f>
        <v>AI424-002, 100 mg</v>
      </c>
      <c r="E5059" s="206" t="str">
        <f>IF(AND(A5059&lt;&gt;"",ISNUMBER(A5059)),VLOOKUP(A5059,Studies!A:BR,5,FALSE),"")</f>
        <v>Atazanavir</v>
      </c>
      <c r="F5059" s="207" t="str">
        <f>IF(AND(A5059&lt;&gt;"",ISNUMBER(A5059)),VLOOKUP(A5059,Studies!A:BR,6,FALSE),"")</f>
        <v>Plasma</v>
      </c>
      <c r="G5059" s="194">
        <v>145</v>
      </c>
      <c r="H5059" s="194" t="s">
        <v>60</v>
      </c>
      <c r="I5059" s="187">
        <v>262.09460000000001</v>
      </c>
      <c r="J5059" s="187" t="s">
        <v>1025</v>
      </c>
      <c r="K5059" s="187" t="s">
        <v>116</v>
      </c>
      <c r="L5059" s="195"/>
      <c r="M5059" s="195"/>
      <c r="N5059" s="195"/>
      <c r="O5059" s="199"/>
      <c r="P5059" s="188"/>
    </row>
    <row r="5060" spans="1:16" x14ac:dyDescent="0.25">
      <c r="A5060" s="183">
        <v>564</v>
      </c>
      <c r="B5060" s="232" t="str">
        <f>IF(AND(A5060&lt;&gt;"",ISNUMBER(A5060)),VLOOKUP(A5060,Studies!A:BR,2,FALSE),"")</f>
        <v>Bristol-Myers Squibb Company, Clinical Pharmacology and Biopharmaceutics Review, Application number 21-567, 2002, page 56</v>
      </c>
      <c r="C5060" s="232" t="str">
        <f>IF(AND(A5060&lt;&gt;"",ISNUMBER(A5060)),VLOOKUP(A5060,Studies!A:BR,3,FALSE),"")</f>
        <v>https://www.accessdata.fda.gov/drugsatfda_docs/nda/2003/21-567_Reyataz_BioPharmr_P1.pdf</v>
      </c>
      <c r="D5060" s="232" t="str">
        <f>IF(AND(A5060&lt;&gt;"",ISNUMBER(A5060)),VLOOKUP(A5060,Studies!A:BR,4,FALSE),"")</f>
        <v>AI424-002, 100 mg</v>
      </c>
      <c r="E5060" s="206" t="str">
        <f>IF(AND(A5060&lt;&gt;"",ISNUMBER(A5060)),VLOOKUP(A5060,Studies!A:BR,5,FALSE),"")</f>
        <v>Atazanavir</v>
      </c>
      <c r="F5060" s="207" t="str">
        <f>IF(AND(A5060&lt;&gt;"",ISNUMBER(A5060)),VLOOKUP(A5060,Studies!A:BR,6,FALSE),"")</f>
        <v>Plasma</v>
      </c>
      <c r="G5060" s="194">
        <v>145.5</v>
      </c>
      <c r="H5060" s="194" t="s">
        <v>60</v>
      </c>
      <c r="I5060" s="187">
        <v>332.60820000000001</v>
      </c>
      <c r="J5060" s="187" t="s">
        <v>1025</v>
      </c>
      <c r="K5060" s="187" t="s">
        <v>116</v>
      </c>
      <c r="L5060" s="195"/>
      <c r="M5060" s="195"/>
      <c r="N5060" s="195"/>
      <c r="O5060" s="199"/>
      <c r="P5060" s="188"/>
    </row>
    <row r="5061" spans="1:16" x14ac:dyDescent="0.25">
      <c r="A5061" s="183">
        <v>564</v>
      </c>
      <c r="B5061" s="232" t="str">
        <f>IF(AND(A5061&lt;&gt;"",ISNUMBER(A5061)),VLOOKUP(A5061,Studies!A:BR,2,FALSE),"")</f>
        <v>Bristol-Myers Squibb Company, Clinical Pharmacology and Biopharmaceutics Review, Application number 21-567, 2002, page 56</v>
      </c>
      <c r="C5061" s="232" t="str">
        <f>IF(AND(A5061&lt;&gt;"",ISNUMBER(A5061)),VLOOKUP(A5061,Studies!A:BR,3,FALSE),"")</f>
        <v>https://www.accessdata.fda.gov/drugsatfda_docs/nda/2003/21-567_Reyataz_BioPharmr_P1.pdf</v>
      </c>
      <c r="D5061" s="232" t="str">
        <f>IF(AND(A5061&lt;&gt;"",ISNUMBER(A5061)),VLOOKUP(A5061,Studies!A:BR,4,FALSE),"")</f>
        <v>AI424-002, 100 mg</v>
      </c>
      <c r="E5061" s="206" t="str">
        <f>IF(AND(A5061&lt;&gt;"",ISNUMBER(A5061)),VLOOKUP(A5061,Studies!A:BR,5,FALSE),"")</f>
        <v>Atazanavir</v>
      </c>
      <c r="F5061" s="207" t="str">
        <f>IF(AND(A5061&lt;&gt;"",ISNUMBER(A5061)),VLOOKUP(A5061,Studies!A:BR,6,FALSE),"")</f>
        <v>Plasma</v>
      </c>
      <c r="G5061" s="194">
        <v>146</v>
      </c>
      <c r="H5061" s="194" t="s">
        <v>60</v>
      </c>
      <c r="I5061" s="187">
        <v>351.1841</v>
      </c>
      <c r="J5061" s="187" t="s">
        <v>1025</v>
      </c>
      <c r="K5061" s="187" t="s">
        <v>116</v>
      </c>
      <c r="L5061" s="195"/>
      <c r="M5061" s="195"/>
      <c r="N5061" s="195"/>
      <c r="O5061" s="199"/>
      <c r="P5061" s="188"/>
    </row>
    <row r="5062" spans="1:16" x14ac:dyDescent="0.25">
      <c r="A5062" s="183">
        <v>564</v>
      </c>
      <c r="B5062" s="232" t="str">
        <f>IF(AND(A5062&lt;&gt;"",ISNUMBER(A5062)),VLOOKUP(A5062,Studies!A:BR,2,FALSE),"")</f>
        <v>Bristol-Myers Squibb Company, Clinical Pharmacology and Biopharmaceutics Review, Application number 21-567, 2002, page 56</v>
      </c>
      <c r="C5062" s="232" t="str">
        <f>IF(AND(A5062&lt;&gt;"",ISNUMBER(A5062)),VLOOKUP(A5062,Studies!A:BR,3,FALSE),"")</f>
        <v>https://www.accessdata.fda.gov/drugsatfda_docs/nda/2003/21-567_Reyataz_BioPharmr_P1.pdf</v>
      </c>
      <c r="D5062" s="232" t="str">
        <f>IF(AND(A5062&lt;&gt;"",ISNUMBER(A5062)),VLOOKUP(A5062,Studies!A:BR,4,FALSE),"")</f>
        <v>AI424-002, 100 mg</v>
      </c>
      <c r="E5062" s="206" t="str">
        <f>IF(AND(A5062&lt;&gt;"",ISNUMBER(A5062)),VLOOKUP(A5062,Studies!A:BR,5,FALSE),"")</f>
        <v>Atazanavir</v>
      </c>
      <c r="F5062" s="207" t="str">
        <f>IF(AND(A5062&lt;&gt;"",ISNUMBER(A5062)),VLOOKUP(A5062,Studies!A:BR,6,FALSE),"")</f>
        <v>Plasma</v>
      </c>
      <c r="G5062" s="194">
        <v>147</v>
      </c>
      <c r="H5062" s="194" t="s">
        <v>60</v>
      </c>
      <c r="I5062" s="187">
        <v>325.79840000000002</v>
      </c>
      <c r="J5062" s="187" t="s">
        <v>1025</v>
      </c>
      <c r="K5062" s="187" t="s">
        <v>116</v>
      </c>
      <c r="L5062" s="195"/>
      <c r="M5062" s="195"/>
      <c r="N5062" s="195"/>
      <c r="O5062" s="199"/>
      <c r="P5062" s="188"/>
    </row>
    <row r="5063" spans="1:16" x14ac:dyDescent="0.25">
      <c r="A5063" s="183">
        <v>564</v>
      </c>
      <c r="B5063" s="232" t="str">
        <f>IF(AND(A5063&lt;&gt;"",ISNUMBER(A5063)),VLOOKUP(A5063,Studies!A:BR,2,FALSE),"")</f>
        <v>Bristol-Myers Squibb Company, Clinical Pharmacology and Biopharmaceutics Review, Application number 21-567, 2002, page 56</v>
      </c>
      <c r="C5063" s="232" t="str">
        <f>IF(AND(A5063&lt;&gt;"",ISNUMBER(A5063)),VLOOKUP(A5063,Studies!A:BR,3,FALSE),"")</f>
        <v>https://www.accessdata.fda.gov/drugsatfda_docs/nda/2003/21-567_Reyataz_BioPharmr_P1.pdf</v>
      </c>
      <c r="D5063" s="232" t="str">
        <f>IF(AND(A5063&lt;&gt;"",ISNUMBER(A5063)),VLOOKUP(A5063,Studies!A:BR,4,FALSE),"")</f>
        <v>AI424-002, 100 mg</v>
      </c>
      <c r="E5063" s="206" t="str">
        <f>IF(AND(A5063&lt;&gt;"",ISNUMBER(A5063)),VLOOKUP(A5063,Studies!A:BR,5,FALSE),"")</f>
        <v>Atazanavir</v>
      </c>
      <c r="F5063" s="207" t="str">
        <f>IF(AND(A5063&lt;&gt;"",ISNUMBER(A5063)),VLOOKUP(A5063,Studies!A:BR,6,FALSE),"")</f>
        <v>Plasma</v>
      </c>
      <c r="G5063" s="194">
        <v>148</v>
      </c>
      <c r="H5063" s="194" t="s">
        <v>60</v>
      </c>
      <c r="I5063" s="187">
        <v>280.79790000000003</v>
      </c>
      <c r="J5063" s="187" t="s">
        <v>1025</v>
      </c>
      <c r="K5063" s="187" t="s">
        <v>116</v>
      </c>
      <c r="L5063" s="195"/>
      <c r="M5063" s="195"/>
      <c r="N5063" s="195"/>
      <c r="O5063" s="199"/>
      <c r="P5063" s="188"/>
    </row>
    <row r="5064" spans="1:16" x14ac:dyDescent="0.25">
      <c r="A5064" s="183">
        <v>564</v>
      </c>
      <c r="B5064" s="232" t="str">
        <f>IF(AND(A5064&lt;&gt;"",ISNUMBER(A5064)),VLOOKUP(A5064,Studies!A:BR,2,FALSE),"")</f>
        <v>Bristol-Myers Squibb Company, Clinical Pharmacology and Biopharmaceutics Review, Application number 21-567, 2002, page 56</v>
      </c>
      <c r="C5064" s="232" t="str">
        <f>IF(AND(A5064&lt;&gt;"",ISNUMBER(A5064)),VLOOKUP(A5064,Studies!A:BR,3,FALSE),"")</f>
        <v>https://www.accessdata.fda.gov/drugsatfda_docs/nda/2003/21-567_Reyataz_BioPharmr_P1.pdf</v>
      </c>
      <c r="D5064" s="232" t="str">
        <f>IF(AND(A5064&lt;&gt;"",ISNUMBER(A5064)),VLOOKUP(A5064,Studies!A:BR,4,FALSE),"")</f>
        <v>AI424-002, 100 mg</v>
      </c>
      <c r="E5064" s="206" t="str">
        <f>IF(AND(A5064&lt;&gt;"",ISNUMBER(A5064)),VLOOKUP(A5064,Studies!A:BR,5,FALSE),"")</f>
        <v>Atazanavir</v>
      </c>
      <c r="F5064" s="207" t="str">
        <f>IF(AND(A5064&lt;&gt;"",ISNUMBER(A5064)),VLOOKUP(A5064,Studies!A:BR,6,FALSE),"")</f>
        <v>Plasma</v>
      </c>
      <c r="G5064" s="194">
        <v>149</v>
      </c>
      <c r="H5064" s="194" t="s">
        <v>60</v>
      </c>
      <c r="I5064" s="187">
        <v>220.78469999999999</v>
      </c>
      <c r="J5064" s="187" t="s">
        <v>1025</v>
      </c>
      <c r="K5064" s="187" t="s">
        <v>116</v>
      </c>
      <c r="L5064" s="195"/>
      <c r="M5064" s="195"/>
      <c r="N5064" s="195"/>
      <c r="O5064" s="199"/>
      <c r="P5064" s="188"/>
    </row>
    <row r="5065" spans="1:16" x14ac:dyDescent="0.25">
      <c r="A5065" s="183">
        <v>564</v>
      </c>
      <c r="B5065" s="232" t="str">
        <f>IF(AND(A5065&lt;&gt;"",ISNUMBER(A5065)),VLOOKUP(A5065,Studies!A:BR,2,FALSE),"")</f>
        <v>Bristol-Myers Squibb Company, Clinical Pharmacology and Biopharmaceutics Review, Application number 21-567, 2002, page 56</v>
      </c>
      <c r="C5065" s="232" t="str">
        <f>IF(AND(A5065&lt;&gt;"",ISNUMBER(A5065)),VLOOKUP(A5065,Studies!A:BR,3,FALSE),"")</f>
        <v>https://www.accessdata.fda.gov/drugsatfda_docs/nda/2003/21-567_Reyataz_BioPharmr_P1.pdf</v>
      </c>
      <c r="D5065" s="232" t="str">
        <f>IF(AND(A5065&lt;&gt;"",ISNUMBER(A5065)),VLOOKUP(A5065,Studies!A:BR,4,FALSE),"")</f>
        <v>AI424-002, 100 mg</v>
      </c>
      <c r="E5065" s="206" t="str">
        <f>IF(AND(A5065&lt;&gt;"",ISNUMBER(A5065)),VLOOKUP(A5065,Studies!A:BR,5,FALSE),"")</f>
        <v>Atazanavir</v>
      </c>
      <c r="F5065" s="207" t="str">
        <f>IF(AND(A5065&lt;&gt;"",ISNUMBER(A5065)),VLOOKUP(A5065,Studies!A:BR,6,FALSE),"")</f>
        <v>Plasma</v>
      </c>
      <c r="G5065" s="194">
        <v>150</v>
      </c>
      <c r="H5065" s="194" t="s">
        <v>60</v>
      </c>
      <c r="I5065" s="187">
        <v>176.80500000000001</v>
      </c>
      <c r="J5065" s="187" t="s">
        <v>1025</v>
      </c>
      <c r="K5065" s="187" t="s">
        <v>116</v>
      </c>
      <c r="L5065" s="195"/>
      <c r="M5065" s="195"/>
      <c r="N5065" s="195"/>
      <c r="O5065" s="199"/>
      <c r="P5065" s="188"/>
    </row>
    <row r="5066" spans="1:16" x14ac:dyDescent="0.25">
      <c r="A5066" s="183">
        <v>564</v>
      </c>
      <c r="B5066" s="232" t="str">
        <f>IF(AND(A5066&lt;&gt;"",ISNUMBER(A5066)),VLOOKUP(A5066,Studies!A:BR,2,FALSE),"")</f>
        <v>Bristol-Myers Squibb Company, Clinical Pharmacology and Biopharmaceutics Review, Application number 21-567, 2002, page 56</v>
      </c>
      <c r="C5066" s="232" t="str">
        <f>IF(AND(A5066&lt;&gt;"",ISNUMBER(A5066)),VLOOKUP(A5066,Studies!A:BR,3,FALSE),"")</f>
        <v>https://www.accessdata.fda.gov/drugsatfda_docs/nda/2003/21-567_Reyataz_BioPharmr_P1.pdf</v>
      </c>
      <c r="D5066" s="232" t="str">
        <f>IF(AND(A5066&lt;&gt;"",ISNUMBER(A5066)),VLOOKUP(A5066,Studies!A:BR,4,FALSE),"")</f>
        <v>AI424-002, 100 mg</v>
      </c>
      <c r="E5066" s="206" t="str">
        <f>IF(AND(A5066&lt;&gt;"",ISNUMBER(A5066)),VLOOKUP(A5066,Studies!A:BR,5,FALSE),"")</f>
        <v>Atazanavir</v>
      </c>
      <c r="F5066" s="207" t="str">
        <f>IF(AND(A5066&lt;&gt;"",ISNUMBER(A5066)),VLOOKUP(A5066,Studies!A:BR,6,FALSE),"")</f>
        <v>Plasma</v>
      </c>
      <c r="G5066" s="194">
        <v>152</v>
      </c>
      <c r="H5066" s="194" t="s">
        <v>60</v>
      </c>
      <c r="I5066" s="187">
        <v>136.2602</v>
      </c>
      <c r="J5066" s="187" t="s">
        <v>1025</v>
      </c>
      <c r="K5066" s="187" t="s">
        <v>116</v>
      </c>
      <c r="L5066" s="195"/>
      <c r="M5066" s="195"/>
      <c r="N5066" s="195"/>
      <c r="O5066" s="199"/>
      <c r="P5066" s="188"/>
    </row>
    <row r="5067" spans="1:16" x14ac:dyDescent="0.25">
      <c r="A5067" s="183">
        <v>564</v>
      </c>
      <c r="B5067" s="232" t="str">
        <f>IF(AND(A5067&lt;&gt;"",ISNUMBER(A5067)),VLOOKUP(A5067,Studies!A:BR,2,FALSE),"")</f>
        <v>Bristol-Myers Squibb Company, Clinical Pharmacology and Biopharmaceutics Review, Application number 21-567, 2002, page 56</v>
      </c>
      <c r="C5067" s="232" t="str">
        <f>IF(AND(A5067&lt;&gt;"",ISNUMBER(A5067)),VLOOKUP(A5067,Studies!A:BR,3,FALSE),"")</f>
        <v>https://www.accessdata.fda.gov/drugsatfda_docs/nda/2003/21-567_Reyataz_BioPharmr_P1.pdf</v>
      </c>
      <c r="D5067" s="232" t="str">
        <f>IF(AND(A5067&lt;&gt;"",ISNUMBER(A5067)),VLOOKUP(A5067,Studies!A:BR,4,FALSE),"")</f>
        <v>AI424-002, 100 mg</v>
      </c>
      <c r="E5067" s="206" t="str">
        <f>IF(AND(A5067&lt;&gt;"",ISNUMBER(A5067)),VLOOKUP(A5067,Studies!A:BR,5,FALSE),"")</f>
        <v>Atazanavir</v>
      </c>
      <c r="F5067" s="207" t="str">
        <f>IF(AND(A5067&lt;&gt;"",ISNUMBER(A5067)),VLOOKUP(A5067,Studies!A:BR,6,FALSE),"")</f>
        <v>Plasma</v>
      </c>
      <c r="G5067" s="194">
        <v>156</v>
      </c>
      <c r="H5067" s="194" t="s">
        <v>60</v>
      </c>
      <c r="I5067" s="187">
        <v>61.433920000000001</v>
      </c>
      <c r="J5067" s="187" t="s">
        <v>1025</v>
      </c>
      <c r="K5067" s="187" t="s">
        <v>116</v>
      </c>
      <c r="L5067" s="195"/>
      <c r="M5067" s="195"/>
      <c r="N5067" s="195"/>
      <c r="O5067" s="199"/>
      <c r="P5067" s="188"/>
    </row>
    <row r="5068" spans="1:16" x14ac:dyDescent="0.25">
      <c r="A5068" s="183">
        <v>564</v>
      </c>
      <c r="B5068" s="232" t="str">
        <f>IF(AND(A5068&lt;&gt;"",ISNUMBER(A5068)),VLOOKUP(A5068,Studies!A:BR,2,FALSE),"")</f>
        <v>Bristol-Myers Squibb Company, Clinical Pharmacology and Biopharmaceutics Review, Application number 21-567, 2002, page 56</v>
      </c>
      <c r="C5068" s="232" t="str">
        <f>IF(AND(A5068&lt;&gt;"",ISNUMBER(A5068)),VLOOKUP(A5068,Studies!A:BR,3,FALSE),"")</f>
        <v>https://www.accessdata.fda.gov/drugsatfda_docs/nda/2003/21-567_Reyataz_BioPharmr_P1.pdf</v>
      </c>
      <c r="D5068" s="232" t="str">
        <f>IF(AND(A5068&lt;&gt;"",ISNUMBER(A5068)),VLOOKUP(A5068,Studies!A:BR,4,FALSE),"")</f>
        <v>AI424-002, 100 mg</v>
      </c>
      <c r="E5068" s="206" t="str">
        <f>IF(AND(A5068&lt;&gt;"",ISNUMBER(A5068)),VLOOKUP(A5068,Studies!A:BR,5,FALSE),"")</f>
        <v>Atazanavir</v>
      </c>
      <c r="F5068" s="207" t="str">
        <f>IF(AND(A5068&lt;&gt;"",ISNUMBER(A5068)),VLOOKUP(A5068,Studies!A:BR,6,FALSE),"")</f>
        <v>Plasma</v>
      </c>
      <c r="G5068" s="194">
        <v>312</v>
      </c>
      <c r="H5068" s="194" t="s">
        <v>60</v>
      </c>
      <c r="I5068" s="187">
        <v>62.296410000000002</v>
      </c>
      <c r="J5068" s="187" t="s">
        <v>1025</v>
      </c>
      <c r="K5068" s="187" t="s">
        <v>116</v>
      </c>
      <c r="L5068" s="195"/>
      <c r="M5068" s="195"/>
      <c r="N5068" s="195"/>
      <c r="O5068" s="199"/>
      <c r="P5068" s="188"/>
    </row>
    <row r="5069" spans="1:16" x14ac:dyDescent="0.25">
      <c r="A5069" s="183">
        <v>564</v>
      </c>
      <c r="B5069" s="232" t="str">
        <f>IF(AND(A5069&lt;&gt;"",ISNUMBER(A5069)),VLOOKUP(A5069,Studies!A:BR,2,FALSE),"")</f>
        <v>Bristol-Myers Squibb Company, Clinical Pharmacology and Biopharmaceutics Review, Application number 21-567, 2002, page 56</v>
      </c>
      <c r="C5069" s="232" t="str">
        <f>IF(AND(A5069&lt;&gt;"",ISNUMBER(A5069)),VLOOKUP(A5069,Studies!A:BR,3,FALSE),"")</f>
        <v>https://www.accessdata.fda.gov/drugsatfda_docs/nda/2003/21-567_Reyataz_BioPharmr_P1.pdf</v>
      </c>
      <c r="D5069" s="232" t="str">
        <f>IF(AND(A5069&lt;&gt;"",ISNUMBER(A5069)),VLOOKUP(A5069,Studies!A:BR,4,FALSE),"")</f>
        <v>AI424-002, 100 mg</v>
      </c>
      <c r="E5069" s="206" t="str">
        <f>IF(AND(A5069&lt;&gt;"",ISNUMBER(A5069)),VLOOKUP(A5069,Studies!A:BR,5,FALSE),"")</f>
        <v>Atazanavir</v>
      </c>
      <c r="F5069" s="207" t="str">
        <f>IF(AND(A5069&lt;&gt;"",ISNUMBER(A5069)),VLOOKUP(A5069,Studies!A:BR,6,FALSE),"")</f>
        <v>Plasma</v>
      </c>
      <c r="G5069" s="194">
        <v>312.25</v>
      </c>
      <c r="H5069" s="194" t="s">
        <v>60</v>
      </c>
      <c r="I5069" s="187">
        <v>59.005940000000002</v>
      </c>
      <c r="J5069" s="187" t="s">
        <v>1025</v>
      </c>
      <c r="K5069" s="187" t="s">
        <v>116</v>
      </c>
      <c r="L5069" s="195"/>
      <c r="M5069" s="195"/>
      <c r="N5069" s="195"/>
      <c r="O5069" s="199"/>
      <c r="P5069" s="188"/>
    </row>
    <row r="5070" spans="1:16" x14ac:dyDescent="0.25">
      <c r="A5070" s="183">
        <v>564</v>
      </c>
      <c r="B5070" s="232" t="str">
        <f>IF(AND(A5070&lt;&gt;"",ISNUMBER(A5070)),VLOOKUP(A5070,Studies!A:BR,2,FALSE),"")</f>
        <v>Bristol-Myers Squibb Company, Clinical Pharmacology and Biopharmaceutics Review, Application number 21-567, 2002, page 56</v>
      </c>
      <c r="C5070" s="232" t="str">
        <f>IF(AND(A5070&lt;&gt;"",ISNUMBER(A5070)),VLOOKUP(A5070,Studies!A:BR,3,FALSE),"")</f>
        <v>https://www.accessdata.fda.gov/drugsatfda_docs/nda/2003/21-567_Reyataz_BioPharmr_P1.pdf</v>
      </c>
      <c r="D5070" s="232" t="str">
        <f>IF(AND(A5070&lt;&gt;"",ISNUMBER(A5070)),VLOOKUP(A5070,Studies!A:BR,4,FALSE),"")</f>
        <v>AI424-002, 100 mg</v>
      </c>
      <c r="E5070" s="206" t="str">
        <f>IF(AND(A5070&lt;&gt;"",ISNUMBER(A5070)),VLOOKUP(A5070,Studies!A:BR,5,FALSE),"")</f>
        <v>Atazanavir</v>
      </c>
      <c r="F5070" s="207" t="str">
        <f>IF(AND(A5070&lt;&gt;"",ISNUMBER(A5070)),VLOOKUP(A5070,Studies!A:BR,6,FALSE),"")</f>
        <v>Plasma</v>
      </c>
      <c r="G5070" s="194">
        <v>312.5</v>
      </c>
      <c r="H5070" s="194" t="s">
        <v>60</v>
      </c>
      <c r="I5070" s="187">
        <v>70.807689999999994</v>
      </c>
      <c r="J5070" s="187" t="s">
        <v>1025</v>
      </c>
      <c r="K5070" s="187" t="s">
        <v>116</v>
      </c>
      <c r="L5070" s="195"/>
      <c r="M5070" s="195"/>
      <c r="N5070" s="195"/>
      <c r="O5070" s="199"/>
      <c r="P5070" s="188"/>
    </row>
    <row r="5071" spans="1:16" x14ac:dyDescent="0.25">
      <c r="A5071" s="183">
        <v>564</v>
      </c>
      <c r="B5071" s="232" t="str">
        <f>IF(AND(A5071&lt;&gt;"",ISNUMBER(A5071)),VLOOKUP(A5071,Studies!A:BR,2,FALSE),"")</f>
        <v>Bristol-Myers Squibb Company, Clinical Pharmacology and Biopharmaceutics Review, Application number 21-567, 2002, page 56</v>
      </c>
      <c r="C5071" s="232" t="str">
        <f>IF(AND(A5071&lt;&gt;"",ISNUMBER(A5071)),VLOOKUP(A5071,Studies!A:BR,3,FALSE),"")</f>
        <v>https://www.accessdata.fda.gov/drugsatfda_docs/nda/2003/21-567_Reyataz_BioPharmr_P1.pdf</v>
      </c>
      <c r="D5071" s="232" t="str">
        <f>IF(AND(A5071&lt;&gt;"",ISNUMBER(A5071)),VLOOKUP(A5071,Studies!A:BR,4,FALSE),"")</f>
        <v>AI424-002, 100 mg</v>
      </c>
      <c r="E5071" s="206" t="str">
        <f>IF(AND(A5071&lt;&gt;"",ISNUMBER(A5071)),VLOOKUP(A5071,Studies!A:BR,5,FALSE),"")</f>
        <v>Atazanavir</v>
      </c>
      <c r="F5071" s="207" t="str">
        <f>IF(AND(A5071&lt;&gt;"",ISNUMBER(A5071)),VLOOKUP(A5071,Studies!A:BR,6,FALSE),"")</f>
        <v>Plasma</v>
      </c>
      <c r="G5071" s="194">
        <v>312.75</v>
      </c>
      <c r="H5071" s="194" t="s">
        <v>60</v>
      </c>
      <c r="I5071" s="187">
        <v>89.749179999999996</v>
      </c>
      <c r="J5071" s="187" t="s">
        <v>1025</v>
      </c>
      <c r="K5071" s="187" t="s">
        <v>116</v>
      </c>
      <c r="L5071" s="195"/>
      <c r="M5071" s="195"/>
      <c r="N5071" s="195"/>
      <c r="O5071" s="199"/>
      <c r="P5071" s="188"/>
    </row>
    <row r="5072" spans="1:16" x14ac:dyDescent="0.25">
      <c r="A5072" s="183">
        <v>564</v>
      </c>
      <c r="B5072" s="232" t="str">
        <f>IF(AND(A5072&lt;&gt;"",ISNUMBER(A5072)),VLOOKUP(A5072,Studies!A:BR,2,FALSE),"")</f>
        <v>Bristol-Myers Squibb Company, Clinical Pharmacology and Biopharmaceutics Review, Application number 21-567, 2002, page 56</v>
      </c>
      <c r="C5072" s="232" t="str">
        <f>IF(AND(A5072&lt;&gt;"",ISNUMBER(A5072)),VLOOKUP(A5072,Studies!A:BR,3,FALSE),"")</f>
        <v>https://www.accessdata.fda.gov/drugsatfda_docs/nda/2003/21-567_Reyataz_BioPharmr_P1.pdf</v>
      </c>
      <c r="D5072" s="232" t="str">
        <f>IF(AND(A5072&lt;&gt;"",ISNUMBER(A5072)),VLOOKUP(A5072,Studies!A:BR,4,FALSE),"")</f>
        <v>AI424-002, 100 mg</v>
      </c>
      <c r="E5072" s="206" t="str">
        <f>IF(AND(A5072&lt;&gt;"",ISNUMBER(A5072)),VLOOKUP(A5072,Studies!A:BR,5,FALSE),"")</f>
        <v>Atazanavir</v>
      </c>
      <c r="F5072" s="207" t="str">
        <f>IF(AND(A5072&lt;&gt;"",ISNUMBER(A5072)),VLOOKUP(A5072,Studies!A:BR,6,FALSE),"")</f>
        <v>Plasma</v>
      </c>
      <c r="G5072" s="194">
        <v>313</v>
      </c>
      <c r="H5072" s="194" t="s">
        <v>60</v>
      </c>
      <c r="I5072" s="187">
        <v>115.8429</v>
      </c>
      <c r="J5072" s="187" t="s">
        <v>1025</v>
      </c>
      <c r="K5072" s="187" t="s">
        <v>116</v>
      </c>
      <c r="L5072" s="195"/>
      <c r="M5072" s="195"/>
      <c r="N5072" s="195"/>
      <c r="O5072" s="199"/>
      <c r="P5072" s="188"/>
    </row>
    <row r="5073" spans="1:16" x14ac:dyDescent="0.25">
      <c r="A5073" s="183">
        <v>564</v>
      </c>
      <c r="B5073" s="232" t="str">
        <f>IF(AND(A5073&lt;&gt;"",ISNUMBER(A5073)),VLOOKUP(A5073,Studies!A:BR,2,FALSE),"")</f>
        <v>Bristol-Myers Squibb Company, Clinical Pharmacology and Biopharmaceutics Review, Application number 21-567, 2002, page 56</v>
      </c>
      <c r="C5073" s="232" t="str">
        <f>IF(AND(A5073&lt;&gt;"",ISNUMBER(A5073)),VLOOKUP(A5073,Studies!A:BR,3,FALSE),"")</f>
        <v>https://www.accessdata.fda.gov/drugsatfda_docs/nda/2003/21-567_Reyataz_BioPharmr_P1.pdf</v>
      </c>
      <c r="D5073" s="232" t="str">
        <f>IF(AND(A5073&lt;&gt;"",ISNUMBER(A5073)),VLOOKUP(A5073,Studies!A:BR,4,FALSE),"")</f>
        <v>AI424-002, 100 mg</v>
      </c>
      <c r="E5073" s="206" t="str">
        <f>IF(AND(A5073&lt;&gt;"",ISNUMBER(A5073)),VLOOKUP(A5073,Studies!A:BR,5,FALSE),"")</f>
        <v>Atazanavir</v>
      </c>
      <c r="F5073" s="207" t="str">
        <f>IF(AND(A5073&lt;&gt;"",ISNUMBER(A5073)),VLOOKUP(A5073,Studies!A:BR,6,FALSE),"")</f>
        <v>Plasma</v>
      </c>
      <c r="G5073" s="194">
        <v>313.5</v>
      </c>
      <c r="H5073" s="194" t="s">
        <v>60</v>
      </c>
      <c r="I5073" s="187">
        <v>131.685</v>
      </c>
      <c r="J5073" s="187" t="s">
        <v>1025</v>
      </c>
      <c r="K5073" s="187" t="s">
        <v>116</v>
      </c>
      <c r="L5073" s="195"/>
      <c r="M5073" s="195"/>
      <c r="N5073" s="195"/>
      <c r="O5073" s="199"/>
      <c r="P5073" s="188"/>
    </row>
    <row r="5074" spans="1:16" x14ac:dyDescent="0.25">
      <c r="A5074" s="183">
        <v>564</v>
      </c>
      <c r="B5074" s="232" t="str">
        <f>IF(AND(A5074&lt;&gt;"",ISNUMBER(A5074)),VLOOKUP(A5074,Studies!A:BR,2,FALSE),"")</f>
        <v>Bristol-Myers Squibb Company, Clinical Pharmacology and Biopharmaceutics Review, Application number 21-567, 2002, page 56</v>
      </c>
      <c r="C5074" s="232" t="str">
        <f>IF(AND(A5074&lt;&gt;"",ISNUMBER(A5074)),VLOOKUP(A5074,Studies!A:BR,3,FALSE),"")</f>
        <v>https://www.accessdata.fda.gov/drugsatfda_docs/nda/2003/21-567_Reyataz_BioPharmr_P1.pdf</v>
      </c>
      <c r="D5074" s="232" t="str">
        <f>IF(AND(A5074&lt;&gt;"",ISNUMBER(A5074)),VLOOKUP(A5074,Studies!A:BR,4,FALSE),"")</f>
        <v>AI424-002, 100 mg</v>
      </c>
      <c r="E5074" s="206" t="str">
        <f>IF(AND(A5074&lt;&gt;"",ISNUMBER(A5074)),VLOOKUP(A5074,Studies!A:BR,5,FALSE),"")</f>
        <v>Atazanavir</v>
      </c>
      <c r="F5074" s="207" t="str">
        <f>IF(AND(A5074&lt;&gt;"",ISNUMBER(A5074)),VLOOKUP(A5074,Studies!A:BR,6,FALSE),"")</f>
        <v>Plasma</v>
      </c>
      <c r="G5074" s="194">
        <v>314</v>
      </c>
      <c r="H5074" s="194" t="s">
        <v>60</v>
      </c>
      <c r="I5074" s="187">
        <v>144.35300000000001</v>
      </c>
      <c r="J5074" s="187" t="s">
        <v>1025</v>
      </c>
      <c r="K5074" s="187" t="s">
        <v>116</v>
      </c>
      <c r="L5074" s="195"/>
      <c r="M5074" s="195"/>
      <c r="N5074" s="195"/>
      <c r="O5074" s="199"/>
      <c r="P5074" s="188"/>
    </row>
    <row r="5075" spans="1:16" x14ac:dyDescent="0.25">
      <c r="A5075" s="183">
        <v>564</v>
      </c>
      <c r="B5075" s="232" t="str">
        <f>IF(AND(A5075&lt;&gt;"",ISNUMBER(A5075)),VLOOKUP(A5075,Studies!A:BR,2,FALSE),"")</f>
        <v>Bristol-Myers Squibb Company, Clinical Pharmacology and Biopharmaceutics Review, Application number 21-567, 2002, page 56</v>
      </c>
      <c r="C5075" s="232" t="str">
        <f>IF(AND(A5075&lt;&gt;"",ISNUMBER(A5075)),VLOOKUP(A5075,Studies!A:BR,3,FALSE),"")</f>
        <v>https://www.accessdata.fda.gov/drugsatfda_docs/nda/2003/21-567_Reyataz_BioPharmr_P1.pdf</v>
      </c>
      <c r="D5075" s="232" t="str">
        <f>IF(AND(A5075&lt;&gt;"",ISNUMBER(A5075)),VLOOKUP(A5075,Studies!A:BR,4,FALSE),"")</f>
        <v>AI424-002, 100 mg</v>
      </c>
      <c r="E5075" s="206" t="str">
        <f>IF(AND(A5075&lt;&gt;"",ISNUMBER(A5075)),VLOOKUP(A5075,Studies!A:BR,5,FALSE),"")</f>
        <v>Atazanavir</v>
      </c>
      <c r="F5075" s="207" t="str">
        <f>IF(AND(A5075&lt;&gt;"",ISNUMBER(A5075)),VLOOKUP(A5075,Studies!A:BR,6,FALSE),"")</f>
        <v>Plasma</v>
      </c>
      <c r="G5075" s="194">
        <v>315</v>
      </c>
      <c r="H5075" s="194" t="s">
        <v>60</v>
      </c>
      <c r="I5075" s="187">
        <v>149.9213</v>
      </c>
      <c r="J5075" s="187" t="s">
        <v>1025</v>
      </c>
      <c r="K5075" s="187" t="s">
        <v>116</v>
      </c>
      <c r="L5075" s="195"/>
      <c r="M5075" s="195"/>
      <c r="N5075" s="195"/>
      <c r="O5075" s="199"/>
      <c r="P5075" s="188"/>
    </row>
    <row r="5076" spans="1:16" x14ac:dyDescent="0.25">
      <c r="A5076" s="183">
        <v>564</v>
      </c>
      <c r="B5076" s="232" t="str">
        <f>IF(AND(A5076&lt;&gt;"",ISNUMBER(A5076)),VLOOKUP(A5076,Studies!A:BR,2,FALSE),"")</f>
        <v>Bristol-Myers Squibb Company, Clinical Pharmacology and Biopharmaceutics Review, Application number 21-567, 2002, page 56</v>
      </c>
      <c r="C5076" s="232" t="str">
        <f>IF(AND(A5076&lt;&gt;"",ISNUMBER(A5076)),VLOOKUP(A5076,Studies!A:BR,3,FALSE),"")</f>
        <v>https://www.accessdata.fda.gov/drugsatfda_docs/nda/2003/21-567_Reyataz_BioPharmr_P1.pdf</v>
      </c>
      <c r="D5076" s="232" t="str">
        <f>IF(AND(A5076&lt;&gt;"",ISNUMBER(A5076)),VLOOKUP(A5076,Studies!A:BR,4,FALSE),"")</f>
        <v>AI424-002, 100 mg</v>
      </c>
      <c r="E5076" s="206" t="str">
        <f>IF(AND(A5076&lt;&gt;"",ISNUMBER(A5076)),VLOOKUP(A5076,Studies!A:BR,5,FALSE),"")</f>
        <v>Atazanavir</v>
      </c>
      <c r="F5076" s="207" t="str">
        <f>IF(AND(A5076&lt;&gt;"",ISNUMBER(A5076)),VLOOKUP(A5076,Studies!A:BR,6,FALSE),"")</f>
        <v>Plasma</v>
      </c>
      <c r="G5076" s="194">
        <v>316</v>
      </c>
      <c r="H5076" s="194" t="s">
        <v>60</v>
      </c>
      <c r="I5076" s="187">
        <v>132.18639999999999</v>
      </c>
      <c r="J5076" s="187" t="s">
        <v>1025</v>
      </c>
      <c r="K5076" s="187" t="s">
        <v>116</v>
      </c>
      <c r="L5076" s="195"/>
      <c r="M5076" s="195"/>
      <c r="N5076" s="195"/>
      <c r="O5076" s="199"/>
      <c r="P5076" s="188"/>
    </row>
    <row r="5077" spans="1:16" x14ac:dyDescent="0.25">
      <c r="A5077" s="183">
        <v>564</v>
      </c>
      <c r="B5077" s="232" t="str">
        <f>IF(AND(A5077&lt;&gt;"",ISNUMBER(A5077)),VLOOKUP(A5077,Studies!A:BR,2,FALSE),"")</f>
        <v>Bristol-Myers Squibb Company, Clinical Pharmacology and Biopharmaceutics Review, Application number 21-567, 2002, page 56</v>
      </c>
      <c r="C5077" s="232" t="str">
        <f>IF(AND(A5077&lt;&gt;"",ISNUMBER(A5077)),VLOOKUP(A5077,Studies!A:BR,3,FALSE),"")</f>
        <v>https://www.accessdata.fda.gov/drugsatfda_docs/nda/2003/21-567_Reyataz_BioPharmr_P1.pdf</v>
      </c>
      <c r="D5077" s="232" t="str">
        <f>IF(AND(A5077&lt;&gt;"",ISNUMBER(A5077)),VLOOKUP(A5077,Studies!A:BR,4,FALSE),"")</f>
        <v>AI424-002, 100 mg</v>
      </c>
      <c r="E5077" s="206" t="str">
        <f>IF(AND(A5077&lt;&gt;"",ISNUMBER(A5077)),VLOOKUP(A5077,Studies!A:BR,5,FALSE),"")</f>
        <v>Atazanavir</v>
      </c>
      <c r="F5077" s="207" t="str">
        <f>IF(AND(A5077&lt;&gt;"",ISNUMBER(A5077)),VLOOKUP(A5077,Studies!A:BR,6,FALSE),"")</f>
        <v>Plasma</v>
      </c>
      <c r="G5077" s="194">
        <v>317</v>
      </c>
      <c r="H5077" s="194" t="s">
        <v>60</v>
      </c>
      <c r="I5077" s="187">
        <v>108.3567</v>
      </c>
      <c r="J5077" s="187" t="s">
        <v>1025</v>
      </c>
      <c r="K5077" s="187" t="s">
        <v>116</v>
      </c>
      <c r="L5077" s="195"/>
      <c r="M5077" s="195"/>
      <c r="N5077" s="195"/>
      <c r="O5077" s="199"/>
      <c r="P5077" s="188"/>
    </row>
    <row r="5078" spans="1:16" x14ac:dyDescent="0.25">
      <c r="A5078" s="183">
        <v>564</v>
      </c>
      <c r="B5078" s="232" t="str">
        <f>IF(AND(A5078&lt;&gt;"",ISNUMBER(A5078)),VLOOKUP(A5078,Studies!A:BR,2,FALSE),"")</f>
        <v>Bristol-Myers Squibb Company, Clinical Pharmacology and Biopharmaceutics Review, Application number 21-567, 2002, page 56</v>
      </c>
      <c r="C5078" s="232" t="str">
        <f>IF(AND(A5078&lt;&gt;"",ISNUMBER(A5078)),VLOOKUP(A5078,Studies!A:BR,3,FALSE),"")</f>
        <v>https://www.accessdata.fda.gov/drugsatfda_docs/nda/2003/21-567_Reyataz_BioPharmr_P1.pdf</v>
      </c>
      <c r="D5078" s="232" t="str">
        <f>IF(AND(A5078&lt;&gt;"",ISNUMBER(A5078)),VLOOKUP(A5078,Studies!A:BR,4,FALSE),"")</f>
        <v>AI424-002, 100 mg</v>
      </c>
      <c r="E5078" s="206" t="str">
        <f>IF(AND(A5078&lt;&gt;"",ISNUMBER(A5078)),VLOOKUP(A5078,Studies!A:BR,5,FALSE),"")</f>
        <v>Atazanavir</v>
      </c>
      <c r="F5078" s="207" t="str">
        <f>IF(AND(A5078&lt;&gt;"",ISNUMBER(A5078)),VLOOKUP(A5078,Studies!A:BR,6,FALSE),"")</f>
        <v>Plasma</v>
      </c>
      <c r="G5078" s="194">
        <v>318</v>
      </c>
      <c r="H5078" s="194" t="s">
        <v>60</v>
      </c>
      <c r="I5078" s="187">
        <v>90.468270000000004</v>
      </c>
      <c r="J5078" s="187" t="s">
        <v>1025</v>
      </c>
      <c r="K5078" s="187" t="s">
        <v>116</v>
      </c>
      <c r="L5078" s="195"/>
      <c r="M5078" s="195"/>
      <c r="N5078" s="195"/>
      <c r="O5078" s="199"/>
      <c r="P5078" s="188"/>
    </row>
    <row r="5079" spans="1:16" x14ac:dyDescent="0.25">
      <c r="A5079" s="183">
        <v>564</v>
      </c>
      <c r="B5079" s="232" t="str">
        <f>IF(AND(A5079&lt;&gt;"",ISNUMBER(A5079)),VLOOKUP(A5079,Studies!A:BR,2,FALSE),"")</f>
        <v>Bristol-Myers Squibb Company, Clinical Pharmacology and Biopharmaceutics Review, Application number 21-567, 2002, page 56</v>
      </c>
      <c r="C5079" s="232" t="str">
        <f>IF(AND(A5079&lt;&gt;"",ISNUMBER(A5079)),VLOOKUP(A5079,Studies!A:BR,3,FALSE),"")</f>
        <v>https://www.accessdata.fda.gov/drugsatfda_docs/nda/2003/21-567_Reyataz_BioPharmr_P1.pdf</v>
      </c>
      <c r="D5079" s="232" t="str">
        <f>IF(AND(A5079&lt;&gt;"",ISNUMBER(A5079)),VLOOKUP(A5079,Studies!A:BR,4,FALSE),"")</f>
        <v>AI424-002, 100 mg</v>
      </c>
      <c r="E5079" s="206" t="str">
        <f>IF(AND(A5079&lt;&gt;"",ISNUMBER(A5079)),VLOOKUP(A5079,Studies!A:BR,5,FALSE),"")</f>
        <v>Atazanavir</v>
      </c>
      <c r="F5079" s="207" t="str">
        <f>IF(AND(A5079&lt;&gt;"",ISNUMBER(A5079)),VLOOKUP(A5079,Studies!A:BR,6,FALSE),"")</f>
        <v>Plasma</v>
      </c>
      <c r="G5079" s="194">
        <v>320</v>
      </c>
      <c r="H5079" s="194" t="s">
        <v>60</v>
      </c>
      <c r="I5079" s="187">
        <v>65.391559999999998</v>
      </c>
      <c r="J5079" s="187" t="s">
        <v>1025</v>
      </c>
      <c r="K5079" s="187" t="s">
        <v>116</v>
      </c>
      <c r="L5079" s="195"/>
      <c r="M5079" s="195"/>
      <c r="N5079" s="195"/>
      <c r="O5079" s="199"/>
      <c r="P5079" s="188"/>
    </row>
    <row r="5080" spans="1:16" x14ac:dyDescent="0.25">
      <c r="A5080" s="183">
        <v>564</v>
      </c>
      <c r="B5080" s="232" t="str">
        <f>IF(AND(A5080&lt;&gt;"",ISNUMBER(A5080)),VLOOKUP(A5080,Studies!A:BR,2,FALSE),"")</f>
        <v>Bristol-Myers Squibb Company, Clinical Pharmacology and Biopharmaceutics Review, Application number 21-567, 2002, page 56</v>
      </c>
      <c r="C5080" s="232" t="str">
        <f>IF(AND(A5080&lt;&gt;"",ISNUMBER(A5080)),VLOOKUP(A5080,Studies!A:BR,3,FALSE),"")</f>
        <v>https://www.accessdata.fda.gov/drugsatfda_docs/nda/2003/21-567_Reyataz_BioPharmr_P1.pdf</v>
      </c>
      <c r="D5080" s="232" t="str">
        <f>IF(AND(A5080&lt;&gt;"",ISNUMBER(A5080)),VLOOKUP(A5080,Studies!A:BR,4,FALSE),"")</f>
        <v>AI424-002, 100 mg</v>
      </c>
      <c r="E5080" s="206" t="str">
        <f>IF(AND(A5080&lt;&gt;"",ISNUMBER(A5080)),VLOOKUP(A5080,Studies!A:BR,5,FALSE),"")</f>
        <v>Atazanavir</v>
      </c>
      <c r="F5080" s="207" t="str">
        <f>IF(AND(A5080&lt;&gt;"",ISNUMBER(A5080)),VLOOKUP(A5080,Studies!A:BR,6,FALSE),"")</f>
        <v>Plasma</v>
      </c>
      <c r="G5080" s="194">
        <v>324</v>
      </c>
      <c r="H5080" s="194" t="s">
        <v>60</v>
      </c>
      <c r="I5080" s="187">
        <v>30.078230000000001</v>
      </c>
      <c r="J5080" s="187" t="s">
        <v>1025</v>
      </c>
      <c r="K5080" s="187" t="s">
        <v>116</v>
      </c>
      <c r="L5080" s="195"/>
      <c r="M5080" s="195"/>
      <c r="N5080" s="195"/>
      <c r="O5080" s="199"/>
      <c r="P5080" s="188"/>
    </row>
    <row r="5081" spans="1:16" x14ac:dyDescent="0.25">
      <c r="A5081" s="183">
        <v>565</v>
      </c>
      <c r="B5081" s="232" t="str">
        <f>IF(AND(A5081&lt;&gt;"",ISNUMBER(A5081)),VLOOKUP(A5081,Studies!A:BR,2,FALSE),"")</f>
        <v>Bristol-Myers Squibb Company, Clinical Pharmacology and Biopharmaceutics Review, Application number 21-567, 2002, page 56</v>
      </c>
      <c r="C5081" s="232" t="str">
        <f>IF(AND(A5081&lt;&gt;"",ISNUMBER(A5081)),VLOOKUP(A5081,Studies!A:BR,3,FALSE),"")</f>
        <v>https://www.accessdata.fda.gov/drugsatfda_docs/nda/2003/21-567_Reyataz_BioPharmr_P1.pdf</v>
      </c>
      <c r="D5081" s="232" t="str">
        <f>IF(AND(A5081&lt;&gt;"",ISNUMBER(A5081)),VLOOKUP(A5081,Studies!A:BR,4,FALSE),"")</f>
        <v>AI424-002, 200 mg</v>
      </c>
      <c r="E5081" s="206" t="str">
        <f>IF(AND(A5081&lt;&gt;"",ISNUMBER(A5081)),VLOOKUP(A5081,Studies!A:BR,5,FALSE),"")</f>
        <v>Atazanavir</v>
      </c>
      <c r="F5081" s="207" t="str">
        <f>IF(AND(A5081&lt;&gt;"",ISNUMBER(A5081)),VLOOKUP(A5081,Studies!A:BR,6,FALSE),"")</f>
        <v>Plasma</v>
      </c>
      <c r="G5081" s="194">
        <v>0.25</v>
      </c>
      <c r="H5081" s="194" t="s">
        <v>60</v>
      </c>
      <c r="I5081" s="187">
        <v>7.1130360000000001</v>
      </c>
      <c r="J5081" s="187" t="s">
        <v>1025</v>
      </c>
      <c r="K5081" s="187" t="s">
        <v>116</v>
      </c>
      <c r="L5081" s="195"/>
      <c r="M5081" s="195"/>
      <c r="N5081" s="195"/>
      <c r="O5081" s="199"/>
      <c r="P5081" s="188"/>
    </row>
    <row r="5082" spans="1:16" x14ac:dyDescent="0.25">
      <c r="A5082" s="183">
        <v>565</v>
      </c>
      <c r="B5082" s="232" t="str">
        <f>IF(AND(A5082&lt;&gt;"",ISNUMBER(A5082)),VLOOKUP(A5082,Studies!A:BR,2,FALSE),"")</f>
        <v>Bristol-Myers Squibb Company, Clinical Pharmacology and Biopharmaceutics Review, Application number 21-567, 2002, page 56</v>
      </c>
      <c r="C5082" s="232" t="str">
        <f>IF(AND(A5082&lt;&gt;"",ISNUMBER(A5082)),VLOOKUP(A5082,Studies!A:BR,3,FALSE),"")</f>
        <v>https://www.accessdata.fda.gov/drugsatfda_docs/nda/2003/21-567_Reyataz_BioPharmr_P1.pdf</v>
      </c>
      <c r="D5082" s="232" t="str">
        <f>IF(AND(A5082&lt;&gt;"",ISNUMBER(A5082)),VLOOKUP(A5082,Studies!A:BR,4,FALSE),"")</f>
        <v>AI424-002, 200 mg</v>
      </c>
      <c r="E5082" s="206" t="str">
        <f>IF(AND(A5082&lt;&gt;"",ISNUMBER(A5082)),VLOOKUP(A5082,Studies!A:BR,5,FALSE),"")</f>
        <v>Atazanavir</v>
      </c>
      <c r="F5082" s="207" t="str">
        <f>IF(AND(A5082&lt;&gt;"",ISNUMBER(A5082)),VLOOKUP(A5082,Studies!A:BR,6,FALSE),"")</f>
        <v>Plasma</v>
      </c>
      <c r="G5082" s="194">
        <v>0.5</v>
      </c>
      <c r="H5082" s="194" t="s">
        <v>60</v>
      </c>
      <c r="I5082" s="187">
        <v>103.9149</v>
      </c>
      <c r="J5082" s="187" t="s">
        <v>1025</v>
      </c>
      <c r="K5082" s="187" t="s">
        <v>116</v>
      </c>
      <c r="L5082" s="195"/>
      <c r="M5082" s="195"/>
      <c r="N5082" s="195"/>
      <c r="O5082" s="199"/>
      <c r="P5082" s="188"/>
    </row>
    <row r="5083" spans="1:16" x14ac:dyDescent="0.25">
      <c r="A5083" s="183">
        <v>565</v>
      </c>
      <c r="B5083" s="232" t="str">
        <f>IF(AND(A5083&lt;&gt;"",ISNUMBER(A5083)),VLOOKUP(A5083,Studies!A:BR,2,FALSE),"")</f>
        <v>Bristol-Myers Squibb Company, Clinical Pharmacology and Biopharmaceutics Review, Application number 21-567, 2002, page 56</v>
      </c>
      <c r="C5083" s="232" t="str">
        <f>IF(AND(A5083&lt;&gt;"",ISNUMBER(A5083)),VLOOKUP(A5083,Studies!A:BR,3,FALSE),"")</f>
        <v>https://www.accessdata.fda.gov/drugsatfda_docs/nda/2003/21-567_Reyataz_BioPharmr_P1.pdf</v>
      </c>
      <c r="D5083" s="232" t="str">
        <f>IF(AND(A5083&lt;&gt;"",ISNUMBER(A5083)),VLOOKUP(A5083,Studies!A:BR,4,FALSE),"")</f>
        <v>AI424-002, 200 mg</v>
      </c>
      <c r="E5083" s="206" t="str">
        <f>IF(AND(A5083&lt;&gt;"",ISNUMBER(A5083)),VLOOKUP(A5083,Studies!A:BR,5,FALSE),"")</f>
        <v>Atazanavir</v>
      </c>
      <c r="F5083" s="207" t="str">
        <f>IF(AND(A5083&lt;&gt;"",ISNUMBER(A5083)),VLOOKUP(A5083,Studies!A:BR,6,FALSE),"")</f>
        <v>Plasma</v>
      </c>
      <c r="G5083" s="194">
        <v>0.75</v>
      </c>
      <c r="H5083" s="194" t="s">
        <v>60</v>
      </c>
      <c r="I5083" s="187">
        <v>265.0899</v>
      </c>
      <c r="J5083" s="187" t="s">
        <v>1025</v>
      </c>
      <c r="K5083" s="187" t="s">
        <v>116</v>
      </c>
      <c r="L5083" s="195"/>
      <c r="M5083" s="195"/>
      <c r="N5083" s="195"/>
      <c r="O5083" s="199"/>
      <c r="P5083" s="188"/>
    </row>
    <row r="5084" spans="1:16" x14ac:dyDescent="0.25">
      <c r="A5084" s="183">
        <v>565</v>
      </c>
      <c r="B5084" s="232" t="str">
        <f>IF(AND(A5084&lt;&gt;"",ISNUMBER(A5084)),VLOOKUP(A5084,Studies!A:BR,2,FALSE),"")</f>
        <v>Bristol-Myers Squibb Company, Clinical Pharmacology and Biopharmaceutics Review, Application number 21-567, 2002, page 56</v>
      </c>
      <c r="C5084" s="232" t="str">
        <f>IF(AND(A5084&lt;&gt;"",ISNUMBER(A5084)),VLOOKUP(A5084,Studies!A:BR,3,FALSE),"")</f>
        <v>https://www.accessdata.fda.gov/drugsatfda_docs/nda/2003/21-567_Reyataz_BioPharmr_P1.pdf</v>
      </c>
      <c r="D5084" s="232" t="str">
        <f>IF(AND(A5084&lt;&gt;"",ISNUMBER(A5084)),VLOOKUP(A5084,Studies!A:BR,4,FALSE),"")</f>
        <v>AI424-002, 200 mg</v>
      </c>
      <c r="E5084" s="206" t="str">
        <f>IF(AND(A5084&lt;&gt;"",ISNUMBER(A5084)),VLOOKUP(A5084,Studies!A:BR,5,FALSE),"")</f>
        <v>Atazanavir</v>
      </c>
      <c r="F5084" s="207" t="str">
        <f>IF(AND(A5084&lt;&gt;"",ISNUMBER(A5084)),VLOOKUP(A5084,Studies!A:BR,6,FALSE),"")</f>
        <v>Plasma</v>
      </c>
      <c r="G5084" s="194">
        <v>1</v>
      </c>
      <c r="H5084" s="194" t="s">
        <v>60</v>
      </c>
      <c r="I5084" s="187">
        <v>312.03219999999999</v>
      </c>
      <c r="J5084" s="187" t="s">
        <v>1025</v>
      </c>
      <c r="K5084" s="187" t="s">
        <v>116</v>
      </c>
      <c r="L5084" s="195"/>
      <c r="M5084" s="195"/>
      <c r="N5084" s="195"/>
      <c r="O5084" s="199"/>
      <c r="P5084" s="188"/>
    </row>
    <row r="5085" spans="1:16" x14ac:dyDescent="0.25">
      <c r="A5085" s="183">
        <v>565</v>
      </c>
      <c r="B5085" s="232" t="str">
        <f>IF(AND(A5085&lt;&gt;"",ISNUMBER(A5085)),VLOOKUP(A5085,Studies!A:BR,2,FALSE),"")</f>
        <v>Bristol-Myers Squibb Company, Clinical Pharmacology and Biopharmaceutics Review, Application number 21-567, 2002, page 56</v>
      </c>
      <c r="C5085" s="232" t="str">
        <f>IF(AND(A5085&lt;&gt;"",ISNUMBER(A5085)),VLOOKUP(A5085,Studies!A:BR,3,FALSE),"")</f>
        <v>https://www.accessdata.fda.gov/drugsatfda_docs/nda/2003/21-567_Reyataz_BioPharmr_P1.pdf</v>
      </c>
      <c r="D5085" s="232" t="str">
        <f>IF(AND(A5085&lt;&gt;"",ISNUMBER(A5085)),VLOOKUP(A5085,Studies!A:BR,4,FALSE),"")</f>
        <v>AI424-002, 200 mg</v>
      </c>
      <c r="E5085" s="206" t="str">
        <f>IF(AND(A5085&lt;&gt;"",ISNUMBER(A5085)),VLOOKUP(A5085,Studies!A:BR,5,FALSE),"")</f>
        <v>Atazanavir</v>
      </c>
      <c r="F5085" s="207" t="str">
        <f>IF(AND(A5085&lt;&gt;"",ISNUMBER(A5085)),VLOOKUP(A5085,Studies!A:BR,6,FALSE),"")</f>
        <v>Plasma</v>
      </c>
      <c r="G5085" s="194">
        <v>1.5</v>
      </c>
      <c r="H5085" s="194" t="s">
        <v>60</v>
      </c>
      <c r="I5085" s="187">
        <v>280.7373</v>
      </c>
      <c r="J5085" s="187" t="s">
        <v>1025</v>
      </c>
      <c r="K5085" s="187" t="s">
        <v>116</v>
      </c>
      <c r="L5085" s="195"/>
      <c r="M5085" s="195"/>
      <c r="N5085" s="195"/>
      <c r="O5085" s="199"/>
      <c r="P5085" s="188"/>
    </row>
    <row r="5086" spans="1:16" x14ac:dyDescent="0.25">
      <c r="A5086" s="183">
        <v>565</v>
      </c>
      <c r="B5086" s="232" t="str">
        <f>IF(AND(A5086&lt;&gt;"",ISNUMBER(A5086)),VLOOKUP(A5086,Studies!A:BR,2,FALSE),"")</f>
        <v>Bristol-Myers Squibb Company, Clinical Pharmacology and Biopharmaceutics Review, Application number 21-567, 2002, page 56</v>
      </c>
      <c r="C5086" s="232" t="str">
        <f>IF(AND(A5086&lt;&gt;"",ISNUMBER(A5086)),VLOOKUP(A5086,Studies!A:BR,3,FALSE),"")</f>
        <v>https://www.accessdata.fda.gov/drugsatfda_docs/nda/2003/21-567_Reyataz_BioPharmr_P1.pdf</v>
      </c>
      <c r="D5086" s="232" t="str">
        <f>IF(AND(A5086&lt;&gt;"",ISNUMBER(A5086)),VLOOKUP(A5086,Studies!A:BR,4,FALSE),"")</f>
        <v>AI424-002, 200 mg</v>
      </c>
      <c r="E5086" s="206" t="str">
        <f>IF(AND(A5086&lt;&gt;"",ISNUMBER(A5086)),VLOOKUP(A5086,Studies!A:BR,5,FALSE),"")</f>
        <v>Atazanavir</v>
      </c>
      <c r="F5086" s="207" t="str">
        <f>IF(AND(A5086&lt;&gt;"",ISNUMBER(A5086)),VLOOKUP(A5086,Studies!A:BR,6,FALSE),"")</f>
        <v>Plasma</v>
      </c>
      <c r="G5086" s="194">
        <v>2</v>
      </c>
      <c r="H5086" s="194" t="s">
        <v>60</v>
      </c>
      <c r="I5086" s="187">
        <v>235.04390000000001</v>
      </c>
      <c r="J5086" s="187" t="s">
        <v>1025</v>
      </c>
      <c r="K5086" s="187" t="s">
        <v>116</v>
      </c>
      <c r="L5086" s="195"/>
      <c r="M5086" s="195"/>
      <c r="N5086" s="195"/>
      <c r="O5086" s="199"/>
      <c r="P5086" s="188"/>
    </row>
    <row r="5087" spans="1:16" x14ac:dyDescent="0.25">
      <c r="A5087" s="183">
        <v>565</v>
      </c>
      <c r="B5087" s="232" t="str">
        <f>IF(AND(A5087&lt;&gt;"",ISNUMBER(A5087)),VLOOKUP(A5087,Studies!A:BR,2,FALSE),"")</f>
        <v>Bristol-Myers Squibb Company, Clinical Pharmacology and Biopharmaceutics Review, Application number 21-567, 2002, page 56</v>
      </c>
      <c r="C5087" s="232" t="str">
        <f>IF(AND(A5087&lt;&gt;"",ISNUMBER(A5087)),VLOOKUP(A5087,Studies!A:BR,3,FALSE),"")</f>
        <v>https://www.accessdata.fda.gov/drugsatfda_docs/nda/2003/21-567_Reyataz_BioPharmr_P1.pdf</v>
      </c>
      <c r="D5087" s="232" t="str">
        <f>IF(AND(A5087&lt;&gt;"",ISNUMBER(A5087)),VLOOKUP(A5087,Studies!A:BR,4,FALSE),"")</f>
        <v>AI424-002, 200 mg</v>
      </c>
      <c r="E5087" s="206" t="str">
        <f>IF(AND(A5087&lt;&gt;"",ISNUMBER(A5087)),VLOOKUP(A5087,Studies!A:BR,5,FALSE),"")</f>
        <v>Atazanavir</v>
      </c>
      <c r="F5087" s="207" t="str">
        <f>IF(AND(A5087&lt;&gt;"",ISNUMBER(A5087)),VLOOKUP(A5087,Studies!A:BR,6,FALSE),"")</f>
        <v>Plasma</v>
      </c>
      <c r="G5087" s="194">
        <v>3</v>
      </c>
      <c r="H5087" s="194" t="s">
        <v>60</v>
      </c>
      <c r="I5087" s="187">
        <v>227.78720000000001</v>
      </c>
      <c r="J5087" s="187" t="s">
        <v>1025</v>
      </c>
      <c r="K5087" s="187" t="s">
        <v>116</v>
      </c>
      <c r="L5087" s="195"/>
      <c r="M5087" s="195"/>
      <c r="N5087" s="195"/>
      <c r="O5087" s="199"/>
      <c r="P5087" s="188"/>
    </row>
    <row r="5088" spans="1:16" x14ac:dyDescent="0.25">
      <c r="A5088" s="183">
        <v>565</v>
      </c>
      <c r="B5088" s="232" t="str">
        <f>IF(AND(A5088&lt;&gt;"",ISNUMBER(A5088)),VLOOKUP(A5088,Studies!A:BR,2,FALSE),"")</f>
        <v>Bristol-Myers Squibb Company, Clinical Pharmacology and Biopharmaceutics Review, Application number 21-567, 2002, page 56</v>
      </c>
      <c r="C5088" s="232" t="str">
        <f>IF(AND(A5088&lt;&gt;"",ISNUMBER(A5088)),VLOOKUP(A5088,Studies!A:BR,3,FALSE),"")</f>
        <v>https://www.accessdata.fda.gov/drugsatfda_docs/nda/2003/21-567_Reyataz_BioPharmr_P1.pdf</v>
      </c>
      <c r="D5088" s="232" t="str">
        <f>IF(AND(A5088&lt;&gt;"",ISNUMBER(A5088)),VLOOKUP(A5088,Studies!A:BR,4,FALSE),"")</f>
        <v>AI424-002, 200 mg</v>
      </c>
      <c r="E5088" s="206" t="str">
        <f>IF(AND(A5088&lt;&gt;"",ISNUMBER(A5088)),VLOOKUP(A5088,Studies!A:BR,5,FALSE),"")</f>
        <v>Atazanavir</v>
      </c>
      <c r="F5088" s="207" t="str">
        <f>IF(AND(A5088&lt;&gt;"",ISNUMBER(A5088)),VLOOKUP(A5088,Studies!A:BR,6,FALSE),"")</f>
        <v>Plasma</v>
      </c>
      <c r="G5088" s="194">
        <v>4</v>
      </c>
      <c r="H5088" s="194" t="s">
        <v>60</v>
      </c>
      <c r="I5088" s="187">
        <v>162.55160000000001</v>
      </c>
      <c r="J5088" s="187" t="s">
        <v>1025</v>
      </c>
      <c r="K5088" s="187" t="s">
        <v>116</v>
      </c>
      <c r="L5088" s="195"/>
      <c r="M5088" s="195"/>
      <c r="N5088" s="195"/>
      <c r="O5088" s="199"/>
      <c r="P5088" s="188"/>
    </row>
    <row r="5089" spans="1:16" x14ac:dyDescent="0.25">
      <c r="A5089" s="183">
        <v>565</v>
      </c>
      <c r="B5089" s="232" t="str">
        <f>IF(AND(A5089&lt;&gt;"",ISNUMBER(A5089)),VLOOKUP(A5089,Studies!A:BR,2,FALSE),"")</f>
        <v>Bristol-Myers Squibb Company, Clinical Pharmacology and Biopharmaceutics Review, Application number 21-567, 2002, page 56</v>
      </c>
      <c r="C5089" s="232" t="str">
        <f>IF(AND(A5089&lt;&gt;"",ISNUMBER(A5089)),VLOOKUP(A5089,Studies!A:BR,3,FALSE),"")</f>
        <v>https://www.accessdata.fda.gov/drugsatfda_docs/nda/2003/21-567_Reyataz_BioPharmr_P1.pdf</v>
      </c>
      <c r="D5089" s="232" t="str">
        <f>IF(AND(A5089&lt;&gt;"",ISNUMBER(A5089)),VLOOKUP(A5089,Studies!A:BR,4,FALSE),"")</f>
        <v>AI424-002, 200 mg</v>
      </c>
      <c r="E5089" s="206" t="str">
        <f>IF(AND(A5089&lt;&gt;"",ISNUMBER(A5089)),VLOOKUP(A5089,Studies!A:BR,5,FALSE),"")</f>
        <v>Atazanavir</v>
      </c>
      <c r="F5089" s="207" t="str">
        <f>IF(AND(A5089&lt;&gt;"",ISNUMBER(A5089)),VLOOKUP(A5089,Studies!A:BR,6,FALSE),"")</f>
        <v>Plasma</v>
      </c>
      <c r="G5089" s="194">
        <v>5</v>
      </c>
      <c r="H5089" s="194" t="s">
        <v>60</v>
      </c>
      <c r="I5089" s="187">
        <v>136.4014</v>
      </c>
      <c r="J5089" s="187" t="s">
        <v>1025</v>
      </c>
      <c r="K5089" s="187" t="s">
        <v>116</v>
      </c>
      <c r="L5089" s="195"/>
      <c r="M5089" s="195"/>
      <c r="N5089" s="195"/>
      <c r="O5089" s="199"/>
      <c r="P5089" s="188"/>
    </row>
    <row r="5090" spans="1:16" x14ac:dyDescent="0.25">
      <c r="A5090" s="183">
        <v>565</v>
      </c>
      <c r="B5090" s="232" t="str">
        <f>IF(AND(A5090&lt;&gt;"",ISNUMBER(A5090)),VLOOKUP(A5090,Studies!A:BR,2,FALSE),"")</f>
        <v>Bristol-Myers Squibb Company, Clinical Pharmacology and Biopharmaceutics Review, Application number 21-567, 2002, page 56</v>
      </c>
      <c r="C5090" s="232" t="str">
        <f>IF(AND(A5090&lt;&gt;"",ISNUMBER(A5090)),VLOOKUP(A5090,Studies!A:BR,3,FALSE),"")</f>
        <v>https://www.accessdata.fda.gov/drugsatfda_docs/nda/2003/21-567_Reyataz_BioPharmr_P1.pdf</v>
      </c>
      <c r="D5090" s="232" t="str">
        <f>IF(AND(A5090&lt;&gt;"",ISNUMBER(A5090)),VLOOKUP(A5090,Studies!A:BR,4,FALSE),"")</f>
        <v>AI424-002, 200 mg</v>
      </c>
      <c r="E5090" s="206" t="str">
        <f>IF(AND(A5090&lt;&gt;"",ISNUMBER(A5090)),VLOOKUP(A5090,Studies!A:BR,5,FALSE),"")</f>
        <v>Atazanavir</v>
      </c>
      <c r="F5090" s="207" t="str">
        <f>IF(AND(A5090&lt;&gt;"",ISNUMBER(A5090)),VLOOKUP(A5090,Studies!A:BR,6,FALSE),"")</f>
        <v>Plasma</v>
      </c>
      <c r="G5090" s="194">
        <v>6</v>
      </c>
      <c r="H5090" s="194" t="s">
        <v>60</v>
      </c>
      <c r="I5090" s="187">
        <v>108.44450000000001</v>
      </c>
      <c r="J5090" s="187" t="s">
        <v>1025</v>
      </c>
      <c r="K5090" s="187" t="s">
        <v>116</v>
      </c>
      <c r="L5090" s="195"/>
      <c r="M5090" s="195"/>
      <c r="N5090" s="195"/>
      <c r="O5090" s="199"/>
      <c r="P5090" s="188"/>
    </row>
    <row r="5091" spans="1:16" x14ac:dyDescent="0.25">
      <c r="A5091" s="183">
        <v>565</v>
      </c>
      <c r="B5091" s="232" t="str">
        <f>IF(AND(A5091&lt;&gt;"",ISNUMBER(A5091)),VLOOKUP(A5091,Studies!A:BR,2,FALSE),"")</f>
        <v>Bristol-Myers Squibb Company, Clinical Pharmacology and Biopharmaceutics Review, Application number 21-567, 2002, page 56</v>
      </c>
      <c r="C5091" s="232" t="str">
        <f>IF(AND(A5091&lt;&gt;"",ISNUMBER(A5091)),VLOOKUP(A5091,Studies!A:BR,3,FALSE),"")</f>
        <v>https://www.accessdata.fda.gov/drugsatfda_docs/nda/2003/21-567_Reyataz_BioPharmr_P1.pdf</v>
      </c>
      <c r="D5091" s="232" t="str">
        <f>IF(AND(A5091&lt;&gt;"",ISNUMBER(A5091)),VLOOKUP(A5091,Studies!A:BR,4,FALSE),"")</f>
        <v>AI424-002, 200 mg</v>
      </c>
      <c r="E5091" s="206" t="str">
        <f>IF(AND(A5091&lt;&gt;"",ISNUMBER(A5091)),VLOOKUP(A5091,Studies!A:BR,5,FALSE),"")</f>
        <v>Atazanavir</v>
      </c>
      <c r="F5091" s="207" t="str">
        <f>IF(AND(A5091&lt;&gt;"",ISNUMBER(A5091)),VLOOKUP(A5091,Studies!A:BR,6,FALSE),"")</f>
        <v>Plasma</v>
      </c>
      <c r="G5091" s="194">
        <v>8</v>
      </c>
      <c r="H5091" s="194" t="s">
        <v>60</v>
      </c>
      <c r="I5091" s="187">
        <v>74.997960000000006</v>
      </c>
      <c r="J5091" s="187" t="s">
        <v>1025</v>
      </c>
      <c r="K5091" s="187" t="s">
        <v>116</v>
      </c>
      <c r="L5091" s="195"/>
      <c r="M5091" s="195"/>
      <c r="N5091" s="195"/>
      <c r="O5091" s="199"/>
      <c r="P5091" s="188"/>
    </row>
    <row r="5092" spans="1:16" x14ac:dyDescent="0.25">
      <c r="A5092" s="183">
        <v>565</v>
      </c>
      <c r="B5092" s="232" t="str">
        <f>IF(AND(A5092&lt;&gt;"",ISNUMBER(A5092)),VLOOKUP(A5092,Studies!A:BR,2,FALSE),"")</f>
        <v>Bristol-Myers Squibb Company, Clinical Pharmacology and Biopharmaceutics Review, Application number 21-567, 2002, page 56</v>
      </c>
      <c r="C5092" s="232" t="str">
        <f>IF(AND(A5092&lt;&gt;"",ISNUMBER(A5092)),VLOOKUP(A5092,Studies!A:BR,3,FALSE),"")</f>
        <v>https://www.accessdata.fda.gov/drugsatfda_docs/nda/2003/21-567_Reyataz_BioPharmr_P1.pdf</v>
      </c>
      <c r="D5092" s="232" t="str">
        <f>IF(AND(A5092&lt;&gt;"",ISNUMBER(A5092)),VLOOKUP(A5092,Studies!A:BR,4,FALSE),"")</f>
        <v>AI424-002, 200 mg</v>
      </c>
      <c r="E5092" s="206" t="str">
        <f>IF(AND(A5092&lt;&gt;"",ISNUMBER(A5092)),VLOOKUP(A5092,Studies!A:BR,5,FALSE),"")</f>
        <v>Atazanavir</v>
      </c>
      <c r="F5092" s="207" t="str">
        <f>IF(AND(A5092&lt;&gt;"",ISNUMBER(A5092)),VLOOKUP(A5092,Studies!A:BR,6,FALSE),"")</f>
        <v>Plasma</v>
      </c>
      <c r="G5092" s="194">
        <v>12</v>
      </c>
      <c r="H5092" s="194" t="s">
        <v>60</v>
      </c>
      <c r="I5092" s="187">
        <v>35.226680000000002</v>
      </c>
      <c r="J5092" s="187" t="s">
        <v>1025</v>
      </c>
      <c r="K5092" s="187" t="s">
        <v>116</v>
      </c>
      <c r="L5092" s="195"/>
      <c r="M5092" s="195"/>
      <c r="N5092" s="195"/>
      <c r="O5092" s="199"/>
      <c r="P5092" s="188"/>
    </row>
    <row r="5093" spans="1:16" x14ac:dyDescent="0.25">
      <c r="A5093" s="183">
        <v>565</v>
      </c>
      <c r="B5093" s="232" t="str">
        <f>IF(AND(A5093&lt;&gt;"",ISNUMBER(A5093)),VLOOKUP(A5093,Studies!A:BR,2,FALSE),"")</f>
        <v>Bristol-Myers Squibb Company, Clinical Pharmacology and Biopharmaceutics Review, Application number 21-567, 2002, page 56</v>
      </c>
      <c r="C5093" s="232" t="str">
        <f>IF(AND(A5093&lt;&gt;"",ISNUMBER(A5093)),VLOOKUP(A5093,Studies!A:BR,3,FALSE),"")</f>
        <v>https://www.accessdata.fda.gov/drugsatfda_docs/nda/2003/21-567_Reyataz_BioPharmr_P1.pdf</v>
      </c>
      <c r="D5093" s="232" t="str">
        <f>IF(AND(A5093&lt;&gt;"",ISNUMBER(A5093)),VLOOKUP(A5093,Studies!A:BR,4,FALSE),"")</f>
        <v>AI424-002, 200 mg</v>
      </c>
      <c r="E5093" s="206" t="str">
        <f>IF(AND(A5093&lt;&gt;"",ISNUMBER(A5093)),VLOOKUP(A5093,Studies!A:BR,5,FALSE),"")</f>
        <v>Atazanavir</v>
      </c>
      <c r="F5093" s="207" t="str">
        <f>IF(AND(A5093&lt;&gt;"",ISNUMBER(A5093)),VLOOKUP(A5093,Studies!A:BR,6,FALSE),"")</f>
        <v>Plasma</v>
      </c>
      <c r="G5093" s="194">
        <v>144</v>
      </c>
      <c r="H5093" s="194" t="s">
        <v>60</v>
      </c>
      <c r="I5093" s="187">
        <v>358.84120000000001</v>
      </c>
      <c r="J5093" s="187" t="s">
        <v>1025</v>
      </c>
      <c r="K5093" s="187" t="s">
        <v>116</v>
      </c>
      <c r="L5093" s="195"/>
      <c r="M5093" s="195"/>
      <c r="N5093" s="195"/>
      <c r="O5093" s="199"/>
      <c r="P5093" s="188"/>
    </row>
    <row r="5094" spans="1:16" x14ac:dyDescent="0.25">
      <c r="A5094" s="183">
        <v>565</v>
      </c>
      <c r="B5094" s="232" t="str">
        <f>IF(AND(A5094&lt;&gt;"",ISNUMBER(A5094)),VLOOKUP(A5094,Studies!A:BR,2,FALSE),"")</f>
        <v>Bristol-Myers Squibb Company, Clinical Pharmacology and Biopharmaceutics Review, Application number 21-567, 2002, page 56</v>
      </c>
      <c r="C5094" s="232" t="str">
        <f>IF(AND(A5094&lt;&gt;"",ISNUMBER(A5094)),VLOOKUP(A5094,Studies!A:BR,3,FALSE),"")</f>
        <v>https://www.accessdata.fda.gov/drugsatfda_docs/nda/2003/21-567_Reyataz_BioPharmr_P1.pdf</v>
      </c>
      <c r="D5094" s="232" t="str">
        <f>IF(AND(A5094&lt;&gt;"",ISNUMBER(A5094)),VLOOKUP(A5094,Studies!A:BR,4,FALSE),"")</f>
        <v>AI424-002, 200 mg</v>
      </c>
      <c r="E5094" s="206" t="str">
        <f>IF(AND(A5094&lt;&gt;"",ISNUMBER(A5094)),VLOOKUP(A5094,Studies!A:BR,5,FALSE),"")</f>
        <v>Atazanavir</v>
      </c>
      <c r="F5094" s="207" t="str">
        <f>IF(AND(A5094&lt;&gt;"",ISNUMBER(A5094)),VLOOKUP(A5094,Studies!A:BR,6,FALSE),"")</f>
        <v>Plasma</v>
      </c>
      <c r="G5094" s="194">
        <v>144.25</v>
      </c>
      <c r="H5094" s="194" t="s">
        <v>60</v>
      </c>
      <c r="I5094" s="187">
        <v>327.1893</v>
      </c>
      <c r="J5094" s="187" t="s">
        <v>1025</v>
      </c>
      <c r="K5094" s="187" t="s">
        <v>116</v>
      </c>
      <c r="L5094" s="195"/>
      <c r="M5094" s="195"/>
      <c r="N5094" s="195"/>
      <c r="O5094" s="199"/>
      <c r="P5094" s="188"/>
    </row>
    <row r="5095" spans="1:16" x14ac:dyDescent="0.25">
      <c r="A5095" s="183">
        <v>565</v>
      </c>
      <c r="B5095" s="232" t="str">
        <f>IF(AND(A5095&lt;&gt;"",ISNUMBER(A5095)),VLOOKUP(A5095,Studies!A:BR,2,FALSE),"")</f>
        <v>Bristol-Myers Squibb Company, Clinical Pharmacology and Biopharmaceutics Review, Application number 21-567, 2002, page 56</v>
      </c>
      <c r="C5095" s="232" t="str">
        <f>IF(AND(A5095&lt;&gt;"",ISNUMBER(A5095)),VLOOKUP(A5095,Studies!A:BR,3,FALSE),"")</f>
        <v>https://www.accessdata.fda.gov/drugsatfda_docs/nda/2003/21-567_Reyataz_BioPharmr_P1.pdf</v>
      </c>
      <c r="D5095" s="232" t="str">
        <f>IF(AND(A5095&lt;&gt;"",ISNUMBER(A5095)),VLOOKUP(A5095,Studies!A:BR,4,FALSE),"")</f>
        <v>AI424-002, 200 mg</v>
      </c>
      <c r="E5095" s="206" t="str">
        <f>IF(AND(A5095&lt;&gt;"",ISNUMBER(A5095)),VLOOKUP(A5095,Studies!A:BR,5,FALSE),"")</f>
        <v>Atazanavir</v>
      </c>
      <c r="F5095" s="207" t="str">
        <f>IF(AND(A5095&lt;&gt;"",ISNUMBER(A5095)),VLOOKUP(A5095,Studies!A:BR,6,FALSE),"")</f>
        <v>Plasma</v>
      </c>
      <c r="G5095" s="194">
        <v>144.5</v>
      </c>
      <c r="H5095" s="194" t="s">
        <v>60</v>
      </c>
      <c r="I5095" s="187">
        <v>611.06479999999999</v>
      </c>
      <c r="J5095" s="187" t="s">
        <v>1025</v>
      </c>
      <c r="K5095" s="187" t="s">
        <v>116</v>
      </c>
      <c r="L5095" s="195"/>
      <c r="M5095" s="195"/>
      <c r="N5095" s="195"/>
      <c r="O5095" s="199"/>
      <c r="P5095" s="188"/>
    </row>
    <row r="5096" spans="1:16" x14ac:dyDescent="0.25">
      <c r="A5096" s="183">
        <v>565</v>
      </c>
      <c r="B5096" s="232" t="str">
        <f>IF(AND(A5096&lt;&gt;"",ISNUMBER(A5096)),VLOOKUP(A5096,Studies!A:BR,2,FALSE),"")</f>
        <v>Bristol-Myers Squibb Company, Clinical Pharmacology and Biopharmaceutics Review, Application number 21-567, 2002, page 56</v>
      </c>
      <c r="C5096" s="232" t="str">
        <f>IF(AND(A5096&lt;&gt;"",ISNUMBER(A5096)),VLOOKUP(A5096,Studies!A:BR,3,FALSE),"")</f>
        <v>https://www.accessdata.fda.gov/drugsatfda_docs/nda/2003/21-567_Reyataz_BioPharmr_P1.pdf</v>
      </c>
      <c r="D5096" s="232" t="str">
        <f>IF(AND(A5096&lt;&gt;"",ISNUMBER(A5096)),VLOOKUP(A5096,Studies!A:BR,4,FALSE),"")</f>
        <v>AI424-002, 200 mg</v>
      </c>
      <c r="E5096" s="206" t="str">
        <f>IF(AND(A5096&lt;&gt;"",ISNUMBER(A5096)),VLOOKUP(A5096,Studies!A:BR,5,FALSE),"")</f>
        <v>Atazanavir</v>
      </c>
      <c r="F5096" s="207" t="str">
        <f>IF(AND(A5096&lt;&gt;"",ISNUMBER(A5096)),VLOOKUP(A5096,Studies!A:BR,6,FALSE),"")</f>
        <v>Plasma</v>
      </c>
      <c r="G5096" s="194">
        <v>144.75</v>
      </c>
      <c r="H5096" s="194" t="s">
        <v>60</v>
      </c>
      <c r="I5096" s="187">
        <v>1618.3440000000001</v>
      </c>
      <c r="J5096" s="187" t="s">
        <v>1025</v>
      </c>
      <c r="K5096" s="187" t="s">
        <v>116</v>
      </c>
      <c r="L5096" s="195"/>
      <c r="M5096" s="195"/>
      <c r="N5096" s="195"/>
      <c r="O5096" s="199"/>
      <c r="P5096" s="188"/>
    </row>
    <row r="5097" spans="1:16" x14ac:dyDescent="0.25">
      <c r="A5097" s="183">
        <v>565</v>
      </c>
      <c r="B5097" s="232" t="str">
        <f>IF(AND(A5097&lt;&gt;"",ISNUMBER(A5097)),VLOOKUP(A5097,Studies!A:BR,2,FALSE),"")</f>
        <v>Bristol-Myers Squibb Company, Clinical Pharmacology and Biopharmaceutics Review, Application number 21-567, 2002, page 56</v>
      </c>
      <c r="C5097" s="232" t="str">
        <f>IF(AND(A5097&lt;&gt;"",ISNUMBER(A5097)),VLOOKUP(A5097,Studies!A:BR,3,FALSE),"")</f>
        <v>https://www.accessdata.fda.gov/drugsatfda_docs/nda/2003/21-567_Reyataz_BioPharmr_P1.pdf</v>
      </c>
      <c r="D5097" s="232" t="str">
        <f>IF(AND(A5097&lt;&gt;"",ISNUMBER(A5097)),VLOOKUP(A5097,Studies!A:BR,4,FALSE),"")</f>
        <v>AI424-002, 200 mg</v>
      </c>
      <c r="E5097" s="206" t="str">
        <f>IF(AND(A5097&lt;&gt;"",ISNUMBER(A5097)),VLOOKUP(A5097,Studies!A:BR,5,FALSE),"")</f>
        <v>Atazanavir</v>
      </c>
      <c r="F5097" s="207" t="str">
        <f>IF(AND(A5097&lt;&gt;"",ISNUMBER(A5097)),VLOOKUP(A5097,Studies!A:BR,6,FALSE),"")</f>
        <v>Plasma</v>
      </c>
      <c r="G5097" s="194">
        <v>145</v>
      </c>
      <c r="H5097" s="194" t="s">
        <v>60</v>
      </c>
      <c r="I5097" s="187">
        <v>1944.1379999999999</v>
      </c>
      <c r="J5097" s="187" t="s">
        <v>1025</v>
      </c>
      <c r="K5097" s="187" t="s">
        <v>116</v>
      </c>
      <c r="L5097" s="195"/>
      <c r="M5097" s="195"/>
      <c r="N5097" s="195"/>
      <c r="O5097" s="199"/>
      <c r="P5097" s="188"/>
    </row>
    <row r="5098" spans="1:16" x14ac:dyDescent="0.25">
      <c r="A5098" s="183">
        <v>565</v>
      </c>
      <c r="B5098" s="232" t="str">
        <f>IF(AND(A5098&lt;&gt;"",ISNUMBER(A5098)),VLOOKUP(A5098,Studies!A:BR,2,FALSE),"")</f>
        <v>Bristol-Myers Squibb Company, Clinical Pharmacology and Biopharmaceutics Review, Application number 21-567, 2002, page 56</v>
      </c>
      <c r="C5098" s="232" t="str">
        <f>IF(AND(A5098&lt;&gt;"",ISNUMBER(A5098)),VLOOKUP(A5098,Studies!A:BR,3,FALSE),"")</f>
        <v>https://www.accessdata.fda.gov/drugsatfda_docs/nda/2003/21-567_Reyataz_BioPharmr_P1.pdf</v>
      </c>
      <c r="D5098" s="232" t="str">
        <f>IF(AND(A5098&lt;&gt;"",ISNUMBER(A5098)),VLOOKUP(A5098,Studies!A:BR,4,FALSE),"")</f>
        <v>AI424-002, 200 mg</v>
      </c>
      <c r="E5098" s="206" t="str">
        <f>IF(AND(A5098&lt;&gt;"",ISNUMBER(A5098)),VLOOKUP(A5098,Studies!A:BR,5,FALSE),"")</f>
        <v>Atazanavir</v>
      </c>
      <c r="F5098" s="207" t="str">
        <f>IF(AND(A5098&lt;&gt;"",ISNUMBER(A5098)),VLOOKUP(A5098,Studies!A:BR,6,FALSE),"")</f>
        <v>Plasma</v>
      </c>
      <c r="G5098" s="194">
        <v>145.5</v>
      </c>
      <c r="H5098" s="194" t="s">
        <v>60</v>
      </c>
      <c r="I5098" s="187">
        <v>1739.7619999999999</v>
      </c>
      <c r="J5098" s="187" t="s">
        <v>1025</v>
      </c>
      <c r="K5098" s="187" t="s">
        <v>116</v>
      </c>
      <c r="L5098" s="195"/>
      <c r="M5098" s="195"/>
      <c r="N5098" s="195"/>
      <c r="O5098" s="199"/>
      <c r="P5098" s="188"/>
    </row>
    <row r="5099" spans="1:16" x14ac:dyDescent="0.25">
      <c r="A5099" s="183">
        <v>565</v>
      </c>
      <c r="B5099" s="232" t="str">
        <f>IF(AND(A5099&lt;&gt;"",ISNUMBER(A5099)),VLOOKUP(A5099,Studies!A:BR,2,FALSE),"")</f>
        <v>Bristol-Myers Squibb Company, Clinical Pharmacology and Biopharmaceutics Review, Application number 21-567, 2002, page 56</v>
      </c>
      <c r="C5099" s="232" t="str">
        <f>IF(AND(A5099&lt;&gt;"",ISNUMBER(A5099)),VLOOKUP(A5099,Studies!A:BR,3,FALSE),"")</f>
        <v>https://www.accessdata.fda.gov/drugsatfda_docs/nda/2003/21-567_Reyataz_BioPharmr_P1.pdf</v>
      </c>
      <c r="D5099" s="232" t="str">
        <f>IF(AND(A5099&lt;&gt;"",ISNUMBER(A5099)),VLOOKUP(A5099,Studies!A:BR,4,FALSE),"")</f>
        <v>AI424-002, 200 mg</v>
      </c>
      <c r="E5099" s="206" t="str">
        <f>IF(AND(A5099&lt;&gt;"",ISNUMBER(A5099)),VLOOKUP(A5099,Studies!A:BR,5,FALSE),"")</f>
        <v>Atazanavir</v>
      </c>
      <c r="F5099" s="207" t="str">
        <f>IF(AND(A5099&lt;&gt;"",ISNUMBER(A5099)),VLOOKUP(A5099,Studies!A:BR,6,FALSE),"")</f>
        <v>Plasma</v>
      </c>
      <c r="G5099" s="194">
        <v>146</v>
      </c>
      <c r="H5099" s="194" t="s">
        <v>60</v>
      </c>
      <c r="I5099" s="187">
        <v>1675.7349999999999</v>
      </c>
      <c r="J5099" s="187" t="s">
        <v>1025</v>
      </c>
      <c r="K5099" s="187" t="s">
        <v>116</v>
      </c>
      <c r="L5099" s="195"/>
      <c r="M5099" s="195"/>
      <c r="N5099" s="195"/>
      <c r="O5099" s="199"/>
      <c r="P5099" s="188"/>
    </row>
    <row r="5100" spans="1:16" x14ac:dyDescent="0.25">
      <c r="A5100" s="183">
        <v>565</v>
      </c>
      <c r="B5100" s="232" t="str">
        <f>IF(AND(A5100&lt;&gt;"",ISNUMBER(A5100)),VLOOKUP(A5100,Studies!A:BR,2,FALSE),"")</f>
        <v>Bristol-Myers Squibb Company, Clinical Pharmacology and Biopharmaceutics Review, Application number 21-567, 2002, page 56</v>
      </c>
      <c r="C5100" s="232" t="str">
        <f>IF(AND(A5100&lt;&gt;"",ISNUMBER(A5100)),VLOOKUP(A5100,Studies!A:BR,3,FALSE),"")</f>
        <v>https://www.accessdata.fda.gov/drugsatfda_docs/nda/2003/21-567_Reyataz_BioPharmr_P1.pdf</v>
      </c>
      <c r="D5100" s="232" t="str">
        <f>IF(AND(A5100&lt;&gt;"",ISNUMBER(A5100)),VLOOKUP(A5100,Studies!A:BR,4,FALSE),"")</f>
        <v>AI424-002, 200 mg</v>
      </c>
      <c r="E5100" s="206" t="str">
        <f>IF(AND(A5100&lt;&gt;"",ISNUMBER(A5100)),VLOOKUP(A5100,Studies!A:BR,5,FALSE),"")</f>
        <v>Atazanavir</v>
      </c>
      <c r="F5100" s="207" t="str">
        <f>IF(AND(A5100&lt;&gt;"",ISNUMBER(A5100)),VLOOKUP(A5100,Studies!A:BR,6,FALSE),"")</f>
        <v>Plasma</v>
      </c>
      <c r="G5100" s="194">
        <v>147</v>
      </c>
      <c r="H5100" s="194" t="s">
        <v>60</v>
      </c>
      <c r="I5100" s="187">
        <v>1269.8789999999999</v>
      </c>
      <c r="J5100" s="187" t="s">
        <v>1025</v>
      </c>
      <c r="K5100" s="187" t="s">
        <v>116</v>
      </c>
      <c r="L5100" s="195"/>
      <c r="M5100" s="195"/>
      <c r="N5100" s="195"/>
      <c r="O5100" s="199"/>
      <c r="P5100" s="188"/>
    </row>
    <row r="5101" spans="1:16" x14ac:dyDescent="0.25">
      <c r="A5101" s="183">
        <v>565</v>
      </c>
      <c r="B5101" s="232" t="str">
        <f>IF(AND(A5101&lt;&gt;"",ISNUMBER(A5101)),VLOOKUP(A5101,Studies!A:BR,2,FALSE),"")</f>
        <v>Bristol-Myers Squibb Company, Clinical Pharmacology and Biopharmaceutics Review, Application number 21-567, 2002, page 56</v>
      </c>
      <c r="C5101" s="232" t="str">
        <f>IF(AND(A5101&lt;&gt;"",ISNUMBER(A5101)),VLOOKUP(A5101,Studies!A:BR,3,FALSE),"")</f>
        <v>https://www.accessdata.fda.gov/drugsatfda_docs/nda/2003/21-567_Reyataz_BioPharmr_P1.pdf</v>
      </c>
      <c r="D5101" s="232" t="str">
        <f>IF(AND(A5101&lt;&gt;"",ISNUMBER(A5101)),VLOOKUP(A5101,Studies!A:BR,4,FALSE),"")</f>
        <v>AI424-002, 200 mg</v>
      </c>
      <c r="E5101" s="206" t="str">
        <f>IF(AND(A5101&lt;&gt;"",ISNUMBER(A5101)),VLOOKUP(A5101,Studies!A:BR,5,FALSE),"")</f>
        <v>Atazanavir</v>
      </c>
      <c r="F5101" s="207" t="str">
        <f>IF(AND(A5101&lt;&gt;"",ISNUMBER(A5101)),VLOOKUP(A5101,Studies!A:BR,6,FALSE),"")</f>
        <v>Plasma</v>
      </c>
      <c r="G5101" s="194">
        <v>148</v>
      </c>
      <c r="H5101" s="194" t="s">
        <v>60</v>
      </c>
      <c r="I5101" s="187">
        <v>1055.049</v>
      </c>
      <c r="J5101" s="187" t="s">
        <v>1025</v>
      </c>
      <c r="K5101" s="187" t="s">
        <v>116</v>
      </c>
      <c r="L5101" s="195"/>
      <c r="M5101" s="195"/>
      <c r="N5101" s="195"/>
      <c r="O5101" s="199"/>
      <c r="P5101" s="188"/>
    </row>
    <row r="5102" spans="1:16" x14ac:dyDescent="0.25">
      <c r="A5102" s="183">
        <v>565</v>
      </c>
      <c r="B5102" s="232" t="str">
        <f>IF(AND(A5102&lt;&gt;"",ISNUMBER(A5102)),VLOOKUP(A5102,Studies!A:BR,2,FALSE),"")</f>
        <v>Bristol-Myers Squibb Company, Clinical Pharmacology and Biopharmaceutics Review, Application number 21-567, 2002, page 56</v>
      </c>
      <c r="C5102" s="232" t="str">
        <f>IF(AND(A5102&lt;&gt;"",ISNUMBER(A5102)),VLOOKUP(A5102,Studies!A:BR,3,FALSE),"")</f>
        <v>https://www.accessdata.fda.gov/drugsatfda_docs/nda/2003/21-567_Reyataz_BioPharmr_P1.pdf</v>
      </c>
      <c r="D5102" s="232" t="str">
        <f>IF(AND(A5102&lt;&gt;"",ISNUMBER(A5102)),VLOOKUP(A5102,Studies!A:BR,4,FALSE),"")</f>
        <v>AI424-002, 200 mg</v>
      </c>
      <c r="E5102" s="206" t="str">
        <f>IF(AND(A5102&lt;&gt;"",ISNUMBER(A5102)),VLOOKUP(A5102,Studies!A:BR,5,FALSE),"")</f>
        <v>Atazanavir</v>
      </c>
      <c r="F5102" s="207" t="str">
        <f>IF(AND(A5102&lt;&gt;"",ISNUMBER(A5102)),VLOOKUP(A5102,Studies!A:BR,6,FALSE),"")</f>
        <v>Plasma</v>
      </c>
      <c r="G5102" s="194">
        <v>149</v>
      </c>
      <c r="H5102" s="194" t="s">
        <v>60</v>
      </c>
      <c r="I5102" s="187">
        <v>892.79190000000006</v>
      </c>
      <c r="J5102" s="187" t="s">
        <v>1025</v>
      </c>
      <c r="K5102" s="187" t="s">
        <v>116</v>
      </c>
      <c r="L5102" s="195"/>
      <c r="M5102" s="195"/>
      <c r="N5102" s="195"/>
      <c r="O5102" s="199"/>
      <c r="P5102" s="188"/>
    </row>
    <row r="5103" spans="1:16" x14ac:dyDescent="0.25">
      <c r="A5103" s="183">
        <v>565</v>
      </c>
      <c r="B5103" s="232" t="str">
        <f>IF(AND(A5103&lt;&gt;"",ISNUMBER(A5103)),VLOOKUP(A5103,Studies!A:BR,2,FALSE),"")</f>
        <v>Bristol-Myers Squibb Company, Clinical Pharmacology and Biopharmaceutics Review, Application number 21-567, 2002, page 56</v>
      </c>
      <c r="C5103" s="232" t="str">
        <f>IF(AND(A5103&lt;&gt;"",ISNUMBER(A5103)),VLOOKUP(A5103,Studies!A:BR,3,FALSE),"")</f>
        <v>https://www.accessdata.fda.gov/drugsatfda_docs/nda/2003/21-567_Reyataz_BioPharmr_P1.pdf</v>
      </c>
      <c r="D5103" s="232" t="str">
        <f>IF(AND(A5103&lt;&gt;"",ISNUMBER(A5103)),VLOOKUP(A5103,Studies!A:BR,4,FALSE),"")</f>
        <v>AI424-002, 200 mg</v>
      </c>
      <c r="E5103" s="206" t="str">
        <f>IF(AND(A5103&lt;&gt;"",ISNUMBER(A5103)),VLOOKUP(A5103,Studies!A:BR,5,FALSE),"")</f>
        <v>Atazanavir</v>
      </c>
      <c r="F5103" s="207" t="str">
        <f>IF(AND(A5103&lt;&gt;"",ISNUMBER(A5103)),VLOOKUP(A5103,Studies!A:BR,6,FALSE),"")</f>
        <v>Plasma</v>
      </c>
      <c r="G5103" s="194">
        <v>150</v>
      </c>
      <c r="H5103" s="194" t="s">
        <v>60</v>
      </c>
      <c r="I5103" s="187">
        <v>701.9271</v>
      </c>
      <c r="J5103" s="187" t="s">
        <v>1025</v>
      </c>
      <c r="K5103" s="187" t="s">
        <v>116</v>
      </c>
      <c r="L5103" s="195"/>
      <c r="M5103" s="195"/>
      <c r="N5103" s="195"/>
      <c r="O5103" s="199"/>
      <c r="P5103" s="188"/>
    </row>
    <row r="5104" spans="1:16" x14ac:dyDescent="0.25">
      <c r="A5104" s="183">
        <v>565</v>
      </c>
      <c r="B5104" s="232" t="str">
        <f>IF(AND(A5104&lt;&gt;"",ISNUMBER(A5104)),VLOOKUP(A5104,Studies!A:BR,2,FALSE),"")</f>
        <v>Bristol-Myers Squibb Company, Clinical Pharmacology and Biopharmaceutics Review, Application number 21-567, 2002, page 56</v>
      </c>
      <c r="C5104" s="232" t="str">
        <f>IF(AND(A5104&lt;&gt;"",ISNUMBER(A5104)),VLOOKUP(A5104,Studies!A:BR,3,FALSE),"")</f>
        <v>https://www.accessdata.fda.gov/drugsatfda_docs/nda/2003/21-567_Reyataz_BioPharmr_P1.pdf</v>
      </c>
      <c r="D5104" s="232" t="str">
        <f>IF(AND(A5104&lt;&gt;"",ISNUMBER(A5104)),VLOOKUP(A5104,Studies!A:BR,4,FALSE),"")</f>
        <v>AI424-002, 200 mg</v>
      </c>
      <c r="E5104" s="206" t="str">
        <f>IF(AND(A5104&lt;&gt;"",ISNUMBER(A5104)),VLOOKUP(A5104,Studies!A:BR,5,FALSE),"")</f>
        <v>Atazanavir</v>
      </c>
      <c r="F5104" s="207" t="str">
        <f>IF(AND(A5104&lt;&gt;"",ISNUMBER(A5104)),VLOOKUP(A5104,Studies!A:BR,6,FALSE),"")</f>
        <v>Plasma</v>
      </c>
      <c r="G5104" s="194">
        <v>152</v>
      </c>
      <c r="H5104" s="194" t="s">
        <v>60</v>
      </c>
      <c r="I5104" s="187">
        <v>458.4873</v>
      </c>
      <c r="J5104" s="187" t="s">
        <v>1025</v>
      </c>
      <c r="K5104" s="187" t="s">
        <v>116</v>
      </c>
      <c r="L5104" s="195"/>
      <c r="M5104" s="195"/>
      <c r="N5104" s="195"/>
      <c r="O5104" s="199"/>
      <c r="P5104" s="188"/>
    </row>
    <row r="5105" spans="1:16" x14ac:dyDescent="0.25">
      <c r="A5105" s="183">
        <v>565</v>
      </c>
      <c r="B5105" s="232" t="str">
        <f>IF(AND(A5105&lt;&gt;"",ISNUMBER(A5105)),VLOOKUP(A5105,Studies!A:BR,2,FALSE),"")</f>
        <v>Bristol-Myers Squibb Company, Clinical Pharmacology and Biopharmaceutics Review, Application number 21-567, 2002, page 56</v>
      </c>
      <c r="C5105" s="232" t="str">
        <f>IF(AND(A5105&lt;&gt;"",ISNUMBER(A5105)),VLOOKUP(A5105,Studies!A:BR,3,FALSE),"")</f>
        <v>https://www.accessdata.fda.gov/drugsatfda_docs/nda/2003/21-567_Reyataz_BioPharmr_P1.pdf</v>
      </c>
      <c r="D5105" s="232" t="str">
        <f>IF(AND(A5105&lt;&gt;"",ISNUMBER(A5105)),VLOOKUP(A5105,Studies!A:BR,4,FALSE),"")</f>
        <v>AI424-002, 200 mg</v>
      </c>
      <c r="E5105" s="206" t="str">
        <f>IF(AND(A5105&lt;&gt;"",ISNUMBER(A5105)),VLOOKUP(A5105,Studies!A:BR,5,FALSE),"")</f>
        <v>Atazanavir</v>
      </c>
      <c r="F5105" s="207" t="str">
        <f>IF(AND(A5105&lt;&gt;"",ISNUMBER(A5105)),VLOOKUP(A5105,Studies!A:BR,6,FALSE),"")</f>
        <v>Plasma</v>
      </c>
      <c r="G5105" s="194">
        <v>156</v>
      </c>
      <c r="H5105" s="194" t="s">
        <v>60</v>
      </c>
      <c r="I5105" s="187">
        <v>230.8184</v>
      </c>
      <c r="J5105" s="187" t="s">
        <v>1025</v>
      </c>
      <c r="K5105" s="187" t="s">
        <v>116</v>
      </c>
      <c r="L5105" s="195"/>
      <c r="M5105" s="195"/>
      <c r="N5105" s="195"/>
      <c r="O5105" s="199"/>
      <c r="P5105" s="188"/>
    </row>
    <row r="5106" spans="1:16" x14ac:dyDescent="0.25">
      <c r="A5106" s="183">
        <v>565</v>
      </c>
      <c r="B5106" s="232" t="str">
        <f>IF(AND(A5106&lt;&gt;"",ISNUMBER(A5106)),VLOOKUP(A5106,Studies!A:BR,2,FALSE),"")</f>
        <v>Bristol-Myers Squibb Company, Clinical Pharmacology and Biopharmaceutics Review, Application number 21-567, 2002, page 56</v>
      </c>
      <c r="C5106" s="232" t="str">
        <f>IF(AND(A5106&lt;&gt;"",ISNUMBER(A5106)),VLOOKUP(A5106,Studies!A:BR,3,FALSE),"")</f>
        <v>https://www.accessdata.fda.gov/drugsatfda_docs/nda/2003/21-567_Reyataz_BioPharmr_P1.pdf</v>
      </c>
      <c r="D5106" s="232" t="str">
        <f>IF(AND(A5106&lt;&gt;"",ISNUMBER(A5106)),VLOOKUP(A5106,Studies!A:BR,4,FALSE),"")</f>
        <v>AI424-002, 200 mg</v>
      </c>
      <c r="E5106" s="206" t="str">
        <f>IF(AND(A5106&lt;&gt;"",ISNUMBER(A5106)),VLOOKUP(A5106,Studies!A:BR,5,FALSE),"")</f>
        <v>Atazanavir</v>
      </c>
      <c r="F5106" s="207" t="str">
        <f>IF(AND(A5106&lt;&gt;"",ISNUMBER(A5106)),VLOOKUP(A5106,Studies!A:BR,6,FALSE),"")</f>
        <v>Plasma</v>
      </c>
      <c r="G5106" s="194">
        <v>312</v>
      </c>
      <c r="H5106" s="194" t="s">
        <v>60</v>
      </c>
      <c r="I5106" s="187">
        <v>292.66980000000001</v>
      </c>
      <c r="J5106" s="187" t="s">
        <v>1025</v>
      </c>
      <c r="K5106" s="187" t="s">
        <v>116</v>
      </c>
      <c r="L5106" s="195"/>
      <c r="M5106" s="195"/>
      <c r="N5106" s="195"/>
      <c r="O5106" s="199"/>
      <c r="P5106" s="188"/>
    </row>
    <row r="5107" spans="1:16" x14ac:dyDescent="0.25">
      <c r="A5107" s="183">
        <v>565</v>
      </c>
      <c r="B5107" s="232" t="str">
        <f>IF(AND(A5107&lt;&gt;"",ISNUMBER(A5107)),VLOOKUP(A5107,Studies!A:BR,2,FALSE),"")</f>
        <v>Bristol-Myers Squibb Company, Clinical Pharmacology and Biopharmaceutics Review, Application number 21-567, 2002, page 56</v>
      </c>
      <c r="C5107" s="232" t="str">
        <f>IF(AND(A5107&lt;&gt;"",ISNUMBER(A5107)),VLOOKUP(A5107,Studies!A:BR,3,FALSE),"")</f>
        <v>https://www.accessdata.fda.gov/drugsatfda_docs/nda/2003/21-567_Reyataz_BioPharmr_P1.pdf</v>
      </c>
      <c r="D5107" s="232" t="str">
        <f>IF(AND(A5107&lt;&gt;"",ISNUMBER(A5107)),VLOOKUP(A5107,Studies!A:BR,4,FALSE),"")</f>
        <v>AI424-002, 200 mg</v>
      </c>
      <c r="E5107" s="206" t="str">
        <f>IF(AND(A5107&lt;&gt;"",ISNUMBER(A5107)),VLOOKUP(A5107,Studies!A:BR,5,FALSE),"")</f>
        <v>Atazanavir</v>
      </c>
      <c r="F5107" s="207" t="str">
        <f>IF(AND(A5107&lt;&gt;"",ISNUMBER(A5107)),VLOOKUP(A5107,Studies!A:BR,6,FALSE),"")</f>
        <v>Plasma</v>
      </c>
      <c r="G5107" s="194">
        <v>312.25</v>
      </c>
      <c r="H5107" s="194" t="s">
        <v>60</v>
      </c>
      <c r="I5107" s="187">
        <v>277.22160000000002</v>
      </c>
      <c r="J5107" s="187" t="s">
        <v>1025</v>
      </c>
      <c r="K5107" s="187" t="s">
        <v>116</v>
      </c>
      <c r="L5107" s="195"/>
      <c r="M5107" s="195"/>
      <c r="N5107" s="195"/>
      <c r="O5107" s="199"/>
      <c r="P5107" s="188"/>
    </row>
    <row r="5108" spans="1:16" x14ac:dyDescent="0.25">
      <c r="A5108" s="183">
        <v>565</v>
      </c>
      <c r="B5108" s="232" t="str">
        <f>IF(AND(A5108&lt;&gt;"",ISNUMBER(A5108)),VLOOKUP(A5108,Studies!A:BR,2,FALSE),"")</f>
        <v>Bristol-Myers Squibb Company, Clinical Pharmacology and Biopharmaceutics Review, Application number 21-567, 2002, page 56</v>
      </c>
      <c r="C5108" s="232" t="str">
        <f>IF(AND(A5108&lt;&gt;"",ISNUMBER(A5108)),VLOOKUP(A5108,Studies!A:BR,3,FALSE),"")</f>
        <v>https://www.accessdata.fda.gov/drugsatfda_docs/nda/2003/21-567_Reyataz_BioPharmr_P1.pdf</v>
      </c>
      <c r="D5108" s="232" t="str">
        <f>IF(AND(A5108&lt;&gt;"",ISNUMBER(A5108)),VLOOKUP(A5108,Studies!A:BR,4,FALSE),"")</f>
        <v>AI424-002, 200 mg</v>
      </c>
      <c r="E5108" s="206" t="str">
        <f>IF(AND(A5108&lt;&gt;"",ISNUMBER(A5108)),VLOOKUP(A5108,Studies!A:BR,5,FALSE),"")</f>
        <v>Atazanavir</v>
      </c>
      <c r="F5108" s="207" t="str">
        <f>IF(AND(A5108&lt;&gt;"",ISNUMBER(A5108)),VLOOKUP(A5108,Studies!A:BR,6,FALSE),"")</f>
        <v>Plasma</v>
      </c>
      <c r="G5108" s="194">
        <v>312.5</v>
      </c>
      <c r="H5108" s="194" t="s">
        <v>60</v>
      </c>
      <c r="I5108" s="187">
        <v>617.74239999999998</v>
      </c>
      <c r="J5108" s="187" t="s">
        <v>1025</v>
      </c>
      <c r="K5108" s="187" t="s">
        <v>116</v>
      </c>
      <c r="L5108" s="195"/>
      <c r="M5108" s="195"/>
      <c r="N5108" s="195"/>
      <c r="O5108" s="199"/>
      <c r="P5108" s="188"/>
    </row>
    <row r="5109" spans="1:16" x14ac:dyDescent="0.25">
      <c r="A5109" s="183">
        <v>565</v>
      </c>
      <c r="B5109" s="232" t="str">
        <f>IF(AND(A5109&lt;&gt;"",ISNUMBER(A5109)),VLOOKUP(A5109,Studies!A:BR,2,FALSE),"")</f>
        <v>Bristol-Myers Squibb Company, Clinical Pharmacology and Biopharmaceutics Review, Application number 21-567, 2002, page 56</v>
      </c>
      <c r="C5109" s="232" t="str">
        <f>IF(AND(A5109&lt;&gt;"",ISNUMBER(A5109)),VLOOKUP(A5109,Studies!A:BR,3,FALSE),"")</f>
        <v>https://www.accessdata.fda.gov/drugsatfda_docs/nda/2003/21-567_Reyataz_BioPharmr_P1.pdf</v>
      </c>
      <c r="D5109" s="232" t="str">
        <f>IF(AND(A5109&lt;&gt;"",ISNUMBER(A5109)),VLOOKUP(A5109,Studies!A:BR,4,FALSE),"")</f>
        <v>AI424-002, 200 mg</v>
      </c>
      <c r="E5109" s="206" t="str">
        <f>IF(AND(A5109&lt;&gt;"",ISNUMBER(A5109)),VLOOKUP(A5109,Studies!A:BR,5,FALSE),"")</f>
        <v>Atazanavir</v>
      </c>
      <c r="F5109" s="207" t="str">
        <f>IF(AND(A5109&lt;&gt;"",ISNUMBER(A5109)),VLOOKUP(A5109,Studies!A:BR,6,FALSE),"")</f>
        <v>Plasma</v>
      </c>
      <c r="G5109" s="194">
        <v>312.75</v>
      </c>
      <c r="H5109" s="194" t="s">
        <v>60</v>
      </c>
      <c r="I5109" s="187">
        <v>1126.7560000000001</v>
      </c>
      <c r="J5109" s="187" t="s">
        <v>1025</v>
      </c>
      <c r="K5109" s="187" t="s">
        <v>116</v>
      </c>
      <c r="L5109" s="195"/>
      <c r="M5109" s="195"/>
      <c r="N5109" s="195"/>
      <c r="O5109" s="199"/>
      <c r="P5109" s="188"/>
    </row>
    <row r="5110" spans="1:16" x14ac:dyDescent="0.25">
      <c r="A5110" s="183">
        <v>565</v>
      </c>
      <c r="B5110" s="232" t="str">
        <f>IF(AND(A5110&lt;&gt;"",ISNUMBER(A5110)),VLOOKUP(A5110,Studies!A:BR,2,FALSE),"")</f>
        <v>Bristol-Myers Squibb Company, Clinical Pharmacology and Biopharmaceutics Review, Application number 21-567, 2002, page 56</v>
      </c>
      <c r="C5110" s="232" t="str">
        <f>IF(AND(A5110&lt;&gt;"",ISNUMBER(A5110)),VLOOKUP(A5110,Studies!A:BR,3,FALSE),"")</f>
        <v>https://www.accessdata.fda.gov/drugsatfda_docs/nda/2003/21-567_Reyataz_BioPharmr_P1.pdf</v>
      </c>
      <c r="D5110" s="232" t="str">
        <f>IF(AND(A5110&lt;&gt;"",ISNUMBER(A5110)),VLOOKUP(A5110,Studies!A:BR,4,FALSE),"")</f>
        <v>AI424-002, 200 mg</v>
      </c>
      <c r="E5110" s="206" t="str">
        <f>IF(AND(A5110&lt;&gt;"",ISNUMBER(A5110)),VLOOKUP(A5110,Studies!A:BR,5,FALSE),"")</f>
        <v>Atazanavir</v>
      </c>
      <c r="F5110" s="207" t="str">
        <f>IF(AND(A5110&lt;&gt;"",ISNUMBER(A5110)),VLOOKUP(A5110,Studies!A:BR,6,FALSE),"")</f>
        <v>Plasma</v>
      </c>
      <c r="G5110" s="194">
        <v>313</v>
      </c>
      <c r="H5110" s="194" t="s">
        <v>60</v>
      </c>
      <c r="I5110" s="187">
        <v>1428.2239999999999</v>
      </c>
      <c r="J5110" s="187" t="s">
        <v>1025</v>
      </c>
      <c r="K5110" s="187" t="s">
        <v>116</v>
      </c>
      <c r="L5110" s="195"/>
      <c r="M5110" s="195"/>
      <c r="N5110" s="195"/>
      <c r="O5110" s="199"/>
      <c r="P5110" s="188"/>
    </row>
    <row r="5111" spans="1:16" x14ac:dyDescent="0.25">
      <c r="A5111" s="183">
        <v>565</v>
      </c>
      <c r="B5111" s="232" t="str">
        <f>IF(AND(A5111&lt;&gt;"",ISNUMBER(A5111)),VLOOKUP(A5111,Studies!A:BR,2,FALSE),"")</f>
        <v>Bristol-Myers Squibb Company, Clinical Pharmacology and Biopharmaceutics Review, Application number 21-567, 2002, page 56</v>
      </c>
      <c r="C5111" s="232" t="str">
        <f>IF(AND(A5111&lt;&gt;"",ISNUMBER(A5111)),VLOOKUP(A5111,Studies!A:BR,3,FALSE),"")</f>
        <v>https://www.accessdata.fda.gov/drugsatfda_docs/nda/2003/21-567_Reyataz_BioPharmr_P1.pdf</v>
      </c>
      <c r="D5111" s="232" t="str">
        <f>IF(AND(A5111&lt;&gt;"",ISNUMBER(A5111)),VLOOKUP(A5111,Studies!A:BR,4,FALSE),"")</f>
        <v>AI424-002, 200 mg</v>
      </c>
      <c r="E5111" s="206" t="str">
        <f>IF(AND(A5111&lt;&gt;"",ISNUMBER(A5111)),VLOOKUP(A5111,Studies!A:BR,5,FALSE),"")</f>
        <v>Atazanavir</v>
      </c>
      <c r="F5111" s="207" t="str">
        <f>IF(AND(A5111&lt;&gt;"",ISNUMBER(A5111)),VLOOKUP(A5111,Studies!A:BR,6,FALSE),"")</f>
        <v>Plasma</v>
      </c>
      <c r="G5111" s="194">
        <v>313.5</v>
      </c>
      <c r="H5111" s="194" t="s">
        <v>60</v>
      </c>
      <c r="I5111" s="187">
        <v>1403.528</v>
      </c>
      <c r="J5111" s="187" t="s">
        <v>1025</v>
      </c>
      <c r="K5111" s="187" t="s">
        <v>116</v>
      </c>
      <c r="L5111" s="195"/>
      <c r="M5111" s="195"/>
      <c r="N5111" s="195"/>
      <c r="O5111" s="199"/>
      <c r="P5111" s="188"/>
    </row>
    <row r="5112" spans="1:16" x14ac:dyDescent="0.25">
      <c r="A5112" s="183">
        <v>565</v>
      </c>
      <c r="B5112" s="232" t="str">
        <f>IF(AND(A5112&lt;&gt;"",ISNUMBER(A5112)),VLOOKUP(A5112,Studies!A:BR,2,FALSE),"")</f>
        <v>Bristol-Myers Squibb Company, Clinical Pharmacology and Biopharmaceutics Review, Application number 21-567, 2002, page 56</v>
      </c>
      <c r="C5112" s="232" t="str">
        <f>IF(AND(A5112&lt;&gt;"",ISNUMBER(A5112)),VLOOKUP(A5112,Studies!A:BR,3,FALSE),"")</f>
        <v>https://www.accessdata.fda.gov/drugsatfda_docs/nda/2003/21-567_Reyataz_BioPharmr_P1.pdf</v>
      </c>
      <c r="D5112" s="232" t="str">
        <f>IF(AND(A5112&lt;&gt;"",ISNUMBER(A5112)),VLOOKUP(A5112,Studies!A:BR,4,FALSE),"")</f>
        <v>AI424-002, 200 mg</v>
      </c>
      <c r="E5112" s="206" t="str">
        <f>IF(AND(A5112&lt;&gt;"",ISNUMBER(A5112)),VLOOKUP(A5112,Studies!A:BR,5,FALSE),"")</f>
        <v>Atazanavir</v>
      </c>
      <c r="F5112" s="207" t="str">
        <f>IF(AND(A5112&lt;&gt;"",ISNUMBER(A5112)),VLOOKUP(A5112,Studies!A:BR,6,FALSE),"")</f>
        <v>Plasma</v>
      </c>
      <c r="G5112" s="194">
        <v>314</v>
      </c>
      <c r="H5112" s="194" t="s">
        <v>60</v>
      </c>
      <c r="I5112" s="187">
        <v>1305.9110000000001</v>
      </c>
      <c r="J5112" s="187" t="s">
        <v>1025</v>
      </c>
      <c r="K5112" s="187" t="s">
        <v>116</v>
      </c>
      <c r="L5112" s="195"/>
      <c r="M5112" s="195"/>
      <c r="N5112" s="195"/>
      <c r="O5112" s="199"/>
      <c r="P5112" s="188"/>
    </row>
    <row r="5113" spans="1:16" x14ac:dyDescent="0.25">
      <c r="A5113" s="183">
        <v>565</v>
      </c>
      <c r="B5113" s="232" t="str">
        <f>IF(AND(A5113&lt;&gt;"",ISNUMBER(A5113)),VLOOKUP(A5113,Studies!A:BR,2,FALSE),"")</f>
        <v>Bristol-Myers Squibb Company, Clinical Pharmacology and Biopharmaceutics Review, Application number 21-567, 2002, page 56</v>
      </c>
      <c r="C5113" s="232" t="str">
        <f>IF(AND(A5113&lt;&gt;"",ISNUMBER(A5113)),VLOOKUP(A5113,Studies!A:BR,3,FALSE),"")</f>
        <v>https://www.accessdata.fda.gov/drugsatfda_docs/nda/2003/21-567_Reyataz_BioPharmr_P1.pdf</v>
      </c>
      <c r="D5113" s="232" t="str">
        <f>IF(AND(A5113&lt;&gt;"",ISNUMBER(A5113)),VLOOKUP(A5113,Studies!A:BR,4,FALSE),"")</f>
        <v>AI424-002, 200 mg</v>
      </c>
      <c r="E5113" s="206" t="str">
        <f>IF(AND(A5113&lt;&gt;"",ISNUMBER(A5113)),VLOOKUP(A5113,Studies!A:BR,5,FALSE),"")</f>
        <v>Atazanavir</v>
      </c>
      <c r="F5113" s="207" t="str">
        <f>IF(AND(A5113&lt;&gt;"",ISNUMBER(A5113)),VLOOKUP(A5113,Studies!A:BR,6,FALSE),"")</f>
        <v>Plasma</v>
      </c>
      <c r="G5113" s="194">
        <v>315</v>
      </c>
      <c r="H5113" s="194" t="s">
        <v>60</v>
      </c>
      <c r="I5113" s="187">
        <v>1090.2380000000001</v>
      </c>
      <c r="J5113" s="187" t="s">
        <v>1025</v>
      </c>
      <c r="K5113" s="187" t="s">
        <v>116</v>
      </c>
      <c r="L5113" s="195"/>
      <c r="M5113" s="195"/>
      <c r="N5113" s="195"/>
      <c r="O5113" s="199"/>
      <c r="P5113" s="188"/>
    </row>
    <row r="5114" spans="1:16" x14ac:dyDescent="0.25">
      <c r="A5114" s="183">
        <v>565</v>
      </c>
      <c r="B5114" s="232" t="str">
        <f>IF(AND(A5114&lt;&gt;"",ISNUMBER(A5114)),VLOOKUP(A5114,Studies!A:BR,2,FALSE),"")</f>
        <v>Bristol-Myers Squibb Company, Clinical Pharmacology and Biopharmaceutics Review, Application number 21-567, 2002, page 56</v>
      </c>
      <c r="C5114" s="232" t="str">
        <f>IF(AND(A5114&lt;&gt;"",ISNUMBER(A5114)),VLOOKUP(A5114,Studies!A:BR,3,FALSE),"")</f>
        <v>https://www.accessdata.fda.gov/drugsatfda_docs/nda/2003/21-567_Reyataz_BioPharmr_P1.pdf</v>
      </c>
      <c r="D5114" s="232" t="str">
        <f>IF(AND(A5114&lt;&gt;"",ISNUMBER(A5114)),VLOOKUP(A5114,Studies!A:BR,4,FALSE),"")</f>
        <v>AI424-002, 200 mg</v>
      </c>
      <c r="E5114" s="206" t="str">
        <f>IF(AND(A5114&lt;&gt;"",ISNUMBER(A5114)),VLOOKUP(A5114,Studies!A:BR,5,FALSE),"")</f>
        <v>Atazanavir</v>
      </c>
      <c r="F5114" s="207" t="str">
        <f>IF(AND(A5114&lt;&gt;"",ISNUMBER(A5114)),VLOOKUP(A5114,Studies!A:BR,6,FALSE),"")</f>
        <v>Plasma</v>
      </c>
      <c r="G5114" s="194">
        <v>316</v>
      </c>
      <c r="H5114" s="194" t="s">
        <v>60</v>
      </c>
      <c r="I5114" s="187">
        <v>926.90210000000002</v>
      </c>
      <c r="J5114" s="187" t="s">
        <v>1025</v>
      </c>
      <c r="K5114" s="187" t="s">
        <v>116</v>
      </c>
      <c r="L5114" s="195"/>
      <c r="M5114" s="195"/>
      <c r="N5114" s="195"/>
      <c r="O5114" s="199"/>
      <c r="P5114" s="188"/>
    </row>
    <row r="5115" spans="1:16" x14ac:dyDescent="0.25">
      <c r="A5115" s="183">
        <v>565</v>
      </c>
      <c r="B5115" s="232" t="str">
        <f>IF(AND(A5115&lt;&gt;"",ISNUMBER(A5115)),VLOOKUP(A5115,Studies!A:BR,2,FALSE),"")</f>
        <v>Bristol-Myers Squibb Company, Clinical Pharmacology and Biopharmaceutics Review, Application number 21-567, 2002, page 56</v>
      </c>
      <c r="C5115" s="232" t="str">
        <f>IF(AND(A5115&lt;&gt;"",ISNUMBER(A5115)),VLOOKUP(A5115,Studies!A:BR,3,FALSE),"")</f>
        <v>https://www.accessdata.fda.gov/drugsatfda_docs/nda/2003/21-567_Reyataz_BioPharmr_P1.pdf</v>
      </c>
      <c r="D5115" s="232" t="str">
        <f>IF(AND(A5115&lt;&gt;"",ISNUMBER(A5115)),VLOOKUP(A5115,Studies!A:BR,4,FALSE),"")</f>
        <v>AI424-002, 200 mg</v>
      </c>
      <c r="E5115" s="206" t="str">
        <f>IF(AND(A5115&lt;&gt;"",ISNUMBER(A5115)),VLOOKUP(A5115,Studies!A:BR,5,FALSE),"")</f>
        <v>Atazanavir</v>
      </c>
      <c r="F5115" s="207" t="str">
        <f>IF(AND(A5115&lt;&gt;"",ISNUMBER(A5115)),VLOOKUP(A5115,Studies!A:BR,6,FALSE),"")</f>
        <v>Plasma</v>
      </c>
      <c r="G5115" s="194">
        <v>317</v>
      </c>
      <c r="H5115" s="194" t="s">
        <v>60</v>
      </c>
      <c r="I5115" s="187">
        <v>759.83540000000005</v>
      </c>
      <c r="J5115" s="187" t="s">
        <v>1025</v>
      </c>
      <c r="K5115" s="187" t="s">
        <v>116</v>
      </c>
      <c r="L5115" s="195"/>
      <c r="M5115" s="195"/>
      <c r="N5115" s="195"/>
      <c r="O5115" s="199"/>
      <c r="P5115" s="188"/>
    </row>
    <row r="5116" spans="1:16" x14ac:dyDescent="0.25">
      <c r="A5116" s="183">
        <v>565</v>
      </c>
      <c r="B5116" s="232" t="str">
        <f>IF(AND(A5116&lt;&gt;"",ISNUMBER(A5116)),VLOOKUP(A5116,Studies!A:BR,2,FALSE),"")</f>
        <v>Bristol-Myers Squibb Company, Clinical Pharmacology and Biopharmaceutics Review, Application number 21-567, 2002, page 56</v>
      </c>
      <c r="C5116" s="232" t="str">
        <f>IF(AND(A5116&lt;&gt;"",ISNUMBER(A5116)),VLOOKUP(A5116,Studies!A:BR,3,FALSE),"")</f>
        <v>https://www.accessdata.fda.gov/drugsatfda_docs/nda/2003/21-567_Reyataz_BioPharmr_P1.pdf</v>
      </c>
      <c r="D5116" s="232" t="str">
        <f>IF(AND(A5116&lt;&gt;"",ISNUMBER(A5116)),VLOOKUP(A5116,Studies!A:BR,4,FALSE),"")</f>
        <v>AI424-002, 200 mg</v>
      </c>
      <c r="E5116" s="206" t="str">
        <f>IF(AND(A5116&lt;&gt;"",ISNUMBER(A5116)),VLOOKUP(A5116,Studies!A:BR,5,FALSE),"")</f>
        <v>Atazanavir</v>
      </c>
      <c r="F5116" s="207" t="str">
        <f>IF(AND(A5116&lt;&gt;"",ISNUMBER(A5116)),VLOOKUP(A5116,Studies!A:BR,6,FALSE),"")</f>
        <v>Plasma</v>
      </c>
      <c r="G5116" s="194">
        <v>318</v>
      </c>
      <c r="H5116" s="194" t="s">
        <v>60</v>
      </c>
      <c r="I5116" s="187">
        <v>657.89120000000003</v>
      </c>
      <c r="J5116" s="187" t="s">
        <v>1025</v>
      </c>
      <c r="K5116" s="187" t="s">
        <v>116</v>
      </c>
      <c r="L5116" s="195"/>
      <c r="M5116" s="195"/>
      <c r="N5116" s="195"/>
      <c r="O5116" s="199"/>
      <c r="P5116" s="188"/>
    </row>
    <row r="5117" spans="1:16" x14ac:dyDescent="0.25">
      <c r="A5117" s="183">
        <v>565</v>
      </c>
      <c r="B5117" s="232" t="str">
        <f>IF(AND(A5117&lt;&gt;"",ISNUMBER(A5117)),VLOOKUP(A5117,Studies!A:BR,2,FALSE),"")</f>
        <v>Bristol-Myers Squibb Company, Clinical Pharmacology and Biopharmaceutics Review, Application number 21-567, 2002, page 56</v>
      </c>
      <c r="C5117" s="232" t="str">
        <f>IF(AND(A5117&lt;&gt;"",ISNUMBER(A5117)),VLOOKUP(A5117,Studies!A:BR,3,FALSE),"")</f>
        <v>https://www.accessdata.fda.gov/drugsatfda_docs/nda/2003/21-567_Reyataz_BioPharmr_P1.pdf</v>
      </c>
      <c r="D5117" s="232" t="str">
        <f>IF(AND(A5117&lt;&gt;"",ISNUMBER(A5117)),VLOOKUP(A5117,Studies!A:BR,4,FALSE),"")</f>
        <v>AI424-002, 200 mg</v>
      </c>
      <c r="E5117" s="206" t="str">
        <f>IF(AND(A5117&lt;&gt;"",ISNUMBER(A5117)),VLOOKUP(A5117,Studies!A:BR,5,FALSE),"")</f>
        <v>Atazanavir</v>
      </c>
      <c r="F5117" s="207" t="str">
        <f>IF(AND(A5117&lt;&gt;"",ISNUMBER(A5117)),VLOOKUP(A5117,Studies!A:BR,6,FALSE),"")</f>
        <v>Plasma</v>
      </c>
      <c r="G5117" s="194">
        <v>320</v>
      </c>
      <c r="H5117" s="194" t="s">
        <v>60</v>
      </c>
      <c r="I5117" s="187">
        <v>426.33199999999999</v>
      </c>
      <c r="J5117" s="187" t="s">
        <v>1025</v>
      </c>
      <c r="K5117" s="187" t="s">
        <v>116</v>
      </c>
      <c r="L5117" s="195"/>
      <c r="M5117" s="195"/>
      <c r="N5117" s="195"/>
      <c r="O5117" s="199"/>
      <c r="P5117" s="188"/>
    </row>
    <row r="5118" spans="1:16" x14ac:dyDescent="0.25">
      <c r="A5118" s="183">
        <v>565</v>
      </c>
      <c r="B5118" s="232" t="str">
        <f>IF(AND(A5118&lt;&gt;"",ISNUMBER(A5118)),VLOOKUP(A5118,Studies!A:BR,2,FALSE),"")</f>
        <v>Bristol-Myers Squibb Company, Clinical Pharmacology and Biopharmaceutics Review, Application number 21-567, 2002, page 56</v>
      </c>
      <c r="C5118" s="232" t="str">
        <f>IF(AND(A5118&lt;&gt;"",ISNUMBER(A5118)),VLOOKUP(A5118,Studies!A:BR,3,FALSE),"")</f>
        <v>https://www.accessdata.fda.gov/drugsatfda_docs/nda/2003/21-567_Reyataz_BioPharmr_P1.pdf</v>
      </c>
      <c r="D5118" s="232" t="str">
        <f>IF(AND(A5118&lt;&gt;"",ISNUMBER(A5118)),VLOOKUP(A5118,Studies!A:BR,4,FALSE),"")</f>
        <v>AI424-002, 200 mg</v>
      </c>
      <c r="E5118" s="206" t="str">
        <f>IF(AND(A5118&lt;&gt;"",ISNUMBER(A5118)),VLOOKUP(A5118,Studies!A:BR,5,FALSE),"")</f>
        <v>Atazanavir</v>
      </c>
      <c r="F5118" s="207" t="str">
        <f>IF(AND(A5118&lt;&gt;"",ISNUMBER(A5118)),VLOOKUP(A5118,Studies!A:BR,6,FALSE),"")</f>
        <v>Plasma</v>
      </c>
      <c r="G5118" s="194">
        <v>324</v>
      </c>
      <c r="H5118" s="194" t="s">
        <v>60</v>
      </c>
      <c r="I5118" s="187">
        <v>210.89510000000001</v>
      </c>
      <c r="J5118" s="187" t="s">
        <v>1025</v>
      </c>
      <c r="K5118" s="187" t="s">
        <v>116</v>
      </c>
      <c r="L5118" s="195"/>
      <c r="M5118" s="195"/>
      <c r="N5118" s="195"/>
      <c r="O5118" s="199"/>
      <c r="P5118" s="188"/>
    </row>
    <row r="5119" spans="1:16" x14ac:dyDescent="0.25">
      <c r="A5119" s="183">
        <v>566</v>
      </c>
      <c r="B5119" s="232" t="str">
        <f>IF(AND(A5119&lt;&gt;"",ISNUMBER(A5119)),VLOOKUP(A5119,Studies!A:BR,2,FALSE),"")</f>
        <v>Bristol-Myers Squibb Company, Clinical Pharmacology and Biopharmaceutics Review, Application number 21-567, 2002, page 77</v>
      </c>
      <c r="C5119" s="232" t="str">
        <f>IF(AND(A5119&lt;&gt;"",ISNUMBER(A5119)),VLOOKUP(A5119,Studies!A:BR,3,FALSE),"")</f>
        <v>https://www.accessdata.fda.gov/drugsatfda_docs/nda/2003/21-567_Reyataz_BioPharmr_P2.pdf</v>
      </c>
      <c r="D5119" s="232" t="str">
        <f>IF(AND(A5119&lt;&gt;"",ISNUMBER(A5119)),VLOOKUP(A5119,Studies!A:BR,4,FALSE),"")</f>
        <v>AI424-014, Young Females</v>
      </c>
      <c r="E5119" s="206" t="str">
        <f>IF(AND(A5119&lt;&gt;"",ISNUMBER(A5119)),VLOOKUP(A5119,Studies!A:BR,5,FALSE),"")</f>
        <v>Atazanavir</v>
      </c>
      <c r="F5119" s="207" t="str">
        <f>IF(AND(A5119&lt;&gt;"",ISNUMBER(A5119)),VLOOKUP(A5119,Studies!A:BR,6,FALSE),"")</f>
        <v>Plasma</v>
      </c>
      <c r="G5119" s="194">
        <v>1</v>
      </c>
      <c r="H5119" s="194" t="s">
        <v>60</v>
      </c>
      <c r="I5119" s="187">
        <v>52.308540000000001</v>
      </c>
      <c r="J5119" s="187" t="s">
        <v>1025</v>
      </c>
      <c r="K5119" s="187" t="s">
        <v>116</v>
      </c>
      <c r="L5119" s="195"/>
      <c r="M5119" s="195"/>
      <c r="N5119" s="195"/>
      <c r="O5119" s="199"/>
      <c r="P5119" s="188"/>
    </row>
    <row r="5120" spans="1:16" x14ac:dyDescent="0.25">
      <c r="A5120" s="183">
        <v>566</v>
      </c>
      <c r="B5120" s="232" t="str">
        <f>IF(AND(A5120&lt;&gt;"",ISNUMBER(A5120)),VLOOKUP(A5120,Studies!A:BR,2,FALSE),"")</f>
        <v>Bristol-Myers Squibb Company, Clinical Pharmacology and Biopharmaceutics Review, Application number 21-567, 2002, page 77</v>
      </c>
      <c r="C5120" s="232" t="str">
        <f>IF(AND(A5120&lt;&gt;"",ISNUMBER(A5120)),VLOOKUP(A5120,Studies!A:BR,3,FALSE),"")</f>
        <v>https://www.accessdata.fda.gov/drugsatfda_docs/nda/2003/21-567_Reyataz_BioPharmr_P2.pdf</v>
      </c>
      <c r="D5120" s="232" t="str">
        <f>IF(AND(A5120&lt;&gt;"",ISNUMBER(A5120)),VLOOKUP(A5120,Studies!A:BR,4,FALSE),"")</f>
        <v>AI424-014, Young Females</v>
      </c>
      <c r="E5120" s="206" t="str">
        <f>IF(AND(A5120&lt;&gt;"",ISNUMBER(A5120)),VLOOKUP(A5120,Studies!A:BR,5,FALSE),"")</f>
        <v>Atazanavir</v>
      </c>
      <c r="F5120" s="207" t="str">
        <f>IF(AND(A5120&lt;&gt;"",ISNUMBER(A5120)),VLOOKUP(A5120,Studies!A:BR,6,FALSE),"")</f>
        <v>Plasma</v>
      </c>
      <c r="G5120" s="194">
        <v>1.5</v>
      </c>
      <c r="H5120" s="194" t="s">
        <v>60</v>
      </c>
      <c r="I5120" s="187">
        <v>484.56130000000002</v>
      </c>
      <c r="J5120" s="187" t="s">
        <v>1025</v>
      </c>
      <c r="K5120" s="187" t="s">
        <v>116</v>
      </c>
      <c r="L5120" s="195"/>
      <c r="M5120" s="195"/>
      <c r="N5120" s="195"/>
      <c r="O5120" s="199"/>
      <c r="P5120" s="188"/>
    </row>
    <row r="5121" spans="1:16" x14ac:dyDescent="0.25">
      <c r="A5121" s="183">
        <v>566</v>
      </c>
      <c r="B5121" s="232" t="str">
        <f>IF(AND(A5121&lt;&gt;"",ISNUMBER(A5121)),VLOOKUP(A5121,Studies!A:BR,2,FALSE),"")</f>
        <v>Bristol-Myers Squibb Company, Clinical Pharmacology and Biopharmaceutics Review, Application number 21-567, 2002, page 77</v>
      </c>
      <c r="C5121" s="232" t="str">
        <f>IF(AND(A5121&lt;&gt;"",ISNUMBER(A5121)),VLOOKUP(A5121,Studies!A:BR,3,FALSE),"")</f>
        <v>https://www.accessdata.fda.gov/drugsatfda_docs/nda/2003/21-567_Reyataz_BioPharmr_P2.pdf</v>
      </c>
      <c r="D5121" s="232" t="str">
        <f>IF(AND(A5121&lt;&gt;"",ISNUMBER(A5121)),VLOOKUP(A5121,Studies!A:BR,4,FALSE),"")</f>
        <v>AI424-014, Young Females</v>
      </c>
      <c r="E5121" s="206" t="str">
        <f>IF(AND(A5121&lt;&gt;"",ISNUMBER(A5121)),VLOOKUP(A5121,Studies!A:BR,5,FALSE),"")</f>
        <v>Atazanavir</v>
      </c>
      <c r="F5121" s="207" t="str">
        <f>IF(AND(A5121&lt;&gt;"",ISNUMBER(A5121)),VLOOKUP(A5121,Studies!A:BR,6,FALSE),"")</f>
        <v>Plasma</v>
      </c>
      <c r="G5121" s="194">
        <v>2</v>
      </c>
      <c r="H5121" s="194" t="s">
        <v>60</v>
      </c>
      <c r="I5121" s="187">
        <v>1774.3140000000001</v>
      </c>
      <c r="J5121" s="187" t="s">
        <v>1025</v>
      </c>
      <c r="K5121" s="187" t="s">
        <v>116</v>
      </c>
      <c r="L5121" s="195"/>
      <c r="M5121" s="195"/>
      <c r="N5121" s="195"/>
      <c r="O5121" s="199"/>
      <c r="P5121" s="188"/>
    </row>
    <row r="5122" spans="1:16" x14ac:dyDescent="0.25">
      <c r="A5122" s="183">
        <v>566</v>
      </c>
      <c r="B5122" s="232" t="str">
        <f>IF(AND(A5122&lt;&gt;"",ISNUMBER(A5122)),VLOOKUP(A5122,Studies!A:BR,2,FALSE),"")</f>
        <v>Bristol-Myers Squibb Company, Clinical Pharmacology and Biopharmaceutics Review, Application number 21-567, 2002, page 77</v>
      </c>
      <c r="C5122" s="232" t="str">
        <f>IF(AND(A5122&lt;&gt;"",ISNUMBER(A5122)),VLOOKUP(A5122,Studies!A:BR,3,FALSE),"")</f>
        <v>https://www.accessdata.fda.gov/drugsatfda_docs/nda/2003/21-567_Reyataz_BioPharmr_P2.pdf</v>
      </c>
      <c r="D5122" s="232" t="str">
        <f>IF(AND(A5122&lt;&gt;"",ISNUMBER(A5122)),VLOOKUP(A5122,Studies!A:BR,4,FALSE),"")</f>
        <v>AI424-014, Young Females</v>
      </c>
      <c r="E5122" s="206" t="str">
        <f>IF(AND(A5122&lt;&gt;"",ISNUMBER(A5122)),VLOOKUP(A5122,Studies!A:BR,5,FALSE),"")</f>
        <v>Atazanavir</v>
      </c>
      <c r="F5122" s="207" t="str">
        <f>IF(AND(A5122&lt;&gt;"",ISNUMBER(A5122)),VLOOKUP(A5122,Studies!A:BR,6,FALSE),"")</f>
        <v>Plasma</v>
      </c>
      <c r="G5122" s="194">
        <v>2.5</v>
      </c>
      <c r="H5122" s="194" t="s">
        <v>60</v>
      </c>
      <c r="I5122" s="187">
        <v>2932.5520000000001</v>
      </c>
      <c r="J5122" s="187" t="s">
        <v>1025</v>
      </c>
      <c r="K5122" s="187" t="s">
        <v>116</v>
      </c>
      <c r="L5122" s="195"/>
      <c r="M5122" s="195"/>
      <c r="N5122" s="195"/>
      <c r="O5122" s="199"/>
      <c r="P5122" s="188"/>
    </row>
    <row r="5123" spans="1:16" x14ac:dyDescent="0.25">
      <c r="A5123" s="183">
        <v>566</v>
      </c>
      <c r="B5123" s="232" t="str">
        <f>IF(AND(A5123&lt;&gt;"",ISNUMBER(A5123)),VLOOKUP(A5123,Studies!A:BR,2,FALSE),"")</f>
        <v>Bristol-Myers Squibb Company, Clinical Pharmacology and Biopharmaceutics Review, Application number 21-567, 2002, page 77</v>
      </c>
      <c r="C5123" s="232" t="str">
        <f>IF(AND(A5123&lt;&gt;"",ISNUMBER(A5123)),VLOOKUP(A5123,Studies!A:BR,3,FALSE),"")</f>
        <v>https://www.accessdata.fda.gov/drugsatfda_docs/nda/2003/21-567_Reyataz_BioPharmr_P2.pdf</v>
      </c>
      <c r="D5123" s="232" t="str">
        <f>IF(AND(A5123&lt;&gt;"",ISNUMBER(A5123)),VLOOKUP(A5123,Studies!A:BR,4,FALSE),"")</f>
        <v>AI424-014, Young Females</v>
      </c>
      <c r="E5123" s="206" t="str">
        <f>IF(AND(A5123&lt;&gt;"",ISNUMBER(A5123)),VLOOKUP(A5123,Studies!A:BR,5,FALSE),"")</f>
        <v>Atazanavir</v>
      </c>
      <c r="F5123" s="207" t="str">
        <f>IF(AND(A5123&lt;&gt;"",ISNUMBER(A5123)),VLOOKUP(A5123,Studies!A:BR,6,FALSE),"")</f>
        <v>Plasma</v>
      </c>
      <c r="G5123" s="194">
        <v>3</v>
      </c>
      <c r="H5123" s="194" t="s">
        <v>60</v>
      </c>
      <c r="I5123" s="187">
        <v>3006.748</v>
      </c>
      <c r="J5123" s="187" t="s">
        <v>1025</v>
      </c>
      <c r="K5123" s="187" t="s">
        <v>116</v>
      </c>
      <c r="L5123" s="195"/>
      <c r="M5123" s="195"/>
      <c r="N5123" s="195"/>
      <c r="O5123" s="199"/>
      <c r="P5123" s="188"/>
    </row>
    <row r="5124" spans="1:16" x14ac:dyDescent="0.25">
      <c r="A5124" s="183">
        <v>566</v>
      </c>
      <c r="B5124" s="232" t="str">
        <f>IF(AND(A5124&lt;&gt;"",ISNUMBER(A5124)),VLOOKUP(A5124,Studies!A:BR,2,FALSE),"")</f>
        <v>Bristol-Myers Squibb Company, Clinical Pharmacology and Biopharmaceutics Review, Application number 21-567, 2002, page 77</v>
      </c>
      <c r="C5124" s="232" t="str">
        <f>IF(AND(A5124&lt;&gt;"",ISNUMBER(A5124)),VLOOKUP(A5124,Studies!A:BR,3,FALSE),"")</f>
        <v>https://www.accessdata.fda.gov/drugsatfda_docs/nda/2003/21-567_Reyataz_BioPharmr_P2.pdf</v>
      </c>
      <c r="D5124" s="232" t="str">
        <f>IF(AND(A5124&lt;&gt;"",ISNUMBER(A5124)),VLOOKUP(A5124,Studies!A:BR,4,FALSE),"")</f>
        <v>AI424-014, Young Females</v>
      </c>
      <c r="E5124" s="206" t="str">
        <f>IF(AND(A5124&lt;&gt;"",ISNUMBER(A5124)),VLOOKUP(A5124,Studies!A:BR,5,FALSE),"")</f>
        <v>Atazanavir</v>
      </c>
      <c r="F5124" s="207" t="str">
        <f>IF(AND(A5124&lt;&gt;"",ISNUMBER(A5124)),VLOOKUP(A5124,Studies!A:BR,6,FALSE),"")</f>
        <v>Plasma</v>
      </c>
      <c r="G5124" s="194">
        <v>4</v>
      </c>
      <c r="H5124" s="194" t="s">
        <v>60</v>
      </c>
      <c r="I5124" s="187">
        <v>2523.7979999999998</v>
      </c>
      <c r="J5124" s="187" t="s">
        <v>1025</v>
      </c>
      <c r="K5124" s="187" t="s">
        <v>116</v>
      </c>
      <c r="L5124" s="195"/>
      <c r="M5124" s="195"/>
      <c r="N5124" s="195"/>
      <c r="O5124" s="199"/>
      <c r="P5124" s="188"/>
    </row>
    <row r="5125" spans="1:16" x14ac:dyDescent="0.25">
      <c r="A5125" s="183">
        <v>566</v>
      </c>
      <c r="B5125" s="232" t="str">
        <f>IF(AND(A5125&lt;&gt;"",ISNUMBER(A5125)),VLOOKUP(A5125,Studies!A:BR,2,FALSE),"")</f>
        <v>Bristol-Myers Squibb Company, Clinical Pharmacology and Biopharmaceutics Review, Application number 21-567, 2002, page 77</v>
      </c>
      <c r="C5125" s="232" t="str">
        <f>IF(AND(A5125&lt;&gt;"",ISNUMBER(A5125)),VLOOKUP(A5125,Studies!A:BR,3,FALSE),"")</f>
        <v>https://www.accessdata.fda.gov/drugsatfda_docs/nda/2003/21-567_Reyataz_BioPharmr_P2.pdf</v>
      </c>
      <c r="D5125" s="232" t="str">
        <f>IF(AND(A5125&lt;&gt;"",ISNUMBER(A5125)),VLOOKUP(A5125,Studies!A:BR,4,FALSE),"")</f>
        <v>AI424-014, Young Females</v>
      </c>
      <c r="E5125" s="206" t="str">
        <f>IF(AND(A5125&lt;&gt;"",ISNUMBER(A5125)),VLOOKUP(A5125,Studies!A:BR,5,FALSE),"")</f>
        <v>Atazanavir</v>
      </c>
      <c r="F5125" s="207" t="str">
        <f>IF(AND(A5125&lt;&gt;"",ISNUMBER(A5125)),VLOOKUP(A5125,Studies!A:BR,6,FALSE),"")</f>
        <v>Plasma</v>
      </c>
      <c r="G5125" s="194">
        <v>5</v>
      </c>
      <c r="H5125" s="194" t="s">
        <v>60</v>
      </c>
      <c r="I5125" s="187">
        <v>2035.8320000000001</v>
      </c>
      <c r="J5125" s="187" t="s">
        <v>1025</v>
      </c>
      <c r="K5125" s="187" t="s">
        <v>116</v>
      </c>
      <c r="L5125" s="195"/>
      <c r="M5125" s="195"/>
      <c r="N5125" s="195"/>
      <c r="O5125" s="199"/>
      <c r="P5125" s="188"/>
    </row>
    <row r="5126" spans="1:16" x14ac:dyDescent="0.25">
      <c r="A5126" s="183">
        <v>566</v>
      </c>
      <c r="B5126" s="232" t="str">
        <f>IF(AND(A5126&lt;&gt;"",ISNUMBER(A5126)),VLOOKUP(A5126,Studies!A:BR,2,FALSE),"")</f>
        <v>Bristol-Myers Squibb Company, Clinical Pharmacology and Biopharmaceutics Review, Application number 21-567, 2002, page 77</v>
      </c>
      <c r="C5126" s="232" t="str">
        <f>IF(AND(A5126&lt;&gt;"",ISNUMBER(A5126)),VLOOKUP(A5126,Studies!A:BR,3,FALSE),"")</f>
        <v>https://www.accessdata.fda.gov/drugsatfda_docs/nda/2003/21-567_Reyataz_BioPharmr_P2.pdf</v>
      </c>
      <c r="D5126" s="232" t="str">
        <f>IF(AND(A5126&lt;&gt;"",ISNUMBER(A5126)),VLOOKUP(A5126,Studies!A:BR,4,FALSE),"")</f>
        <v>AI424-014, Young Females</v>
      </c>
      <c r="E5126" s="206" t="str">
        <f>IF(AND(A5126&lt;&gt;"",ISNUMBER(A5126)),VLOOKUP(A5126,Studies!A:BR,5,FALSE),"")</f>
        <v>Atazanavir</v>
      </c>
      <c r="F5126" s="207" t="str">
        <f>IF(AND(A5126&lt;&gt;"",ISNUMBER(A5126)),VLOOKUP(A5126,Studies!A:BR,6,FALSE),"")</f>
        <v>Plasma</v>
      </c>
      <c r="G5126" s="194">
        <v>6</v>
      </c>
      <c r="H5126" s="194" t="s">
        <v>60</v>
      </c>
      <c r="I5126" s="187">
        <v>1363.874</v>
      </c>
      <c r="J5126" s="187" t="s">
        <v>1025</v>
      </c>
      <c r="K5126" s="187" t="s">
        <v>116</v>
      </c>
      <c r="L5126" s="195"/>
      <c r="M5126" s="195"/>
      <c r="N5126" s="195"/>
      <c r="O5126" s="199"/>
      <c r="P5126" s="188"/>
    </row>
    <row r="5127" spans="1:16" x14ac:dyDescent="0.25">
      <c r="A5127" s="183">
        <v>566</v>
      </c>
      <c r="B5127" s="232" t="str">
        <f>IF(AND(A5127&lt;&gt;"",ISNUMBER(A5127)),VLOOKUP(A5127,Studies!A:BR,2,FALSE),"")</f>
        <v>Bristol-Myers Squibb Company, Clinical Pharmacology and Biopharmaceutics Review, Application number 21-567, 2002, page 77</v>
      </c>
      <c r="C5127" s="232" t="str">
        <f>IF(AND(A5127&lt;&gt;"",ISNUMBER(A5127)),VLOOKUP(A5127,Studies!A:BR,3,FALSE),"")</f>
        <v>https://www.accessdata.fda.gov/drugsatfda_docs/nda/2003/21-567_Reyataz_BioPharmr_P2.pdf</v>
      </c>
      <c r="D5127" s="232" t="str">
        <f>IF(AND(A5127&lt;&gt;"",ISNUMBER(A5127)),VLOOKUP(A5127,Studies!A:BR,4,FALSE),"")</f>
        <v>AI424-014, Young Females</v>
      </c>
      <c r="E5127" s="206" t="str">
        <f>IF(AND(A5127&lt;&gt;"",ISNUMBER(A5127)),VLOOKUP(A5127,Studies!A:BR,5,FALSE),"")</f>
        <v>Atazanavir</v>
      </c>
      <c r="F5127" s="207" t="str">
        <f>IF(AND(A5127&lt;&gt;"",ISNUMBER(A5127)),VLOOKUP(A5127,Studies!A:BR,6,FALSE),"")</f>
        <v>Plasma</v>
      </c>
      <c r="G5127" s="194">
        <v>8</v>
      </c>
      <c r="H5127" s="194" t="s">
        <v>60</v>
      </c>
      <c r="I5127" s="187">
        <v>948.40309999999999</v>
      </c>
      <c r="J5127" s="187" t="s">
        <v>1025</v>
      </c>
      <c r="K5127" s="187" t="s">
        <v>116</v>
      </c>
      <c r="L5127" s="195"/>
      <c r="M5127" s="195"/>
      <c r="N5127" s="195"/>
      <c r="O5127" s="199"/>
      <c r="P5127" s="188"/>
    </row>
    <row r="5128" spans="1:16" x14ac:dyDescent="0.25">
      <c r="A5128" s="183">
        <v>566</v>
      </c>
      <c r="B5128" s="232" t="str">
        <f>IF(AND(A5128&lt;&gt;"",ISNUMBER(A5128)),VLOOKUP(A5128,Studies!A:BR,2,FALSE),"")</f>
        <v>Bristol-Myers Squibb Company, Clinical Pharmacology and Biopharmaceutics Review, Application number 21-567, 2002, page 77</v>
      </c>
      <c r="C5128" s="232" t="str">
        <f>IF(AND(A5128&lt;&gt;"",ISNUMBER(A5128)),VLOOKUP(A5128,Studies!A:BR,3,FALSE),"")</f>
        <v>https://www.accessdata.fda.gov/drugsatfda_docs/nda/2003/21-567_Reyataz_BioPharmr_P2.pdf</v>
      </c>
      <c r="D5128" s="232" t="str">
        <f>IF(AND(A5128&lt;&gt;"",ISNUMBER(A5128)),VLOOKUP(A5128,Studies!A:BR,4,FALSE),"")</f>
        <v>AI424-014, Young Females</v>
      </c>
      <c r="E5128" s="206" t="str">
        <f>IF(AND(A5128&lt;&gt;"",ISNUMBER(A5128)),VLOOKUP(A5128,Studies!A:BR,5,FALSE),"")</f>
        <v>Atazanavir</v>
      </c>
      <c r="F5128" s="207" t="str">
        <f>IF(AND(A5128&lt;&gt;"",ISNUMBER(A5128)),VLOOKUP(A5128,Studies!A:BR,6,FALSE),"")</f>
        <v>Plasma</v>
      </c>
      <c r="G5128" s="194">
        <v>10</v>
      </c>
      <c r="H5128" s="194" t="s">
        <v>60</v>
      </c>
      <c r="I5128" s="187">
        <v>526.29129999999998</v>
      </c>
      <c r="J5128" s="187" t="s">
        <v>1025</v>
      </c>
      <c r="K5128" s="187" t="s">
        <v>116</v>
      </c>
      <c r="L5128" s="195"/>
      <c r="M5128" s="195"/>
      <c r="N5128" s="195"/>
      <c r="O5128" s="199"/>
      <c r="P5128" s="188"/>
    </row>
    <row r="5129" spans="1:16" x14ac:dyDescent="0.25">
      <c r="A5129" s="183">
        <v>566</v>
      </c>
      <c r="B5129" s="232" t="str">
        <f>IF(AND(A5129&lt;&gt;"",ISNUMBER(A5129)),VLOOKUP(A5129,Studies!A:BR,2,FALSE),"")</f>
        <v>Bristol-Myers Squibb Company, Clinical Pharmacology and Biopharmaceutics Review, Application number 21-567, 2002, page 77</v>
      </c>
      <c r="C5129" s="232" t="str">
        <f>IF(AND(A5129&lt;&gt;"",ISNUMBER(A5129)),VLOOKUP(A5129,Studies!A:BR,3,FALSE),"")</f>
        <v>https://www.accessdata.fda.gov/drugsatfda_docs/nda/2003/21-567_Reyataz_BioPharmr_P2.pdf</v>
      </c>
      <c r="D5129" s="232" t="str">
        <f>IF(AND(A5129&lt;&gt;"",ISNUMBER(A5129)),VLOOKUP(A5129,Studies!A:BR,4,FALSE),"")</f>
        <v>AI424-014, Young Females</v>
      </c>
      <c r="E5129" s="206" t="str">
        <f>IF(AND(A5129&lt;&gt;"",ISNUMBER(A5129)),VLOOKUP(A5129,Studies!A:BR,5,FALSE),"")</f>
        <v>Atazanavir</v>
      </c>
      <c r="F5129" s="207" t="str">
        <f>IF(AND(A5129&lt;&gt;"",ISNUMBER(A5129)),VLOOKUP(A5129,Studies!A:BR,6,FALSE),"")</f>
        <v>Plasma</v>
      </c>
      <c r="G5129" s="194">
        <v>12</v>
      </c>
      <c r="H5129" s="194" t="s">
        <v>60</v>
      </c>
      <c r="I5129" s="187">
        <v>390.9384</v>
      </c>
      <c r="J5129" s="187" t="s">
        <v>1025</v>
      </c>
      <c r="K5129" s="187" t="s">
        <v>116</v>
      </c>
      <c r="L5129" s="195"/>
      <c r="M5129" s="195"/>
      <c r="N5129" s="195"/>
      <c r="O5129" s="199"/>
      <c r="P5129" s="188"/>
    </row>
    <row r="5130" spans="1:16" x14ac:dyDescent="0.25">
      <c r="A5130" s="183">
        <v>566</v>
      </c>
      <c r="B5130" s="232" t="str">
        <f>IF(AND(A5130&lt;&gt;"",ISNUMBER(A5130)),VLOOKUP(A5130,Studies!A:BR,2,FALSE),"")</f>
        <v>Bristol-Myers Squibb Company, Clinical Pharmacology and Biopharmaceutics Review, Application number 21-567, 2002, page 77</v>
      </c>
      <c r="C5130" s="232" t="str">
        <f>IF(AND(A5130&lt;&gt;"",ISNUMBER(A5130)),VLOOKUP(A5130,Studies!A:BR,3,FALSE),"")</f>
        <v>https://www.accessdata.fda.gov/drugsatfda_docs/nda/2003/21-567_Reyataz_BioPharmr_P2.pdf</v>
      </c>
      <c r="D5130" s="232" t="str">
        <f>IF(AND(A5130&lt;&gt;"",ISNUMBER(A5130)),VLOOKUP(A5130,Studies!A:BR,4,FALSE),"")</f>
        <v>AI424-014, Young Females</v>
      </c>
      <c r="E5130" s="206" t="str">
        <f>IF(AND(A5130&lt;&gt;"",ISNUMBER(A5130)),VLOOKUP(A5130,Studies!A:BR,5,FALSE),"")</f>
        <v>Atazanavir</v>
      </c>
      <c r="F5130" s="207" t="str">
        <f>IF(AND(A5130&lt;&gt;"",ISNUMBER(A5130)),VLOOKUP(A5130,Studies!A:BR,6,FALSE),"")</f>
        <v>Plasma</v>
      </c>
      <c r="G5130" s="194">
        <v>16</v>
      </c>
      <c r="H5130" s="194" t="s">
        <v>60</v>
      </c>
      <c r="I5130" s="187">
        <v>243.11060000000001</v>
      </c>
      <c r="J5130" s="187" t="s">
        <v>1025</v>
      </c>
      <c r="K5130" s="187" t="s">
        <v>116</v>
      </c>
      <c r="L5130" s="195"/>
      <c r="M5130" s="195"/>
      <c r="N5130" s="195"/>
      <c r="O5130" s="199"/>
      <c r="P5130" s="188"/>
    </row>
    <row r="5131" spans="1:16" x14ac:dyDescent="0.25">
      <c r="A5131" s="183">
        <v>566</v>
      </c>
      <c r="B5131" s="232" t="str">
        <f>IF(AND(A5131&lt;&gt;"",ISNUMBER(A5131)),VLOOKUP(A5131,Studies!A:BR,2,FALSE),"")</f>
        <v>Bristol-Myers Squibb Company, Clinical Pharmacology and Biopharmaceutics Review, Application number 21-567, 2002, page 77</v>
      </c>
      <c r="C5131" s="232" t="str">
        <f>IF(AND(A5131&lt;&gt;"",ISNUMBER(A5131)),VLOOKUP(A5131,Studies!A:BR,3,FALSE),"")</f>
        <v>https://www.accessdata.fda.gov/drugsatfda_docs/nda/2003/21-567_Reyataz_BioPharmr_P2.pdf</v>
      </c>
      <c r="D5131" s="232" t="str">
        <f>IF(AND(A5131&lt;&gt;"",ISNUMBER(A5131)),VLOOKUP(A5131,Studies!A:BR,4,FALSE),"")</f>
        <v>AI424-014, Young Females</v>
      </c>
      <c r="E5131" s="206" t="str">
        <f>IF(AND(A5131&lt;&gt;"",ISNUMBER(A5131)),VLOOKUP(A5131,Studies!A:BR,5,FALSE),"")</f>
        <v>Atazanavir</v>
      </c>
      <c r="F5131" s="207" t="str">
        <f>IF(AND(A5131&lt;&gt;"",ISNUMBER(A5131)),VLOOKUP(A5131,Studies!A:BR,6,FALSE),"")</f>
        <v>Plasma</v>
      </c>
      <c r="G5131" s="194">
        <v>20</v>
      </c>
      <c r="H5131" s="194" t="s">
        <v>60</v>
      </c>
      <c r="I5131" s="187">
        <v>168.09460000000001</v>
      </c>
      <c r="J5131" s="187" t="s">
        <v>1025</v>
      </c>
      <c r="K5131" s="187" t="s">
        <v>116</v>
      </c>
      <c r="L5131" s="195"/>
      <c r="M5131" s="195"/>
      <c r="N5131" s="195"/>
      <c r="O5131" s="199"/>
      <c r="P5131" s="188"/>
    </row>
    <row r="5132" spans="1:16" x14ac:dyDescent="0.25">
      <c r="A5132" s="183">
        <v>566</v>
      </c>
      <c r="B5132" s="232" t="str">
        <f>IF(AND(A5132&lt;&gt;"",ISNUMBER(A5132)),VLOOKUP(A5132,Studies!A:BR,2,FALSE),"")</f>
        <v>Bristol-Myers Squibb Company, Clinical Pharmacology and Biopharmaceutics Review, Application number 21-567, 2002, page 77</v>
      </c>
      <c r="C5132" s="232" t="str">
        <f>IF(AND(A5132&lt;&gt;"",ISNUMBER(A5132)),VLOOKUP(A5132,Studies!A:BR,3,FALSE),"")</f>
        <v>https://www.accessdata.fda.gov/drugsatfda_docs/nda/2003/21-567_Reyataz_BioPharmr_P2.pdf</v>
      </c>
      <c r="D5132" s="232" t="str">
        <f>IF(AND(A5132&lt;&gt;"",ISNUMBER(A5132)),VLOOKUP(A5132,Studies!A:BR,4,FALSE),"")</f>
        <v>AI424-014, Young Females</v>
      </c>
      <c r="E5132" s="206" t="str">
        <f>IF(AND(A5132&lt;&gt;"",ISNUMBER(A5132)),VLOOKUP(A5132,Studies!A:BR,5,FALSE),"")</f>
        <v>Atazanavir</v>
      </c>
      <c r="F5132" s="207" t="str">
        <f>IF(AND(A5132&lt;&gt;"",ISNUMBER(A5132)),VLOOKUP(A5132,Studies!A:BR,6,FALSE),"")</f>
        <v>Plasma</v>
      </c>
      <c r="G5132" s="194">
        <v>24</v>
      </c>
      <c r="H5132" s="194" t="s">
        <v>60</v>
      </c>
      <c r="I5132" s="187">
        <v>108.74250000000001</v>
      </c>
      <c r="J5132" s="187" t="s">
        <v>1025</v>
      </c>
      <c r="K5132" s="187" t="s">
        <v>116</v>
      </c>
      <c r="L5132" s="195"/>
      <c r="M5132" s="195"/>
      <c r="N5132" s="195"/>
      <c r="O5132" s="199"/>
      <c r="P5132" s="188"/>
    </row>
    <row r="5133" spans="1:16" x14ac:dyDescent="0.25">
      <c r="A5133" s="183">
        <v>567</v>
      </c>
      <c r="B5133" s="232" t="str">
        <f>IF(AND(A5133&lt;&gt;"",ISNUMBER(A5133)),VLOOKUP(A5133,Studies!A:BR,2,FALSE),"")</f>
        <v>Bristol-Myers Squibb Company, Clinical Pharmacology and Biopharmaceutics Review, Application number 21-567, 2002, page 77</v>
      </c>
      <c r="C5133" s="232" t="str">
        <f>IF(AND(A5133&lt;&gt;"",ISNUMBER(A5133)),VLOOKUP(A5133,Studies!A:BR,3,FALSE),"")</f>
        <v>https://www.accessdata.fda.gov/drugsatfda_docs/nda/2003/21-567_Reyataz_BioPharmr_P2.pdf</v>
      </c>
      <c r="D5133" s="232" t="str">
        <f>IF(AND(A5133&lt;&gt;"",ISNUMBER(A5133)),VLOOKUP(A5133,Studies!A:BR,4,FALSE),"")</f>
        <v>AI424-014, Young Males</v>
      </c>
      <c r="E5133" s="206" t="str">
        <f>IF(AND(A5133&lt;&gt;"",ISNUMBER(A5133)),VLOOKUP(A5133,Studies!A:BR,5,FALSE),"")</f>
        <v>Atazanavir</v>
      </c>
      <c r="F5133" s="207" t="str">
        <f>IF(AND(A5133&lt;&gt;"",ISNUMBER(A5133)),VLOOKUP(A5133,Studies!A:BR,6,FALSE),"")</f>
        <v>Plasma</v>
      </c>
      <c r="G5133" s="194">
        <v>0.5</v>
      </c>
      <c r="H5133" s="194" t="s">
        <v>60</v>
      </c>
      <c r="I5133" s="187">
        <v>25.942129999999999</v>
      </c>
      <c r="J5133" s="187" t="s">
        <v>1025</v>
      </c>
      <c r="K5133" s="187" t="s">
        <v>116</v>
      </c>
      <c r="L5133" s="195"/>
      <c r="M5133" s="195"/>
      <c r="N5133" s="195"/>
      <c r="O5133" s="199"/>
      <c r="P5133" s="188"/>
    </row>
    <row r="5134" spans="1:16" x14ac:dyDescent="0.25">
      <c r="A5134" s="183">
        <v>567</v>
      </c>
      <c r="B5134" s="232" t="str">
        <f>IF(AND(A5134&lt;&gt;"",ISNUMBER(A5134)),VLOOKUP(A5134,Studies!A:BR,2,FALSE),"")</f>
        <v>Bristol-Myers Squibb Company, Clinical Pharmacology and Biopharmaceutics Review, Application number 21-567, 2002, page 77</v>
      </c>
      <c r="C5134" s="232" t="str">
        <f>IF(AND(A5134&lt;&gt;"",ISNUMBER(A5134)),VLOOKUP(A5134,Studies!A:BR,3,FALSE),"")</f>
        <v>https://www.accessdata.fda.gov/drugsatfda_docs/nda/2003/21-567_Reyataz_BioPharmr_P2.pdf</v>
      </c>
      <c r="D5134" s="232" t="str">
        <f>IF(AND(A5134&lt;&gt;"",ISNUMBER(A5134)),VLOOKUP(A5134,Studies!A:BR,4,FALSE),"")</f>
        <v>AI424-014, Young Males</v>
      </c>
      <c r="E5134" s="206" t="str">
        <f>IF(AND(A5134&lt;&gt;"",ISNUMBER(A5134)),VLOOKUP(A5134,Studies!A:BR,5,FALSE),"")</f>
        <v>Atazanavir</v>
      </c>
      <c r="F5134" s="207" t="str">
        <f>IF(AND(A5134&lt;&gt;"",ISNUMBER(A5134)),VLOOKUP(A5134,Studies!A:BR,6,FALSE),"")</f>
        <v>Plasma</v>
      </c>
      <c r="G5134" s="194">
        <v>1</v>
      </c>
      <c r="H5134" s="194" t="s">
        <v>60</v>
      </c>
      <c r="I5134" s="187">
        <v>553.93439999999998</v>
      </c>
      <c r="J5134" s="187" t="s">
        <v>1025</v>
      </c>
      <c r="K5134" s="187" t="s">
        <v>116</v>
      </c>
      <c r="L5134" s="195"/>
      <c r="M5134" s="195"/>
      <c r="N5134" s="195"/>
      <c r="O5134" s="199"/>
      <c r="P5134" s="188"/>
    </row>
    <row r="5135" spans="1:16" x14ac:dyDescent="0.25">
      <c r="A5135" s="183">
        <v>567</v>
      </c>
      <c r="B5135" s="232" t="str">
        <f>IF(AND(A5135&lt;&gt;"",ISNUMBER(A5135)),VLOOKUP(A5135,Studies!A:BR,2,FALSE),"")</f>
        <v>Bristol-Myers Squibb Company, Clinical Pharmacology and Biopharmaceutics Review, Application number 21-567, 2002, page 77</v>
      </c>
      <c r="C5135" s="232" t="str">
        <f>IF(AND(A5135&lt;&gt;"",ISNUMBER(A5135)),VLOOKUP(A5135,Studies!A:BR,3,FALSE),"")</f>
        <v>https://www.accessdata.fda.gov/drugsatfda_docs/nda/2003/21-567_Reyataz_BioPharmr_P2.pdf</v>
      </c>
      <c r="D5135" s="232" t="str">
        <f>IF(AND(A5135&lt;&gt;"",ISNUMBER(A5135)),VLOOKUP(A5135,Studies!A:BR,4,FALSE),"")</f>
        <v>AI424-014, Young Males</v>
      </c>
      <c r="E5135" s="206" t="str">
        <f>IF(AND(A5135&lt;&gt;"",ISNUMBER(A5135)),VLOOKUP(A5135,Studies!A:BR,5,FALSE),"")</f>
        <v>Atazanavir</v>
      </c>
      <c r="F5135" s="207" t="str">
        <f>IF(AND(A5135&lt;&gt;"",ISNUMBER(A5135)),VLOOKUP(A5135,Studies!A:BR,6,FALSE),"")</f>
        <v>Plasma</v>
      </c>
      <c r="G5135" s="194">
        <v>1.5</v>
      </c>
      <c r="H5135" s="194" t="s">
        <v>60</v>
      </c>
      <c r="I5135" s="187">
        <v>1495.3209999999999</v>
      </c>
      <c r="J5135" s="187" t="s">
        <v>1025</v>
      </c>
      <c r="K5135" s="187" t="s">
        <v>116</v>
      </c>
      <c r="L5135" s="195"/>
      <c r="M5135" s="195"/>
      <c r="N5135" s="195"/>
      <c r="O5135" s="199"/>
      <c r="P5135" s="188"/>
    </row>
    <row r="5136" spans="1:16" x14ac:dyDescent="0.25">
      <c r="A5136" s="183">
        <v>567</v>
      </c>
      <c r="B5136" s="232" t="str">
        <f>IF(AND(A5136&lt;&gt;"",ISNUMBER(A5136)),VLOOKUP(A5136,Studies!A:BR,2,FALSE),"")</f>
        <v>Bristol-Myers Squibb Company, Clinical Pharmacology and Biopharmaceutics Review, Application number 21-567, 2002, page 77</v>
      </c>
      <c r="C5136" s="232" t="str">
        <f>IF(AND(A5136&lt;&gt;"",ISNUMBER(A5136)),VLOOKUP(A5136,Studies!A:BR,3,FALSE),"")</f>
        <v>https://www.accessdata.fda.gov/drugsatfda_docs/nda/2003/21-567_Reyataz_BioPharmr_P2.pdf</v>
      </c>
      <c r="D5136" s="232" t="str">
        <f>IF(AND(A5136&lt;&gt;"",ISNUMBER(A5136)),VLOOKUP(A5136,Studies!A:BR,4,FALSE),"")</f>
        <v>AI424-014, Young Males</v>
      </c>
      <c r="E5136" s="206" t="str">
        <f>IF(AND(A5136&lt;&gt;"",ISNUMBER(A5136)),VLOOKUP(A5136,Studies!A:BR,5,FALSE),"")</f>
        <v>Atazanavir</v>
      </c>
      <c r="F5136" s="207" t="str">
        <f>IF(AND(A5136&lt;&gt;"",ISNUMBER(A5136)),VLOOKUP(A5136,Studies!A:BR,6,FALSE),"")</f>
        <v>Plasma</v>
      </c>
      <c r="G5136" s="194">
        <v>2</v>
      </c>
      <c r="H5136" s="194" t="s">
        <v>60</v>
      </c>
      <c r="I5136" s="187">
        <v>1947.0989999999999</v>
      </c>
      <c r="J5136" s="187" t="s">
        <v>1025</v>
      </c>
      <c r="K5136" s="187" t="s">
        <v>116</v>
      </c>
      <c r="L5136" s="195"/>
      <c r="M5136" s="195"/>
      <c r="N5136" s="195"/>
      <c r="O5136" s="199"/>
      <c r="P5136" s="188"/>
    </row>
    <row r="5137" spans="1:16" x14ac:dyDescent="0.25">
      <c r="A5137" s="183">
        <v>567</v>
      </c>
      <c r="B5137" s="232" t="str">
        <f>IF(AND(A5137&lt;&gt;"",ISNUMBER(A5137)),VLOOKUP(A5137,Studies!A:BR,2,FALSE),"")</f>
        <v>Bristol-Myers Squibb Company, Clinical Pharmacology and Biopharmaceutics Review, Application number 21-567, 2002, page 77</v>
      </c>
      <c r="C5137" s="232" t="str">
        <f>IF(AND(A5137&lt;&gt;"",ISNUMBER(A5137)),VLOOKUP(A5137,Studies!A:BR,3,FALSE),"")</f>
        <v>https://www.accessdata.fda.gov/drugsatfda_docs/nda/2003/21-567_Reyataz_BioPharmr_P2.pdf</v>
      </c>
      <c r="D5137" s="232" t="str">
        <f>IF(AND(A5137&lt;&gt;"",ISNUMBER(A5137)),VLOOKUP(A5137,Studies!A:BR,4,FALSE),"")</f>
        <v>AI424-014, Young Males</v>
      </c>
      <c r="E5137" s="206" t="str">
        <f>IF(AND(A5137&lt;&gt;"",ISNUMBER(A5137)),VLOOKUP(A5137,Studies!A:BR,5,FALSE),"")</f>
        <v>Atazanavir</v>
      </c>
      <c r="F5137" s="207" t="str">
        <f>IF(AND(A5137&lt;&gt;"",ISNUMBER(A5137)),VLOOKUP(A5137,Studies!A:BR,6,FALSE),"")</f>
        <v>Plasma</v>
      </c>
      <c r="G5137" s="194">
        <v>2.5</v>
      </c>
      <c r="H5137" s="194" t="s">
        <v>60</v>
      </c>
      <c r="I5137" s="187">
        <v>2023.2809999999999</v>
      </c>
      <c r="J5137" s="187" t="s">
        <v>1025</v>
      </c>
      <c r="K5137" s="187" t="s">
        <v>116</v>
      </c>
      <c r="L5137" s="195"/>
      <c r="M5137" s="195"/>
      <c r="N5137" s="195"/>
      <c r="O5137" s="199"/>
      <c r="P5137" s="188"/>
    </row>
    <row r="5138" spans="1:16" x14ac:dyDescent="0.25">
      <c r="A5138" s="183">
        <v>567</v>
      </c>
      <c r="B5138" s="232" t="str">
        <f>IF(AND(A5138&lt;&gt;"",ISNUMBER(A5138)),VLOOKUP(A5138,Studies!A:BR,2,FALSE),"")</f>
        <v>Bristol-Myers Squibb Company, Clinical Pharmacology and Biopharmaceutics Review, Application number 21-567, 2002, page 77</v>
      </c>
      <c r="C5138" s="232" t="str">
        <f>IF(AND(A5138&lt;&gt;"",ISNUMBER(A5138)),VLOOKUP(A5138,Studies!A:BR,3,FALSE),"")</f>
        <v>https://www.accessdata.fda.gov/drugsatfda_docs/nda/2003/21-567_Reyataz_BioPharmr_P2.pdf</v>
      </c>
      <c r="D5138" s="232" t="str">
        <f>IF(AND(A5138&lt;&gt;"",ISNUMBER(A5138)),VLOOKUP(A5138,Studies!A:BR,4,FALSE),"")</f>
        <v>AI424-014, Young Males</v>
      </c>
      <c r="E5138" s="206" t="str">
        <f>IF(AND(A5138&lt;&gt;"",ISNUMBER(A5138)),VLOOKUP(A5138,Studies!A:BR,5,FALSE),"")</f>
        <v>Atazanavir</v>
      </c>
      <c r="F5138" s="207" t="str">
        <f>IF(AND(A5138&lt;&gt;"",ISNUMBER(A5138)),VLOOKUP(A5138,Studies!A:BR,6,FALSE),"")</f>
        <v>Plasma</v>
      </c>
      <c r="G5138" s="194">
        <v>3</v>
      </c>
      <c r="H5138" s="194" t="s">
        <v>60</v>
      </c>
      <c r="I5138" s="187">
        <v>1993.596</v>
      </c>
      <c r="J5138" s="187" t="s">
        <v>1025</v>
      </c>
      <c r="K5138" s="187" t="s">
        <v>116</v>
      </c>
      <c r="L5138" s="195"/>
      <c r="M5138" s="195"/>
      <c r="N5138" s="195"/>
      <c r="O5138" s="199"/>
      <c r="P5138" s="188"/>
    </row>
    <row r="5139" spans="1:16" x14ac:dyDescent="0.25">
      <c r="A5139" s="183">
        <v>567</v>
      </c>
      <c r="B5139" s="232" t="str">
        <f>IF(AND(A5139&lt;&gt;"",ISNUMBER(A5139)),VLOOKUP(A5139,Studies!A:BR,2,FALSE),"")</f>
        <v>Bristol-Myers Squibb Company, Clinical Pharmacology and Biopharmaceutics Review, Application number 21-567, 2002, page 77</v>
      </c>
      <c r="C5139" s="232" t="str">
        <f>IF(AND(A5139&lt;&gt;"",ISNUMBER(A5139)),VLOOKUP(A5139,Studies!A:BR,3,FALSE),"")</f>
        <v>https://www.accessdata.fda.gov/drugsatfda_docs/nda/2003/21-567_Reyataz_BioPharmr_P2.pdf</v>
      </c>
      <c r="D5139" s="232" t="str">
        <f>IF(AND(A5139&lt;&gt;"",ISNUMBER(A5139)),VLOOKUP(A5139,Studies!A:BR,4,FALSE),"")</f>
        <v>AI424-014, Young Males</v>
      </c>
      <c r="E5139" s="206" t="str">
        <f>IF(AND(A5139&lt;&gt;"",ISNUMBER(A5139)),VLOOKUP(A5139,Studies!A:BR,5,FALSE),"")</f>
        <v>Atazanavir</v>
      </c>
      <c r="F5139" s="207" t="str">
        <f>IF(AND(A5139&lt;&gt;"",ISNUMBER(A5139)),VLOOKUP(A5139,Studies!A:BR,6,FALSE),"")</f>
        <v>Plasma</v>
      </c>
      <c r="G5139" s="194">
        <v>4</v>
      </c>
      <c r="H5139" s="194" t="s">
        <v>60</v>
      </c>
      <c r="I5139" s="187">
        <v>1524.885</v>
      </c>
      <c r="J5139" s="187" t="s">
        <v>1025</v>
      </c>
      <c r="K5139" s="187" t="s">
        <v>116</v>
      </c>
      <c r="L5139" s="195"/>
      <c r="M5139" s="195"/>
      <c r="N5139" s="195"/>
      <c r="O5139" s="199"/>
      <c r="P5139" s="188"/>
    </row>
    <row r="5140" spans="1:16" x14ac:dyDescent="0.25">
      <c r="A5140" s="183">
        <v>567</v>
      </c>
      <c r="B5140" s="232" t="str">
        <f>IF(AND(A5140&lt;&gt;"",ISNUMBER(A5140)),VLOOKUP(A5140,Studies!A:BR,2,FALSE),"")</f>
        <v>Bristol-Myers Squibb Company, Clinical Pharmacology and Biopharmaceutics Review, Application number 21-567, 2002, page 77</v>
      </c>
      <c r="C5140" s="232" t="str">
        <f>IF(AND(A5140&lt;&gt;"",ISNUMBER(A5140)),VLOOKUP(A5140,Studies!A:BR,3,FALSE),"")</f>
        <v>https://www.accessdata.fda.gov/drugsatfda_docs/nda/2003/21-567_Reyataz_BioPharmr_P2.pdf</v>
      </c>
      <c r="D5140" s="232" t="str">
        <f>IF(AND(A5140&lt;&gt;"",ISNUMBER(A5140)),VLOOKUP(A5140,Studies!A:BR,4,FALSE),"")</f>
        <v>AI424-014, Young Males</v>
      </c>
      <c r="E5140" s="206" t="str">
        <f>IF(AND(A5140&lt;&gt;"",ISNUMBER(A5140)),VLOOKUP(A5140,Studies!A:BR,5,FALSE),"")</f>
        <v>Atazanavir</v>
      </c>
      <c r="F5140" s="207" t="str">
        <f>IF(AND(A5140&lt;&gt;"",ISNUMBER(A5140)),VLOOKUP(A5140,Studies!A:BR,6,FALSE),"")</f>
        <v>Plasma</v>
      </c>
      <c r="G5140" s="194">
        <v>5</v>
      </c>
      <c r="H5140" s="194" t="s">
        <v>60</v>
      </c>
      <c r="I5140" s="187">
        <v>1246.6410000000001</v>
      </c>
      <c r="J5140" s="187" t="s">
        <v>1025</v>
      </c>
      <c r="K5140" s="187" t="s">
        <v>116</v>
      </c>
      <c r="L5140" s="195"/>
      <c r="M5140" s="195"/>
      <c r="N5140" s="195"/>
      <c r="O5140" s="199"/>
      <c r="P5140" s="188"/>
    </row>
    <row r="5141" spans="1:16" x14ac:dyDescent="0.25">
      <c r="A5141" s="183">
        <v>567</v>
      </c>
      <c r="B5141" s="232" t="str">
        <f>IF(AND(A5141&lt;&gt;"",ISNUMBER(A5141)),VLOOKUP(A5141,Studies!A:BR,2,FALSE),"")</f>
        <v>Bristol-Myers Squibb Company, Clinical Pharmacology and Biopharmaceutics Review, Application number 21-567, 2002, page 77</v>
      </c>
      <c r="C5141" s="232" t="str">
        <f>IF(AND(A5141&lt;&gt;"",ISNUMBER(A5141)),VLOOKUP(A5141,Studies!A:BR,3,FALSE),"")</f>
        <v>https://www.accessdata.fda.gov/drugsatfda_docs/nda/2003/21-567_Reyataz_BioPharmr_P2.pdf</v>
      </c>
      <c r="D5141" s="232" t="str">
        <f>IF(AND(A5141&lt;&gt;"",ISNUMBER(A5141)),VLOOKUP(A5141,Studies!A:BR,4,FALSE),"")</f>
        <v>AI424-014, Young Males</v>
      </c>
      <c r="E5141" s="206" t="str">
        <f>IF(AND(A5141&lt;&gt;"",ISNUMBER(A5141)),VLOOKUP(A5141,Studies!A:BR,5,FALSE),"")</f>
        <v>Atazanavir</v>
      </c>
      <c r="F5141" s="207" t="str">
        <f>IF(AND(A5141&lt;&gt;"",ISNUMBER(A5141)),VLOOKUP(A5141,Studies!A:BR,6,FALSE),"")</f>
        <v>Plasma</v>
      </c>
      <c r="G5141" s="194">
        <v>6</v>
      </c>
      <c r="H5141" s="194" t="s">
        <v>60</v>
      </c>
      <c r="I5141" s="187">
        <v>904.30380000000002</v>
      </c>
      <c r="J5141" s="187" t="s">
        <v>1025</v>
      </c>
      <c r="K5141" s="187" t="s">
        <v>116</v>
      </c>
      <c r="L5141" s="195"/>
      <c r="M5141" s="195"/>
      <c r="N5141" s="195"/>
      <c r="O5141" s="199"/>
      <c r="P5141" s="188"/>
    </row>
    <row r="5142" spans="1:16" x14ac:dyDescent="0.25">
      <c r="A5142" s="183">
        <v>567</v>
      </c>
      <c r="B5142" s="232" t="str">
        <f>IF(AND(A5142&lt;&gt;"",ISNUMBER(A5142)),VLOOKUP(A5142,Studies!A:BR,2,FALSE),"")</f>
        <v>Bristol-Myers Squibb Company, Clinical Pharmacology and Biopharmaceutics Review, Application number 21-567, 2002, page 77</v>
      </c>
      <c r="C5142" s="232" t="str">
        <f>IF(AND(A5142&lt;&gt;"",ISNUMBER(A5142)),VLOOKUP(A5142,Studies!A:BR,3,FALSE),"")</f>
        <v>https://www.accessdata.fda.gov/drugsatfda_docs/nda/2003/21-567_Reyataz_BioPharmr_P2.pdf</v>
      </c>
      <c r="D5142" s="232" t="str">
        <f>IF(AND(A5142&lt;&gt;"",ISNUMBER(A5142)),VLOOKUP(A5142,Studies!A:BR,4,FALSE),"")</f>
        <v>AI424-014, Young Males</v>
      </c>
      <c r="E5142" s="206" t="str">
        <f>IF(AND(A5142&lt;&gt;"",ISNUMBER(A5142)),VLOOKUP(A5142,Studies!A:BR,5,FALSE),"")</f>
        <v>Atazanavir</v>
      </c>
      <c r="F5142" s="207" t="str">
        <f>IF(AND(A5142&lt;&gt;"",ISNUMBER(A5142)),VLOOKUP(A5142,Studies!A:BR,6,FALSE),"")</f>
        <v>Plasma</v>
      </c>
      <c r="G5142" s="194">
        <v>8</v>
      </c>
      <c r="H5142" s="194" t="s">
        <v>60</v>
      </c>
      <c r="I5142" s="187">
        <v>637.22069999999997</v>
      </c>
      <c r="J5142" s="187" t="s">
        <v>1025</v>
      </c>
      <c r="K5142" s="187" t="s">
        <v>116</v>
      </c>
      <c r="L5142" s="195"/>
      <c r="M5142" s="195"/>
      <c r="N5142" s="195"/>
      <c r="O5142" s="199"/>
      <c r="P5142" s="188"/>
    </row>
    <row r="5143" spans="1:16" x14ac:dyDescent="0.25">
      <c r="A5143" s="183">
        <v>567</v>
      </c>
      <c r="B5143" s="232" t="str">
        <f>IF(AND(A5143&lt;&gt;"",ISNUMBER(A5143)),VLOOKUP(A5143,Studies!A:BR,2,FALSE),"")</f>
        <v>Bristol-Myers Squibb Company, Clinical Pharmacology and Biopharmaceutics Review, Application number 21-567, 2002, page 77</v>
      </c>
      <c r="C5143" s="232" t="str">
        <f>IF(AND(A5143&lt;&gt;"",ISNUMBER(A5143)),VLOOKUP(A5143,Studies!A:BR,3,FALSE),"")</f>
        <v>https://www.accessdata.fda.gov/drugsatfda_docs/nda/2003/21-567_Reyataz_BioPharmr_P2.pdf</v>
      </c>
      <c r="D5143" s="232" t="str">
        <f>IF(AND(A5143&lt;&gt;"",ISNUMBER(A5143)),VLOOKUP(A5143,Studies!A:BR,4,FALSE),"")</f>
        <v>AI424-014, Young Males</v>
      </c>
      <c r="E5143" s="206" t="str">
        <f>IF(AND(A5143&lt;&gt;"",ISNUMBER(A5143)),VLOOKUP(A5143,Studies!A:BR,5,FALSE),"")</f>
        <v>Atazanavir</v>
      </c>
      <c r="F5143" s="207" t="str">
        <f>IF(AND(A5143&lt;&gt;"",ISNUMBER(A5143)),VLOOKUP(A5143,Studies!A:BR,6,FALSE),"")</f>
        <v>Plasma</v>
      </c>
      <c r="G5143" s="194">
        <v>10</v>
      </c>
      <c r="H5143" s="194" t="s">
        <v>60</v>
      </c>
      <c r="I5143" s="187">
        <v>414.46120000000002</v>
      </c>
      <c r="J5143" s="187" t="s">
        <v>1025</v>
      </c>
      <c r="K5143" s="187" t="s">
        <v>116</v>
      </c>
      <c r="L5143" s="195"/>
      <c r="M5143" s="195"/>
      <c r="N5143" s="195"/>
      <c r="O5143" s="199"/>
      <c r="P5143" s="188"/>
    </row>
    <row r="5144" spans="1:16" x14ac:dyDescent="0.25">
      <c r="A5144" s="183">
        <v>567</v>
      </c>
      <c r="B5144" s="232" t="str">
        <f>IF(AND(A5144&lt;&gt;"",ISNUMBER(A5144)),VLOOKUP(A5144,Studies!A:BR,2,FALSE),"")</f>
        <v>Bristol-Myers Squibb Company, Clinical Pharmacology and Biopharmaceutics Review, Application number 21-567, 2002, page 77</v>
      </c>
      <c r="C5144" s="232" t="str">
        <f>IF(AND(A5144&lt;&gt;"",ISNUMBER(A5144)),VLOOKUP(A5144,Studies!A:BR,3,FALSE),"")</f>
        <v>https://www.accessdata.fda.gov/drugsatfda_docs/nda/2003/21-567_Reyataz_BioPharmr_P2.pdf</v>
      </c>
      <c r="D5144" s="232" t="str">
        <f>IF(AND(A5144&lt;&gt;"",ISNUMBER(A5144)),VLOOKUP(A5144,Studies!A:BR,4,FALSE),"")</f>
        <v>AI424-014, Young Males</v>
      </c>
      <c r="E5144" s="206" t="str">
        <f>IF(AND(A5144&lt;&gt;"",ISNUMBER(A5144)),VLOOKUP(A5144,Studies!A:BR,5,FALSE),"")</f>
        <v>Atazanavir</v>
      </c>
      <c r="F5144" s="207" t="str">
        <f>IF(AND(A5144&lt;&gt;"",ISNUMBER(A5144)),VLOOKUP(A5144,Studies!A:BR,6,FALSE),"")</f>
        <v>Plasma</v>
      </c>
      <c r="G5144" s="194">
        <v>12</v>
      </c>
      <c r="H5144" s="194" t="s">
        <v>60</v>
      </c>
      <c r="I5144" s="187">
        <v>280.6266</v>
      </c>
      <c r="J5144" s="187" t="s">
        <v>1025</v>
      </c>
      <c r="K5144" s="187" t="s">
        <v>116</v>
      </c>
      <c r="L5144" s="195"/>
      <c r="M5144" s="195"/>
      <c r="N5144" s="195"/>
      <c r="O5144" s="199"/>
      <c r="P5144" s="188"/>
    </row>
    <row r="5145" spans="1:16" x14ac:dyDescent="0.25">
      <c r="A5145" s="183">
        <v>567</v>
      </c>
      <c r="B5145" s="232" t="str">
        <f>IF(AND(A5145&lt;&gt;"",ISNUMBER(A5145)),VLOOKUP(A5145,Studies!A:BR,2,FALSE),"")</f>
        <v>Bristol-Myers Squibb Company, Clinical Pharmacology and Biopharmaceutics Review, Application number 21-567, 2002, page 77</v>
      </c>
      <c r="C5145" s="232" t="str">
        <f>IF(AND(A5145&lt;&gt;"",ISNUMBER(A5145)),VLOOKUP(A5145,Studies!A:BR,3,FALSE),"")</f>
        <v>https://www.accessdata.fda.gov/drugsatfda_docs/nda/2003/21-567_Reyataz_BioPharmr_P2.pdf</v>
      </c>
      <c r="D5145" s="232" t="str">
        <f>IF(AND(A5145&lt;&gt;"",ISNUMBER(A5145)),VLOOKUP(A5145,Studies!A:BR,4,FALSE),"")</f>
        <v>AI424-014, Young Males</v>
      </c>
      <c r="E5145" s="206" t="str">
        <f>IF(AND(A5145&lt;&gt;"",ISNUMBER(A5145)),VLOOKUP(A5145,Studies!A:BR,5,FALSE),"")</f>
        <v>Atazanavir</v>
      </c>
      <c r="F5145" s="207" t="str">
        <f>IF(AND(A5145&lt;&gt;"",ISNUMBER(A5145)),VLOOKUP(A5145,Studies!A:BR,6,FALSE),"")</f>
        <v>Plasma</v>
      </c>
      <c r="G5145" s="194">
        <v>16</v>
      </c>
      <c r="H5145" s="194" t="s">
        <v>60</v>
      </c>
      <c r="I5145" s="187">
        <v>152.82579999999999</v>
      </c>
      <c r="J5145" s="187" t="s">
        <v>1025</v>
      </c>
      <c r="K5145" s="187" t="s">
        <v>116</v>
      </c>
      <c r="L5145" s="195"/>
      <c r="M5145" s="195"/>
      <c r="N5145" s="195"/>
      <c r="O5145" s="199"/>
      <c r="P5145" s="188"/>
    </row>
    <row r="5146" spans="1:16" x14ac:dyDescent="0.25">
      <c r="A5146" s="183">
        <v>567</v>
      </c>
      <c r="B5146" s="232" t="str">
        <f>IF(AND(A5146&lt;&gt;"",ISNUMBER(A5146)),VLOOKUP(A5146,Studies!A:BR,2,FALSE),"")</f>
        <v>Bristol-Myers Squibb Company, Clinical Pharmacology and Biopharmaceutics Review, Application number 21-567, 2002, page 77</v>
      </c>
      <c r="C5146" s="232" t="str">
        <f>IF(AND(A5146&lt;&gt;"",ISNUMBER(A5146)),VLOOKUP(A5146,Studies!A:BR,3,FALSE),"")</f>
        <v>https://www.accessdata.fda.gov/drugsatfda_docs/nda/2003/21-567_Reyataz_BioPharmr_P2.pdf</v>
      </c>
      <c r="D5146" s="232" t="str">
        <f>IF(AND(A5146&lt;&gt;"",ISNUMBER(A5146)),VLOOKUP(A5146,Studies!A:BR,4,FALSE),"")</f>
        <v>AI424-014, Young Males</v>
      </c>
      <c r="E5146" s="206" t="str">
        <f>IF(AND(A5146&lt;&gt;"",ISNUMBER(A5146)),VLOOKUP(A5146,Studies!A:BR,5,FALSE),"")</f>
        <v>Atazanavir</v>
      </c>
      <c r="F5146" s="207" t="str">
        <f>IF(AND(A5146&lt;&gt;"",ISNUMBER(A5146)),VLOOKUP(A5146,Studies!A:BR,6,FALSE),"")</f>
        <v>Plasma</v>
      </c>
      <c r="G5146" s="194">
        <v>20</v>
      </c>
      <c r="H5146" s="194" t="s">
        <v>60</v>
      </c>
      <c r="I5146" s="187">
        <v>88.942300000000003</v>
      </c>
      <c r="J5146" s="187" t="s">
        <v>1025</v>
      </c>
      <c r="K5146" s="187" t="s">
        <v>116</v>
      </c>
      <c r="L5146" s="195"/>
      <c r="M5146" s="195"/>
      <c r="N5146" s="195"/>
      <c r="O5146" s="199"/>
      <c r="P5146" s="188"/>
    </row>
    <row r="5147" spans="1:16" x14ac:dyDescent="0.25">
      <c r="A5147" s="183">
        <v>567</v>
      </c>
      <c r="B5147" s="232" t="str">
        <f>IF(AND(A5147&lt;&gt;"",ISNUMBER(A5147)),VLOOKUP(A5147,Studies!A:BR,2,FALSE),"")</f>
        <v>Bristol-Myers Squibb Company, Clinical Pharmacology and Biopharmaceutics Review, Application number 21-567, 2002, page 77</v>
      </c>
      <c r="C5147" s="232" t="str">
        <f>IF(AND(A5147&lt;&gt;"",ISNUMBER(A5147)),VLOOKUP(A5147,Studies!A:BR,3,FALSE),"")</f>
        <v>https://www.accessdata.fda.gov/drugsatfda_docs/nda/2003/21-567_Reyataz_BioPharmr_P2.pdf</v>
      </c>
      <c r="D5147" s="232" t="str">
        <f>IF(AND(A5147&lt;&gt;"",ISNUMBER(A5147)),VLOOKUP(A5147,Studies!A:BR,4,FALSE),"")</f>
        <v>AI424-014, Young Males</v>
      </c>
      <c r="E5147" s="206" t="str">
        <f>IF(AND(A5147&lt;&gt;"",ISNUMBER(A5147)),VLOOKUP(A5147,Studies!A:BR,5,FALSE),"")</f>
        <v>Atazanavir</v>
      </c>
      <c r="F5147" s="207" t="str">
        <f>IF(AND(A5147&lt;&gt;"",ISNUMBER(A5147)),VLOOKUP(A5147,Studies!A:BR,6,FALSE),"")</f>
        <v>Plasma</v>
      </c>
      <c r="G5147" s="194">
        <v>24</v>
      </c>
      <c r="H5147" s="194" t="s">
        <v>60</v>
      </c>
      <c r="I5147" s="187">
        <v>61.480550000000001</v>
      </c>
      <c r="J5147" s="187" t="s">
        <v>1025</v>
      </c>
      <c r="K5147" s="187" t="s">
        <v>116</v>
      </c>
      <c r="L5147" s="195"/>
      <c r="M5147" s="195"/>
      <c r="N5147" s="195"/>
      <c r="O5147" s="199"/>
      <c r="P5147" s="188"/>
    </row>
    <row r="5148" spans="1:16" x14ac:dyDescent="0.25">
      <c r="A5148" s="183">
        <v>568</v>
      </c>
      <c r="B5148" s="232" t="str">
        <f>IF(AND(A5148&lt;&gt;"",ISNUMBER(A5148)),VLOOKUP(A5148,Studies!A:BR,2,FALSE),"")</f>
        <v>Bristol-Myers Squibb Company, Clinical Pharmacology and Biopharmaceutics Review, Application number 21-567, 2002, page 84</v>
      </c>
      <c r="C5148" s="232" t="str">
        <f>IF(AND(A5148&lt;&gt;"",ISNUMBER(A5148)),VLOOKUP(A5148,Studies!A:BR,3,FALSE),"")</f>
        <v>https://www.accessdata.fda.gov/drugsatfda_docs/nda/2003/21-567_Reyataz_BioPharmr_P2.pdf</v>
      </c>
      <c r="D5148" s="232" t="str">
        <f>IF(AND(A5148&lt;&gt;"",ISNUMBER(A5148)),VLOOKUP(A5148,Studies!A:BR,4,FALSE),"")</f>
        <v>AI424-015, Normal subjects</v>
      </c>
      <c r="E5148" s="206" t="str">
        <f>IF(AND(A5148&lt;&gt;"",ISNUMBER(A5148)),VLOOKUP(A5148,Studies!A:BR,5,FALSE),"")</f>
        <v>Atazanavir</v>
      </c>
      <c r="F5148" s="207" t="str">
        <f>IF(AND(A5148&lt;&gt;"",ISNUMBER(A5148)),VLOOKUP(A5148,Studies!A:BR,6,FALSE),"")</f>
        <v>Plasma</v>
      </c>
      <c r="G5148" s="194">
        <v>0.25</v>
      </c>
      <c r="H5148" s="194" t="s">
        <v>60</v>
      </c>
      <c r="I5148" s="187">
        <v>0.90100119999999995</v>
      </c>
      <c r="J5148" s="187" t="s">
        <v>1025</v>
      </c>
      <c r="K5148" s="187" t="s">
        <v>116</v>
      </c>
      <c r="L5148" s="195"/>
      <c r="M5148" s="195"/>
      <c r="N5148" s="195"/>
      <c r="O5148" s="199"/>
      <c r="P5148" s="188"/>
    </row>
    <row r="5149" spans="1:16" x14ac:dyDescent="0.25">
      <c r="A5149" s="183">
        <v>568</v>
      </c>
      <c r="B5149" s="232" t="str">
        <f>IF(AND(A5149&lt;&gt;"",ISNUMBER(A5149)),VLOOKUP(A5149,Studies!A:BR,2,FALSE),"")</f>
        <v>Bristol-Myers Squibb Company, Clinical Pharmacology and Biopharmaceutics Review, Application number 21-567, 2002, page 84</v>
      </c>
      <c r="C5149" s="232" t="str">
        <f>IF(AND(A5149&lt;&gt;"",ISNUMBER(A5149)),VLOOKUP(A5149,Studies!A:BR,3,FALSE),"")</f>
        <v>https://www.accessdata.fda.gov/drugsatfda_docs/nda/2003/21-567_Reyataz_BioPharmr_P2.pdf</v>
      </c>
      <c r="D5149" s="232" t="str">
        <f>IF(AND(A5149&lt;&gt;"",ISNUMBER(A5149)),VLOOKUP(A5149,Studies!A:BR,4,FALSE),"")</f>
        <v>AI424-015, Normal subjects</v>
      </c>
      <c r="E5149" s="206" t="str">
        <f>IF(AND(A5149&lt;&gt;"",ISNUMBER(A5149)),VLOOKUP(A5149,Studies!A:BR,5,FALSE),"")</f>
        <v>Atazanavir</v>
      </c>
      <c r="F5149" s="207" t="str">
        <f>IF(AND(A5149&lt;&gt;"",ISNUMBER(A5149)),VLOOKUP(A5149,Studies!A:BR,6,FALSE),"")</f>
        <v>Plasma</v>
      </c>
      <c r="G5149" s="194">
        <v>0.5</v>
      </c>
      <c r="H5149" s="194" t="s">
        <v>60</v>
      </c>
      <c r="I5149" s="187">
        <v>13.71434</v>
      </c>
      <c r="J5149" s="187" t="s">
        <v>1025</v>
      </c>
      <c r="K5149" s="187" t="s">
        <v>116</v>
      </c>
      <c r="L5149" s="195"/>
      <c r="M5149" s="195"/>
      <c r="N5149" s="195"/>
      <c r="O5149" s="199"/>
      <c r="P5149" s="188"/>
    </row>
    <row r="5150" spans="1:16" x14ac:dyDescent="0.25">
      <c r="A5150" s="183">
        <v>568</v>
      </c>
      <c r="B5150" s="232" t="str">
        <f>IF(AND(A5150&lt;&gt;"",ISNUMBER(A5150)),VLOOKUP(A5150,Studies!A:BR,2,FALSE),"")</f>
        <v>Bristol-Myers Squibb Company, Clinical Pharmacology and Biopharmaceutics Review, Application number 21-567, 2002, page 84</v>
      </c>
      <c r="C5150" s="232" t="str">
        <f>IF(AND(A5150&lt;&gt;"",ISNUMBER(A5150)),VLOOKUP(A5150,Studies!A:BR,3,FALSE),"")</f>
        <v>https://www.accessdata.fda.gov/drugsatfda_docs/nda/2003/21-567_Reyataz_BioPharmr_P2.pdf</v>
      </c>
      <c r="D5150" s="232" t="str">
        <f>IF(AND(A5150&lt;&gt;"",ISNUMBER(A5150)),VLOOKUP(A5150,Studies!A:BR,4,FALSE),"")</f>
        <v>AI424-015, Normal subjects</v>
      </c>
      <c r="E5150" s="206" t="str">
        <f>IF(AND(A5150&lt;&gt;"",ISNUMBER(A5150)),VLOOKUP(A5150,Studies!A:BR,5,FALSE),"")</f>
        <v>Atazanavir</v>
      </c>
      <c r="F5150" s="207" t="str">
        <f>IF(AND(A5150&lt;&gt;"",ISNUMBER(A5150)),VLOOKUP(A5150,Studies!A:BR,6,FALSE),"")</f>
        <v>Plasma</v>
      </c>
      <c r="G5150" s="194">
        <v>1</v>
      </c>
      <c r="H5150" s="194" t="s">
        <v>60</v>
      </c>
      <c r="I5150" s="187">
        <v>160.97620000000001</v>
      </c>
      <c r="J5150" s="187" t="s">
        <v>1025</v>
      </c>
      <c r="K5150" s="187" t="s">
        <v>116</v>
      </c>
      <c r="L5150" s="195"/>
      <c r="M5150" s="195"/>
      <c r="N5150" s="195"/>
      <c r="O5150" s="199"/>
      <c r="P5150" s="188"/>
    </row>
    <row r="5151" spans="1:16" x14ac:dyDescent="0.25">
      <c r="A5151" s="183">
        <v>568</v>
      </c>
      <c r="B5151" s="232" t="str">
        <f>IF(AND(A5151&lt;&gt;"",ISNUMBER(A5151)),VLOOKUP(A5151,Studies!A:BR,2,FALSE),"")</f>
        <v>Bristol-Myers Squibb Company, Clinical Pharmacology and Biopharmaceutics Review, Application number 21-567, 2002, page 84</v>
      </c>
      <c r="C5151" s="232" t="str">
        <f>IF(AND(A5151&lt;&gt;"",ISNUMBER(A5151)),VLOOKUP(A5151,Studies!A:BR,3,FALSE),"")</f>
        <v>https://www.accessdata.fda.gov/drugsatfda_docs/nda/2003/21-567_Reyataz_BioPharmr_P2.pdf</v>
      </c>
      <c r="D5151" s="232" t="str">
        <f>IF(AND(A5151&lt;&gt;"",ISNUMBER(A5151)),VLOOKUP(A5151,Studies!A:BR,4,FALSE),"")</f>
        <v>AI424-015, Normal subjects</v>
      </c>
      <c r="E5151" s="206" t="str">
        <f>IF(AND(A5151&lt;&gt;"",ISNUMBER(A5151)),VLOOKUP(A5151,Studies!A:BR,5,FALSE),"")</f>
        <v>Atazanavir</v>
      </c>
      <c r="F5151" s="207" t="str">
        <f>IF(AND(A5151&lt;&gt;"",ISNUMBER(A5151)),VLOOKUP(A5151,Studies!A:BR,6,FALSE),"")</f>
        <v>Plasma</v>
      </c>
      <c r="G5151" s="194">
        <v>1.5</v>
      </c>
      <c r="H5151" s="194" t="s">
        <v>60</v>
      </c>
      <c r="I5151" s="187">
        <v>541.74390000000005</v>
      </c>
      <c r="J5151" s="187" t="s">
        <v>1025</v>
      </c>
      <c r="K5151" s="187" t="s">
        <v>116</v>
      </c>
      <c r="L5151" s="195"/>
      <c r="M5151" s="195"/>
      <c r="N5151" s="195"/>
      <c r="O5151" s="199"/>
      <c r="P5151" s="188"/>
    </row>
    <row r="5152" spans="1:16" x14ac:dyDescent="0.25">
      <c r="A5152" s="183">
        <v>568</v>
      </c>
      <c r="B5152" s="232" t="str">
        <f>IF(AND(A5152&lt;&gt;"",ISNUMBER(A5152)),VLOOKUP(A5152,Studies!A:BR,2,FALSE),"")</f>
        <v>Bristol-Myers Squibb Company, Clinical Pharmacology and Biopharmaceutics Review, Application number 21-567, 2002, page 84</v>
      </c>
      <c r="C5152" s="232" t="str">
        <f>IF(AND(A5152&lt;&gt;"",ISNUMBER(A5152)),VLOOKUP(A5152,Studies!A:BR,3,FALSE),"")</f>
        <v>https://www.accessdata.fda.gov/drugsatfda_docs/nda/2003/21-567_Reyataz_BioPharmr_P2.pdf</v>
      </c>
      <c r="D5152" s="232" t="str">
        <f>IF(AND(A5152&lt;&gt;"",ISNUMBER(A5152)),VLOOKUP(A5152,Studies!A:BR,4,FALSE),"")</f>
        <v>AI424-015, Normal subjects</v>
      </c>
      <c r="E5152" s="206" t="str">
        <f>IF(AND(A5152&lt;&gt;"",ISNUMBER(A5152)),VLOOKUP(A5152,Studies!A:BR,5,FALSE),"")</f>
        <v>Atazanavir</v>
      </c>
      <c r="F5152" s="207" t="str">
        <f>IF(AND(A5152&lt;&gt;"",ISNUMBER(A5152)),VLOOKUP(A5152,Studies!A:BR,6,FALSE),"")</f>
        <v>Plasma</v>
      </c>
      <c r="G5152" s="194">
        <v>2</v>
      </c>
      <c r="H5152" s="194" t="s">
        <v>60</v>
      </c>
      <c r="I5152" s="187">
        <v>1161.0550000000001</v>
      </c>
      <c r="J5152" s="187" t="s">
        <v>1025</v>
      </c>
      <c r="K5152" s="187" t="s">
        <v>116</v>
      </c>
      <c r="L5152" s="195"/>
      <c r="M5152" s="195"/>
      <c r="N5152" s="195"/>
      <c r="O5152" s="199"/>
      <c r="P5152" s="188"/>
    </row>
    <row r="5153" spans="1:16" x14ac:dyDescent="0.25">
      <c r="A5153" s="183">
        <v>568</v>
      </c>
      <c r="B5153" s="232" t="str">
        <f>IF(AND(A5153&lt;&gt;"",ISNUMBER(A5153)),VLOOKUP(A5153,Studies!A:BR,2,FALSE),"")</f>
        <v>Bristol-Myers Squibb Company, Clinical Pharmacology and Biopharmaceutics Review, Application number 21-567, 2002, page 84</v>
      </c>
      <c r="C5153" s="232" t="str">
        <f>IF(AND(A5153&lt;&gt;"",ISNUMBER(A5153)),VLOOKUP(A5153,Studies!A:BR,3,FALSE),"")</f>
        <v>https://www.accessdata.fda.gov/drugsatfda_docs/nda/2003/21-567_Reyataz_BioPharmr_P2.pdf</v>
      </c>
      <c r="D5153" s="232" t="str">
        <f>IF(AND(A5153&lt;&gt;"",ISNUMBER(A5153)),VLOOKUP(A5153,Studies!A:BR,4,FALSE),"")</f>
        <v>AI424-015, Normal subjects</v>
      </c>
      <c r="E5153" s="206" t="str">
        <f>IF(AND(A5153&lt;&gt;"",ISNUMBER(A5153)),VLOOKUP(A5153,Studies!A:BR,5,FALSE),"")</f>
        <v>Atazanavir</v>
      </c>
      <c r="F5153" s="207" t="str">
        <f>IF(AND(A5153&lt;&gt;"",ISNUMBER(A5153)),VLOOKUP(A5153,Studies!A:BR,6,FALSE),"")</f>
        <v>Plasma</v>
      </c>
      <c r="G5153" s="194">
        <v>3</v>
      </c>
      <c r="H5153" s="194" t="s">
        <v>60</v>
      </c>
      <c r="I5153" s="187">
        <v>1612.0419999999999</v>
      </c>
      <c r="J5153" s="187" t="s">
        <v>1025</v>
      </c>
      <c r="K5153" s="187" t="s">
        <v>116</v>
      </c>
      <c r="L5153" s="195">
        <v>874.72529999999995</v>
      </c>
      <c r="M5153" s="195" t="s">
        <v>1025</v>
      </c>
      <c r="N5153" s="195" t="s">
        <v>534</v>
      </c>
      <c r="O5153" s="199"/>
      <c r="P5153" s="188"/>
    </row>
    <row r="5154" spans="1:16" x14ac:dyDescent="0.25">
      <c r="A5154" s="183">
        <v>568</v>
      </c>
      <c r="B5154" s="232" t="str">
        <f>IF(AND(A5154&lt;&gt;"",ISNUMBER(A5154)),VLOOKUP(A5154,Studies!A:BR,2,FALSE),"")</f>
        <v>Bristol-Myers Squibb Company, Clinical Pharmacology and Biopharmaceutics Review, Application number 21-567, 2002, page 84</v>
      </c>
      <c r="C5154" s="232" t="str">
        <f>IF(AND(A5154&lt;&gt;"",ISNUMBER(A5154)),VLOOKUP(A5154,Studies!A:BR,3,FALSE),"")</f>
        <v>https://www.accessdata.fda.gov/drugsatfda_docs/nda/2003/21-567_Reyataz_BioPharmr_P2.pdf</v>
      </c>
      <c r="D5154" s="232" t="str">
        <f>IF(AND(A5154&lt;&gt;"",ISNUMBER(A5154)),VLOOKUP(A5154,Studies!A:BR,4,FALSE),"")</f>
        <v>AI424-015, Normal subjects</v>
      </c>
      <c r="E5154" s="206" t="str">
        <f>IF(AND(A5154&lt;&gt;"",ISNUMBER(A5154)),VLOOKUP(A5154,Studies!A:BR,5,FALSE),"")</f>
        <v>Atazanavir</v>
      </c>
      <c r="F5154" s="207" t="str">
        <f>IF(AND(A5154&lt;&gt;"",ISNUMBER(A5154)),VLOOKUP(A5154,Studies!A:BR,6,FALSE),"")</f>
        <v>Plasma</v>
      </c>
      <c r="G5154" s="194">
        <v>4</v>
      </c>
      <c r="H5154" s="194" t="s">
        <v>60</v>
      </c>
      <c r="I5154" s="187">
        <v>1306.9970000000001</v>
      </c>
      <c r="J5154" s="187" t="s">
        <v>1025</v>
      </c>
      <c r="K5154" s="187" t="s">
        <v>116</v>
      </c>
      <c r="L5154" s="195">
        <v>675.38490000000002</v>
      </c>
      <c r="M5154" s="195" t="s">
        <v>1025</v>
      </c>
      <c r="N5154" s="195" t="s">
        <v>534</v>
      </c>
      <c r="O5154" s="199"/>
      <c r="P5154" s="188"/>
    </row>
    <row r="5155" spans="1:16" x14ac:dyDescent="0.25">
      <c r="A5155" s="183">
        <v>568</v>
      </c>
      <c r="B5155" s="232" t="str">
        <f>IF(AND(A5155&lt;&gt;"",ISNUMBER(A5155)),VLOOKUP(A5155,Studies!A:BR,2,FALSE),"")</f>
        <v>Bristol-Myers Squibb Company, Clinical Pharmacology and Biopharmaceutics Review, Application number 21-567, 2002, page 84</v>
      </c>
      <c r="C5155" s="232" t="str">
        <f>IF(AND(A5155&lt;&gt;"",ISNUMBER(A5155)),VLOOKUP(A5155,Studies!A:BR,3,FALSE),"")</f>
        <v>https://www.accessdata.fda.gov/drugsatfda_docs/nda/2003/21-567_Reyataz_BioPharmr_P2.pdf</v>
      </c>
      <c r="D5155" s="232" t="str">
        <f>IF(AND(A5155&lt;&gt;"",ISNUMBER(A5155)),VLOOKUP(A5155,Studies!A:BR,4,FALSE),"")</f>
        <v>AI424-015, Normal subjects</v>
      </c>
      <c r="E5155" s="206" t="str">
        <f>IF(AND(A5155&lt;&gt;"",ISNUMBER(A5155)),VLOOKUP(A5155,Studies!A:BR,5,FALSE),"")</f>
        <v>Atazanavir</v>
      </c>
      <c r="F5155" s="207" t="str">
        <f>IF(AND(A5155&lt;&gt;"",ISNUMBER(A5155)),VLOOKUP(A5155,Studies!A:BR,6,FALSE),"")</f>
        <v>Plasma</v>
      </c>
      <c r="G5155" s="194">
        <v>5</v>
      </c>
      <c r="H5155" s="194" t="s">
        <v>60</v>
      </c>
      <c r="I5155" s="187">
        <v>1006.389</v>
      </c>
      <c r="J5155" s="187" t="s">
        <v>1025</v>
      </c>
      <c r="K5155" s="187" t="s">
        <v>116</v>
      </c>
      <c r="L5155" s="195">
        <v>600.86829999999998</v>
      </c>
      <c r="M5155" s="195" t="s">
        <v>1025</v>
      </c>
      <c r="N5155" s="195" t="s">
        <v>534</v>
      </c>
      <c r="O5155" s="199"/>
      <c r="P5155" s="188"/>
    </row>
    <row r="5156" spans="1:16" x14ac:dyDescent="0.25">
      <c r="A5156" s="183">
        <v>568</v>
      </c>
      <c r="B5156" s="232" t="str">
        <f>IF(AND(A5156&lt;&gt;"",ISNUMBER(A5156)),VLOOKUP(A5156,Studies!A:BR,2,FALSE),"")</f>
        <v>Bristol-Myers Squibb Company, Clinical Pharmacology and Biopharmaceutics Review, Application number 21-567, 2002, page 84</v>
      </c>
      <c r="C5156" s="232" t="str">
        <f>IF(AND(A5156&lt;&gt;"",ISNUMBER(A5156)),VLOOKUP(A5156,Studies!A:BR,3,FALSE),"")</f>
        <v>https://www.accessdata.fda.gov/drugsatfda_docs/nda/2003/21-567_Reyataz_BioPharmr_P2.pdf</v>
      </c>
      <c r="D5156" s="232" t="str">
        <f>IF(AND(A5156&lt;&gt;"",ISNUMBER(A5156)),VLOOKUP(A5156,Studies!A:BR,4,FALSE),"")</f>
        <v>AI424-015, Normal subjects</v>
      </c>
      <c r="E5156" s="206" t="str">
        <f>IF(AND(A5156&lt;&gt;"",ISNUMBER(A5156)),VLOOKUP(A5156,Studies!A:BR,5,FALSE),"")</f>
        <v>Atazanavir</v>
      </c>
      <c r="F5156" s="207" t="str">
        <f>IF(AND(A5156&lt;&gt;"",ISNUMBER(A5156)),VLOOKUP(A5156,Studies!A:BR,6,FALSE),"")</f>
        <v>Plasma</v>
      </c>
      <c r="G5156" s="194">
        <v>6</v>
      </c>
      <c r="H5156" s="194" t="s">
        <v>60</v>
      </c>
      <c r="I5156" s="187">
        <v>788.13990000000001</v>
      </c>
      <c r="J5156" s="187" t="s">
        <v>1025</v>
      </c>
      <c r="K5156" s="187" t="s">
        <v>116</v>
      </c>
      <c r="L5156" s="195">
        <v>470.56180000000001</v>
      </c>
      <c r="M5156" s="195" t="s">
        <v>1025</v>
      </c>
      <c r="N5156" s="195" t="s">
        <v>534</v>
      </c>
      <c r="O5156" s="199"/>
      <c r="P5156" s="188"/>
    </row>
    <row r="5157" spans="1:16" x14ac:dyDescent="0.25">
      <c r="A5157" s="183">
        <v>568</v>
      </c>
      <c r="B5157" s="232" t="str">
        <f>IF(AND(A5157&lt;&gt;"",ISNUMBER(A5157)),VLOOKUP(A5157,Studies!A:BR,2,FALSE),"")</f>
        <v>Bristol-Myers Squibb Company, Clinical Pharmacology and Biopharmaceutics Review, Application number 21-567, 2002, page 84</v>
      </c>
      <c r="C5157" s="232" t="str">
        <f>IF(AND(A5157&lt;&gt;"",ISNUMBER(A5157)),VLOOKUP(A5157,Studies!A:BR,3,FALSE),"")</f>
        <v>https://www.accessdata.fda.gov/drugsatfda_docs/nda/2003/21-567_Reyataz_BioPharmr_P2.pdf</v>
      </c>
      <c r="D5157" s="232" t="str">
        <f>IF(AND(A5157&lt;&gt;"",ISNUMBER(A5157)),VLOOKUP(A5157,Studies!A:BR,4,FALSE),"")</f>
        <v>AI424-015, Normal subjects</v>
      </c>
      <c r="E5157" s="206" t="str">
        <f>IF(AND(A5157&lt;&gt;"",ISNUMBER(A5157)),VLOOKUP(A5157,Studies!A:BR,5,FALSE),"")</f>
        <v>Atazanavir</v>
      </c>
      <c r="F5157" s="207" t="str">
        <f>IF(AND(A5157&lt;&gt;"",ISNUMBER(A5157)),VLOOKUP(A5157,Studies!A:BR,6,FALSE),"")</f>
        <v>Plasma</v>
      </c>
      <c r="G5157" s="194">
        <v>8</v>
      </c>
      <c r="H5157" s="194" t="s">
        <v>60</v>
      </c>
      <c r="I5157" s="187">
        <v>527.25670000000002</v>
      </c>
      <c r="J5157" s="187" t="s">
        <v>1025</v>
      </c>
      <c r="K5157" s="187" t="s">
        <v>116</v>
      </c>
      <c r="L5157" s="195">
        <v>300.67720000000003</v>
      </c>
      <c r="M5157" s="195" t="s">
        <v>1025</v>
      </c>
      <c r="N5157" s="195" t="s">
        <v>534</v>
      </c>
      <c r="O5157" s="199"/>
      <c r="P5157" s="188"/>
    </row>
    <row r="5158" spans="1:16" x14ac:dyDescent="0.25">
      <c r="A5158" s="183">
        <v>568</v>
      </c>
      <c r="B5158" s="232" t="str">
        <f>IF(AND(A5158&lt;&gt;"",ISNUMBER(A5158)),VLOOKUP(A5158,Studies!A:BR,2,FALSE),"")</f>
        <v>Bristol-Myers Squibb Company, Clinical Pharmacology and Biopharmaceutics Review, Application number 21-567, 2002, page 84</v>
      </c>
      <c r="C5158" s="232" t="str">
        <f>IF(AND(A5158&lt;&gt;"",ISNUMBER(A5158)),VLOOKUP(A5158,Studies!A:BR,3,FALSE),"")</f>
        <v>https://www.accessdata.fda.gov/drugsatfda_docs/nda/2003/21-567_Reyataz_BioPharmr_P2.pdf</v>
      </c>
      <c r="D5158" s="232" t="str">
        <f>IF(AND(A5158&lt;&gt;"",ISNUMBER(A5158)),VLOOKUP(A5158,Studies!A:BR,4,FALSE),"")</f>
        <v>AI424-015, Normal subjects</v>
      </c>
      <c r="E5158" s="206" t="str">
        <f>IF(AND(A5158&lt;&gt;"",ISNUMBER(A5158)),VLOOKUP(A5158,Studies!A:BR,5,FALSE),"")</f>
        <v>Atazanavir</v>
      </c>
      <c r="F5158" s="207" t="str">
        <f>IF(AND(A5158&lt;&gt;"",ISNUMBER(A5158)),VLOOKUP(A5158,Studies!A:BR,6,FALSE),"")</f>
        <v>Plasma</v>
      </c>
      <c r="G5158" s="194">
        <v>12</v>
      </c>
      <c r="H5158" s="194" t="s">
        <v>60</v>
      </c>
      <c r="I5158" s="187">
        <v>248.67670000000001</v>
      </c>
      <c r="J5158" s="187" t="s">
        <v>1025</v>
      </c>
      <c r="K5158" s="187" t="s">
        <v>116</v>
      </c>
      <c r="L5158" s="195"/>
      <c r="M5158" s="195"/>
      <c r="N5158" s="195"/>
      <c r="O5158" s="199"/>
      <c r="P5158" s="188"/>
    </row>
    <row r="5159" spans="1:16" x14ac:dyDescent="0.25">
      <c r="A5159" s="183">
        <v>568</v>
      </c>
      <c r="B5159" s="232" t="str">
        <f>IF(AND(A5159&lt;&gt;"",ISNUMBER(A5159)),VLOOKUP(A5159,Studies!A:BR,2,FALSE),"")</f>
        <v>Bristol-Myers Squibb Company, Clinical Pharmacology and Biopharmaceutics Review, Application number 21-567, 2002, page 84</v>
      </c>
      <c r="C5159" s="232" t="str">
        <f>IF(AND(A5159&lt;&gt;"",ISNUMBER(A5159)),VLOOKUP(A5159,Studies!A:BR,3,FALSE),"")</f>
        <v>https://www.accessdata.fda.gov/drugsatfda_docs/nda/2003/21-567_Reyataz_BioPharmr_P2.pdf</v>
      </c>
      <c r="D5159" s="232" t="str">
        <f>IF(AND(A5159&lt;&gt;"",ISNUMBER(A5159)),VLOOKUP(A5159,Studies!A:BR,4,FALSE),"")</f>
        <v>AI424-015, Normal subjects</v>
      </c>
      <c r="E5159" s="206" t="str">
        <f>IF(AND(A5159&lt;&gt;"",ISNUMBER(A5159)),VLOOKUP(A5159,Studies!A:BR,5,FALSE),"")</f>
        <v>Atazanavir</v>
      </c>
      <c r="F5159" s="207" t="str">
        <f>IF(AND(A5159&lt;&gt;"",ISNUMBER(A5159)),VLOOKUP(A5159,Studies!A:BR,6,FALSE),"")</f>
        <v>Plasma</v>
      </c>
      <c r="G5159" s="194">
        <v>18</v>
      </c>
      <c r="H5159" s="194" t="s">
        <v>60</v>
      </c>
      <c r="I5159" s="187">
        <v>125.3634</v>
      </c>
      <c r="J5159" s="187" t="s">
        <v>1025</v>
      </c>
      <c r="K5159" s="187" t="s">
        <v>116</v>
      </c>
      <c r="L5159" s="195"/>
      <c r="M5159" s="195"/>
      <c r="N5159" s="195"/>
      <c r="O5159" s="199"/>
      <c r="P5159" s="188"/>
    </row>
    <row r="5160" spans="1:16" x14ac:dyDescent="0.25">
      <c r="A5160" s="183">
        <v>568</v>
      </c>
      <c r="B5160" s="232" t="str">
        <f>IF(AND(A5160&lt;&gt;"",ISNUMBER(A5160)),VLOOKUP(A5160,Studies!A:BR,2,FALSE),"")</f>
        <v>Bristol-Myers Squibb Company, Clinical Pharmacology and Biopharmaceutics Review, Application number 21-567, 2002, page 84</v>
      </c>
      <c r="C5160" s="232" t="str">
        <f>IF(AND(A5160&lt;&gt;"",ISNUMBER(A5160)),VLOOKUP(A5160,Studies!A:BR,3,FALSE),"")</f>
        <v>https://www.accessdata.fda.gov/drugsatfda_docs/nda/2003/21-567_Reyataz_BioPharmr_P2.pdf</v>
      </c>
      <c r="D5160" s="232" t="str">
        <f>IF(AND(A5160&lt;&gt;"",ISNUMBER(A5160)),VLOOKUP(A5160,Studies!A:BR,4,FALSE),"")</f>
        <v>AI424-015, Normal subjects</v>
      </c>
      <c r="E5160" s="206" t="str">
        <f>IF(AND(A5160&lt;&gt;"",ISNUMBER(A5160)),VLOOKUP(A5160,Studies!A:BR,5,FALSE),"")</f>
        <v>Atazanavir</v>
      </c>
      <c r="F5160" s="207" t="str">
        <f>IF(AND(A5160&lt;&gt;"",ISNUMBER(A5160)),VLOOKUP(A5160,Studies!A:BR,6,FALSE),"")</f>
        <v>Plasma</v>
      </c>
      <c r="G5160" s="194">
        <v>24</v>
      </c>
      <c r="H5160" s="194" t="s">
        <v>60</v>
      </c>
      <c r="I5160" s="187">
        <v>73.856300000000005</v>
      </c>
      <c r="J5160" s="187" t="s">
        <v>1025</v>
      </c>
      <c r="K5160" s="187" t="s">
        <v>116</v>
      </c>
      <c r="L5160" s="195"/>
      <c r="M5160" s="195"/>
      <c r="N5160" s="195"/>
      <c r="O5160" s="199"/>
      <c r="P5160" s="188"/>
    </row>
    <row r="5161" spans="1:16" x14ac:dyDescent="0.25">
      <c r="A5161" s="183">
        <v>568</v>
      </c>
      <c r="B5161" s="232" t="str">
        <f>IF(AND(A5161&lt;&gt;"",ISNUMBER(A5161)),VLOOKUP(A5161,Studies!A:BR,2,FALSE),"")</f>
        <v>Bristol-Myers Squibb Company, Clinical Pharmacology and Biopharmaceutics Review, Application number 21-567, 2002, page 84</v>
      </c>
      <c r="C5161" s="232" t="str">
        <f>IF(AND(A5161&lt;&gt;"",ISNUMBER(A5161)),VLOOKUP(A5161,Studies!A:BR,3,FALSE),"")</f>
        <v>https://www.accessdata.fda.gov/drugsatfda_docs/nda/2003/21-567_Reyataz_BioPharmr_P2.pdf</v>
      </c>
      <c r="D5161" s="232" t="str">
        <f>IF(AND(A5161&lt;&gt;"",ISNUMBER(A5161)),VLOOKUP(A5161,Studies!A:BR,4,FALSE),"")</f>
        <v>AI424-015, Normal subjects</v>
      </c>
      <c r="E5161" s="206" t="str">
        <f>IF(AND(A5161&lt;&gt;"",ISNUMBER(A5161)),VLOOKUP(A5161,Studies!A:BR,5,FALSE),"")</f>
        <v>Atazanavir</v>
      </c>
      <c r="F5161" s="207" t="str">
        <f>IF(AND(A5161&lt;&gt;"",ISNUMBER(A5161)),VLOOKUP(A5161,Studies!A:BR,6,FALSE),"")</f>
        <v>Plasma</v>
      </c>
      <c r="G5161" s="194">
        <v>36</v>
      </c>
      <c r="H5161" s="194" t="s">
        <v>60</v>
      </c>
      <c r="I5161" s="187">
        <v>21.93046</v>
      </c>
      <c r="J5161" s="187" t="s">
        <v>1025</v>
      </c>
      <c r="K5161" s="187" t="s">
        <v>116</v>
      </c>
      <c r="L5161" s="195"/>
      <c r="M5161" s="195"/>
      <c r="N5161" s="195"/>
      <c r="O5161" s="199"/>
      <c r="P5161" s="188"/>
    </row>
    <row r="5162" spans="1:16" x14ac:dyDescent="0.25">
      <c r="A5162" s="183">
        <v>568</v>
      </c>
      <c r="B5162" s="232" t="str">
        <f>IF(AND(A5162&lt;&gt;"",ISNUMBER(A5162)),VLOOKUP(A5162,Studies!A:BR,2,FALSE),"")</f>
        <v>Bristol-Myers Squibb Company, Clinical Pharmacology and Biopharmaceutics Review, Application number 21-567, 2002, page 84</v>
      </c>
      <c r="C5162" s="232" t="str">
        <f>IF(AND(A5162&lt;&gt;"",ISNUMBER(A5162)),VLOOKUP(A5162,Studies!A:BR,3,FALSE),"")</f>
        <v>https://www.accessdata.fda.gov/drugsatfda_docs/nda/2003/21-567_Reyataz_BioPharmr_P2.pdf</v>
      </c>
      <c r="D5162" s="232" t="str">
        <f>IF(AND(A5162&lt;&gt;"",ISNUMBER(A5162)),VLOOKUP(A5162,Studies!A:BR,4,FALSE),"")</f>
        <v>AI424-015, Normal subjects</v>
      </c>
      <c r="E5162" s="206" t="str">
        <f>IF(AND(A5162&lt;&gt;"",ISNUMBER(A5162)),VLOOKUP(A5162,Studies!A:BR,5,FALSE),"")</f>
        <v>Atazanavir</v>
      </c>
      <c r="F5162" s="207" t="str">
        <f>IF(AND(A5162&lt;&gt;"",ISNUMBER(A5162)),VLOOKUP(A5162,Studies!A:BR,6,FALSE),"")</f>
        <v>Plasma</v>
      </c>
      <c r="G5162" s="194">
        <v>48</v>
      </c>
      <c r="H5162" s="194" t="s">
        <v>60</v>
      </c>
      <c r="I5162" s="187">
        <v>9.2131310000000006</v>
      </c>
      <c r="J5162" s="187" t="s">
        <v>1025</v>
      </c>
      <c r="K5162" s="187" t="s">
        <v>116</v>
      </c>
      <c r="L5162" s="195"/>
      <c r="M5162" s="195"/>
      <c r="N5162" s="195"/>
      <c r="O5162" s="199"/>
      <c r="P5162" s="188"/>
    </row>
    <row r="5163" spans="1:16" x14ac:dyDescent="0.25">
      <c r="A5163" s="183">
        <v>568</v>
      </c>
      <c r="B5163" s="232" t="str">
        <f>IF(AND(A5163&lt;&gt;"",ISNUMBER(A5163)),VLOOKUP(A5163,Studies!A:BR,2,FALSE),"")</f>
        <v>Bristol-Myers Squibb Company, Clinical Pharmacology and Biopharmaceutics Review, Application number 21-567, 2002, page 84</v>
      </c>
      <c r="C5163" s="232" t="str">
        <f>IF(AND(A5163&lt;&gt;"",ISNUMBER(A5163)),VLOOKUP(A5163,Studies!A:BR,3,FALSE),"")</f>
        <v>https://www.accessdata.fda.gov/drugsatfda_docs/nda/2003/21-567_Reyataz_BioPharmr_P2.pdf</v>
      </c>
      <c r="D5163" s="232" t="str">
        <f>IF(AND(A5163&lt;&gt;"",ISNUMBER(A5163)),VLOOKUP(A5163,Studies!A:BR,4,FALSE),"")</f>
        <v>AI424-015, Normal subjects</v>
      </c>
      <c r="E5163" s="206" t="str">
        <f>IF(AND(A5163&lt;&gt;"",ISNUMBER(A5163)),VLOOKUP(A5163,Studies!A:BR,5,FALSE),"")</f>
        <v>Atazanavir</v>
      </c>
      <c r="F5163" s="207" t="str">
        <f>IF(AND(A5163&lt;&gt;"",ISNUMBER(A5163)),VLOOKUP(A5163,Studies!A:BR,6,FALSE),"")</f>
        <v>Plasma</v>
      </c>
      <c r="G5163" s="194">
        <v>60</v>
      </c>
      <c r="H5163" s="194" t="s">
        <v>60</v>
      </c>
      <c r="I5163" s="187">
        <v>2.0022630000000001</v>
      </c>
      <c r="J5163" s="187" t="s">
        <v>1025</v>
      </c>
      <c r="K5163" s="187" t="s">
        <v>116</v>
      </c>
      <c r="L5163" s="195">
        <v>3.665797</v>
      </c>
      <c r="M5163" s="195" t="s">
        <v>1025</v>
      </c>
      <c r="N5163" s="195" t="s">
        <v>534</v>
      </c>
      <c r="O5163" s="199"/>
      <c r="P5163" s="188"/>
    </row>
    <row r="5164" spans="1:16" x14ac:dyDescent="0.25">
      <c r="A5164" s="183">
        <v>568</v>
      </c>
      <c r="B5164" s="232" t="str">
        <f>IF(AND(A5164&lt;&gt;"",ISNUMBER(A5164)),VLOOKUP(A5164,Studies!A:BR,2,FALSE),"")</f>
        <v>Bristol-Myers Squibb Company, Clinical Pharmacology and Biopharmaceutics Review, Application number 21-567, 2002, page 84</v>
      </c>
      <c r="C5164" s="232" t="str">
        <f>IF(AND(A5164&lt;&gt;"",ISNUMBER(A5164)),VLOOKUP(A5164,Studies!A:BR,3,FALSE),"")</f>
        <v>https://www.accessdata.fda.gov/drugsatfda_docs/nda/2003/21-567_Reyataz_BioPharmr_P2.pdf</v>
      </c>
      <c r="D5164" s="232" t="str">
        <f>IF(AND(A5164&lt;&gt;"",ISNUMBER(A5164)),VLOOKUP(A5164,Studies!A:BR,4,FALSE),"")</f>
        <v>AI424-015, Normal subjects</v>
      </c>
      <c r="E5164" s="206" t="str">
        <f>IF(AND(A5164&lt;&gt;"",ISNUMBER(A5164)),VLOOKUP(A5164,Studies!A:BR,5,FALSE),"")</f>
        <v>Atazanavir</v>
      </c>
      <c r="F5164" s="207" t="str">
        <f>IF(AND(A5164&lt;&gt;"",ISNUMBER(A5164)),VLOOKUP(A5164,Studies!A:BR,6,FALSE),"")</f>
        <v>Plasma</v>
      </c>
      <c r="G5164" s="194">
        <v>72</v>
      </c>
      <c r="H5164" s="194" t="s">
        <v>60</v>
      </c>
      <c r="I5164" s="187">
        <v>0.8708458</v>
      </c>
      <c r="J5164" s="187" t="s">
        <v>1025</v>
      </c>
      <c r="K5164" s="187" t="s">
        <v>116</v>
      </c>
      <c r="L5164" s="195">
        <v>2.3839570000000001</v>
      </c>
      <c r="M5164" s="195" t="s">
        <v>1025</v>
      </c>
      <c r="N5164" s="195" t="s">
        <v>534</v>
      </c>
      <c r="O5164" s="199"/>
      <c r="P5164" s="188"/>
    </row>
    <row r="5165" spans="1:16" x14ac:dyDescent="0.25">
      <c r="A5165" s="183">
        <v>569</v>
      </c>
      <c r="B5165" s="232" t="str">
        <f>IF(AND(A5165&lt;&gt;"",ISNUMBER(A5165)),VLOOKUP(A5165,Studies!A:BR,2,FALSE),"")</f>
        <v>Bristol-Myers Squibb Company, Clinical Pharmacology and Biopharmaceutics Review, Application number 21-567, 2002, page 94</v>
      </c>
      <c r="C5165" s="232" t="str">
        <f>IF(AND(A5165&lt;&gt;"",ISNUMBER(A5165)),VLOOKUP(A5165,Studies!A:BR,3,FALSE),"")</f>
        <v>https://www.accessdata.fda.gov/drugsatfda_docs/nda/2003/21-567_Reyataz_BioPharmr_P2.pdf</v>
      </c>
      <c r="D5165" s="232" t="str">
        <f>IF(AND(A5165&lt;&gt;"",ISNUMBER(A5165)),VLOOKUP(A5165,Studies!A:BR,4,FALSE),"")</f>
        <v>AI424-004, Treatment A</v>
      </c>
      <c r="E5165" s="206" t="str">
        <f>IF(AND(A5165&lt;&gt;"",ISNUMBER(A5165)),VLOOKUP(A5165,Studies!A:BR,5,FALSE),"")</f>
        <v>Atazanavir</v>
      </c>
      <c r="F5165" s="207" t="str">
        <f>IF(AND(A5165&lt;&gt;"",ISNUMBER(A5165)),VLOOKUP(A5165,Studies!A:BR,6,FALSE),"")</f>
        <v>Plasma</v>
      </c>
      <c r="G5165" s="194">
        <v>0.25</v>
      </c>
      <c r="H5165" s="194" t="s">
        <v>60</v>
      </c>
      <c r="I5165" s="187">
        <v>8.1130089999999999</v>
      </c>
      <c r="J5165" s="187" t="s">
        <v>1025</v>
      </c>
      <c r="K5165" s="187" t="s">
        <v>116</v>
      </c>
      <c r="L5165" s="195"/>
      <c r="M5165" s="195"/>
      <c r="N5165" s="195"/>
      <c r="O5165" s="199"/>
      <c r="P5165" s="188"/>
    </row>
    <row r="5166" spans="1:16" x14ac:dyDescent="0.25">
      <c r="A5166" s="183">
        <v>569</v>
      </c>
      <c r="B5166" s="232" t="str">
        <f>IF(AND(A5166&lt;&gt;"",ISNUMBER(A5166)),VLOOKUP(A5166,Studies!A:BR,2,FALSE),"")</f>
        <v>Bristol-Myers Squibb Company, Clinical Pharmacology and Biopharmaceutics Review, Application number 21-567, 2002, page 94</v>
      </c>
      <c r="C5166" s="232" t="str">
        <f>IF(AND(A5166&lt;&gt;"",ISNUMBER(A5166)),VLOOKUP(A5166,Studies!A:BR,3,FALSE),"")</f>
        <v>https://www.accessdata.fda.gov/drugsatfda_docs/nda/2003/21-567_Reyataz_BioPharmr_P2.pdf</v>
      </c>
      <c r="D5166" s="232" t="str">
        <f>IF(AND(A5166&lt;&gt;"",ISNUMBER(A5166)),VLOOKUP(A5166,Studies!A:BR,4,FALSE),"")</f>
        <v>AI424-004, Treatment A</v>
      </c>
      <c r="E5166" s="206" t="str">
        <f>IF(AND(A5166&lt;&gt;"",ISNUMBER(A5166)),VLOOKUP(A5166,Studies!A:BR,5,FALSE),"")</f>
        <v>Atazanavir</v>
      </c>
      <c r="F5166" s="207" t="str">
        <f>IF(AND(A5166&lt;&gt;"",ISNUMBER(A5166)),VLOOKUP(A5166,Studies!A:BR,6,FALSE),"")</f>
        <v>Plasma</v>
      </c>
      <c r="G5166" s="194">
        <v>0.5</v>
      </c>
      <c r="H5166" s="194" t="s">
        <v>60</v>
      </c>
      <c r="I5166" s="187">
        <v>107.31359999999999</v>
      </c>
      <c r="J5166" s="187" t="s">
        <v>1025</v>
      </c>
      <c r="K5166" s="187" t="s">
        <v>116</v>
      </c>
      <c r="L5166" s="195"/>
      <c r="M5166" s="195"/>
      <c r="N5166" s="195"/>
      <c r="O5166" s="199"/>
      <c r="P5166" s="188"/>
    </row>
    <row r="5167" spans="1:16" x14ac:dyDescent="0.25">
      <c r="A5167" s="183">
        <v>569</v>
      </c>
      <c r="B5167" s="232" t="str">
        <f>IF(AND(A5167&lt;&gt;"",ISNUMBER(A5167)),VLOOKUP(A5167,Studies!A:BR,2,FALSE),"")</f>
        <v>Bristol-Myers Squibb Company, Clinical Pharmacology and Biopharmaceutics Review, Application number 21-567, 2002, page 94</v>
      </c>
      <c r="C5167" s="232" t="str">
        <f>IF(AND(A5167&lt;&gt;"",ISNUMBER(A5167)),VLOOKUP(A5167,Studies!A:BR,3,FALSE),"")</f>
        <v>https://www.accessdata.fda.gov/drugsatfda_docs/nda/2003/21-567_Reyataz_BioPharmr_P2.pdf</v>
      </c>
      <c r="D5167" s="232" t="str">
        <f>IF(AND(A5167&lt;&gt;"",ISNUMBER(A5167)),VLOOKUP(A5167,Studies!A:BR,4,FALSE),"")</f>
        <v>AI424-004, Treatment A</v>
      </c>
      <c r="E5167" s="206" t="str">
        <f>IF(AND(A5167&lt;&gt;"",ISNUMBER(A5167)),VLOOKUP(A5167,Studies!A:BR,5,FALSE),"")</f>
        <v>Atazanavir</v>
      </c>
      <c r="F5167" s="207" t="str">
        <f>IF(AND(A5167&lt;&gt;"",ISNUMBER(A5167)),VLOOKUP(A5167,Studies!A:BR,6,FALSE),"")</f>
        <v>Plasma</v>
      </c>
      <c r="G5167" s="194">
        <v>0.75</v>
      </c>
      <c r="H5167" s="194" t="s">
        <v>60</v>
      </c>
      <c r="I5167" s="187">
        <v>502.28550000000001</v>
      </c>
      <c r="J5167" s="187" t="s">
        <v>1025</v>
      </c>
      <c r="K5167" s="187" t="s">
        <v>116</v>
      </c>
      <c r="L5167" s="195"/>
      <c r="M5167" s="195"/>
      <c r="N5167" s="195"/>
      <c r="O5167" s="199"/>
      <c r="P5167" s="188"/>
    </row>
    <row r="5168" spans="1:16" x14ac:dyDescent="0.25">
      <c r="A5168" s="183">
        <v>569</v>
      </c>
      <c r="B5168" s="232" t="str">
        <f>IF(AND(A5168&lt;&gt;"",ISNUMBER(A5168)),VLOOKUP(A5168,Studies!A:BR,2,FALSE),"")</f>
        <v>Bristol-Myers Squibb Company, Clinical Pharmacology and Biopharmaceutics Review, Application number 21-567, 2002, page 94</v>
      </c>
      <c r="C5168" s="232" t="str">
        <f>IF(AND(A5168&lt;&gt;"",ISNUMBER(A5168)),VLOOKUP(A5168,Studies!A:BR,3,FALSE),"")</f>
        <v>https://www.accessdata.fda.gov/drugsatfda_docs/nda/2003/21-567_Reyataz_BioPharmr_P2.pdf</v>
      </c>
      <c r="D5168" s="232" t="str">
        <f>IF(AND(A5168&lt;&gt;"",ISNUMBER(A5168)),VLOOKUP(A5168,Studies!A:BR,4,FALSE),"")</f>
        <v>AI424-004, Treatment A</v>
      </c>
      <c r="E5168" s="206" t="str">
        <f>IF(AND(A5168&lt;&gt;"",ISNUMBER(A5168)),VLOOKUP(A5168,Studies!A:BR,5,FALSE),"")</f>
        <v>Atazanavir</v>
      </c>
      <c r="F5168" s="207" t="str">
        <f>IF(AND(A5168&lt;&gt;"",ISNUMBER(A5168)),VLOOKUP(A5168,Studies!A:BR,6,FALSE),"")</f>
        <v>Plasma</v>
      </c>
      <c r="G5168" s="194">
        <v>1</v>
      </c>
      <c r="H5168" s="194" t="s">
        <v>60</v>
      </c>
      <c r="I5168" s="187">
        <v>1014.487</v>
      </c>
      <c r="J5168" s="187" t="s">
        <v>1025</v>
      </c>
      <c r="K5168" s="187" t="s">
        <v>116</v>
      </c>
      <c r="L5168" s="195"/>
      <c r="M5168" s="195"/>
      <c r="N5168" s="195"/>
      <c r="O5168" s="199"/>
      <c r="P5168" s="188"/>
    </row>
    <row r="5169" spans="1:16" x14ac:dyDescent="0.25">
      <c r="A5169" s="183">
        <v>569</v>
      </c>
      <c r="B5169" s="232" t="str">
        <f>IF(AND(A5169&lt;&gt;"",ISNUMBER(A5169)),VLOOKUP(A5169,Studies!A:BR,2,FALSE),"")</f>
        <v>Bristol-Myers Squibb Company, Clinical Pharmacology and Biopharmaceutics Review, Application number 21-567, 2002, page 94</v>
      </c>
      <c r="C5169" s="232" t="str">
        <f>IF(AND(A5169&lt;&gt;"",ISNUMBER(A5169)),VLOOKUP(A5169,Studies!A:BR,3,FALSE),"")</f>
        <v>https://www.accessdata.fda.gov/drugsatfda_docs/nda/2003/21-567_Reyataz_BioPharmr_P2.pdf</v>
      </c>
      <c r="D5169" s="232" t="str">
        <f>IF(AND(A5169&lt;&gt;"",ISNUMBER(A5169)),VLOOKUP(A5169,Studies!A:BR,4,FALSE),"")</f>
        <v>AI424-004, Treatment A</v>
      </c>
      <c r="E5169" s="206" t="str">
        <f>IF(AND(A5169&lt;&gt;"",ISNUMBER(A5169)),VLOOKUP(A5169,Studies!A:BR,5,FALSE),"")</f>
        <v>Atazanavir</v>
      </c>
      <c r="F5169" s="207" t="str">
        <f>IF(AND(A5169&lt;&gt;"",ISNUMBER(A5169)),VLOOKUP(A5169,Studies!A:BR,6,FALSE),"")</f>
        <v>Plasma</v>
      </c>
      <c r="G5169" s="194">
        <v>1.5</v>
      </c>
      <c r="H5169" s="194" t="s">
        <v>60</v>
      </c>
      <c r="I5169" s="187">
        <v>1295.8589999999999</v>
      </c>
      <c r="J5169" s="187" t="s">
        <v>1025</v>
      </c>
      <c r="K5169" s="187" t="s">
        <v>116</v>
      </c>
      <c r="L5169" s="195"/>
      <c r="M5169" s="195"/>
      <c r="N5169" s="195"/>
      <c r="O5169" s="199"/>
      <c r="P5169" s="188"/>
    </row>
    <row r="5170" spans="1:16" x14ac:dyDescent="0.25">
      <c r="A5170" s="183">
        <v>569</v>
      </c>
      <c r="B5170" s="232" t="str">
        <f>IF(AND(A5170&lt;&gt;"",ISNUMBER(A5170)),VLOOKUP(A5170,Studies!A:BR,2,FALSE),"")</f>
        <v>Bristol-Myers Squibb Company, Clinical Pharmacology and Biopharmaceutics Review, Application number 21-567, 2002, page 94</v>
      </c>
      <c r="C5170" s="232" t="str">
        <f>IF(AND(A5170&lt;&gt;"",ISNUMBER(A5170)),VLOOKUP(A5170,Studies!A:BR,3,FALSE),"")</f>
        <v>https://www.accessdata.fda.gov/drugsatfda_docs/nda/2003/21-567_Reyataz_BioPharmr_P2.pdf</v>
      </c>
      <c r="D5170" s="232" t="str">
        <f>IF(AND(A5170&lt;&gt;"",ISNUMBER(A5170)),VLOOKUP(A5170,Studies!A:BR,4,FALSE),"")</f>
        <v>AI424-004, Treatment A</v>
      </c>
      <c r="E5170" s="206" t="str">
        <f>IF(AND(A5170&lt;&gt;"",ISNUMBER(A5170)),VLOOKUP(A5170,Studies!A:BR,5,FALSE),"")</f>
        <v>Atazanavir</v>
      </c>
      <c r="F5170" s="207" t="str">
        <f>IF(AND(A5170&lt;&gt;"",ISNUMBER(A5170)),VLOOKUP(A5170,Studies!A:BR,6,FALSE),"")</f>
        <v>Plasma</v>
      </c>
      <c r="G5170" s="194">
        <v>2</v>
      </c>
      <c r="H5170" s="194" t="s">
        <v>60</v>
      </c>
      <c r="I5170" s="187">
        <v>1147.174</v>
      </c>
      <c r="J5170" s="187" t="s">
        <v>1025</v>
      </c>
      <c r="K5170" s="187" t="s">
        <v>116</v>
      </c>
      <c r="L5170" s="195"/>
      <c r="M5170" s="195"/>
      <c r="N5170" s="195"/>
      <c r="O5170" s="199"/>
      <c r="P5170" s="188"/>
    </row>
    <row r="5171" spans="1:16" x14ac:dyDescent="0.25">
      <c r="A5171" s="183">
        <v>569</v>
      </c>
      <c r="B5171" s="232" t="str">
        <f>IF(AND(A5171&lt;&gt;"",ISNUMBER(A5171)),VLOOKUP(A5171,Studies!A:BR,2,FALSE),"")</f>
        <v>Bristol-Myers Squibb Company, Clinical Pharmacology and Biopharmaceutics Review, Application number 21-567, 2002, page 94</v>
      </c>
      <c r="C5171" s="232" t="str">
        <f>IF(AND(A5171&lt;&gt;"",ISNUMBER(A5171)),VLOOKUP(A5171,Studies!A:BR,3,FALSE),"")</f>
        <v>https://www.accessdata.fda.gov/drugsatfda_docs/nda/2003/21-567_Reyataz_BioPharmr_P2.pdf</v>
      </c>
      <c r="D5171" s="232" t="str">
        <f>IF(AND(A5171&lt;&gt;"",ISNUMBER(A5171)),VLOOKUP(A5171,Studies!A:BR,4,FALSE),"")</f>
        <v>AI424-004, Treatment A</v>
      </c>
      <c r="E5171" s="206" t="str">
        <f>IF(AND(A5171&lt;&gt;"",ISNUMBER(A5171)),VLOOKUP(A5171,Studies!A:BR,5,FALSE),"")</f>
        <v>Atazanavir</v>
      </c>
      <c r="F5171" s="207" t="str">
        <f>IF(AND(A5171&lt;&gt;"",ISNUMBER(A5171)),VLOOKUP(A5171,Studies!A:BR,6,FALSE),"")</f>
        <v>Plasma</v>
      </c>
      <c r="G5171" s="194">
        <v>3</v>
      </c>
      <c r="H5171" s="194" t="s">
        <v>60</v>
      </c>
      <c r="I5171" s="187">
        <v>926.77329999999995</v>
      </c>
      <c r="J5171" s="187" t="s">
        <v>1025</v>
      </c>
      <c r="K5171" s="187" t="s">
        <v>116</v>
      </c>
      <c r="L5171" s="195"/>
      <c r="M5171" s="195"/>
      <c r="N5171" s="195"/>
      <c r="O5171" s="199"/>
      <c r="P5171" s="188"/>
    </row>
    <row r="5172" spans="1:16" x14ac:dyDescent="0.25">
      <c r="A5172" s="183">
        <v>569</v>
      </c>
      <c r="B5172" s="232" t="str">
        <f>IF(AND(A5172&lt;&gt;"",ISNUMBER(A5172)),VLOOKUP(A5172,Studies!A:BR,2,FALSE),"")</f>
        <v>Bristol-Myers Squibb Company, Clinical Pharmacology and Biopharmaceutics Review, Application number 21-567, 2002, page 94</v>
      </c>
      <c r="C5172" s="232" t="str">
        <f>IF(AND(A5172&lt;&gt;"",ISNUMBER(A5172)),VLOOKUP(A5172,Studies!A:BR,3,FALSE),"")</f>
        <v>https://www.accessdata.fda.gov/drugsatfda_docs/nda/2003/21-567_Reyataz_BioPharmr_P2.pdf</v>
      </c>
      <c r="D5172" s="232" t="str">
        <f>IF(AND(A5172&lt;&gt;"",ISNUMBER(A5172)),VLOOKUP(A5172,Studies!A:BR,4,FALSE),"")</f>
        <v>AI424-004, Treatment A</v>
      </c>
      <c r="E5172" s="206" t="str">
        <f>IF(AND(A5172&lt;&gt;"",ISNUMBER(A5172)),VLOOKUP(A5172,Studies!A:BR,5,FALSE),"")</f>
        <v>Atazanavir</v>
      </c>
      <c r="F5172" s="207" t="str">
        <f>IF(AND(A5172&lt;&gt;"",ISNUMBER(A5172)),VLOOKUP(A5172,Studies!A:BR,6,FALSE),"")</f>
        <v>Plasma</v>
      </c>
      <c r="G5172" s="194">
        <v>4</v>
      </c>
      <c r="H5172" s="194" t="s">
        <v>60</v>
      </c>
      <c r="I5172" s="187">
        <v>693.75959999999998</v>
      </c>
      <c r="J5172" s="187" t="s">
        <v>1025</v>
      </c>
      <c r="K5172" s="187" t="s">
        <v>116</v>
      </c>
      <c r="L5172" s="195"/>
      <c r="M5172" s="195"/>
      <c r="N5172" s="195"/>
      <c r="O5172" s="199"/>
      <c r="P5172" s="188"/>
    </row>
    <row r="5173" spans="1:16" x14ac:dyDescent="0.25">
      <c r="A5173" s="183">
        <v>569</v>
      </c>
      <c r="B5173" s="232" t="str">
        <f>IF(AND(A5173&lt;&gt;"",ISNUMBER(A5173)),VLOOKUP(A5173,Studies!A:BR,2,FALSE),"")</f>
        <v>Bristol-Myers Squibb Company, Clinical Pharmacology and Biopharmaceutics Review, Application number 21-567, 2002, page 94</v>
      </c>
      <c r="C5173" s="232" t="str">
        <f>IF(AND(A5173&lt;&gt;"",ISNUMBER(A5173)),VLOOKUP(A5173,Studies!A:BR,3,FALSE),"")</f>
        <v>https://www.accessdata.fda.gov/drugsatfda_docs/nda/2003/21-567_Reyataz_BioPharmr_P2.pdf</v>
      </c>
      <c r="D5173" s="232" t="str">
        <f>IF(AND(A5173&lt;&gt;"",ISNUMBER(A5173)),VLOOKUP(A5173,Studies!A:BR,4,FALSE),"")</f>
        <v>AI424-004, Treatment A</v>
      </c>
      <c r="E5173" s="206" t="str">
        <f>IF(AND(A5173&lt;&gt;"",ISNUMBER(A5173)),VLOOKUP(A5173,Studies!A:BR,5,FALSE),"")</f>
        <v>Atazanavir</v>
      </c>
      <c r="F5173" s="207" t="str">
        <f>IF(AND(A5173&lt;&gt;"",ISNUMBER(A5173)),VLOOKUP(A5173,Studies!A:BR,6,FALSE),"")</f>
        <v>Plasma</v>
      </c>
      <c r="G5173" s="194">
        <v>5</v>
      </c>
      <c r="H5173" s="194" t="s">
        <v>60</v>
      </c>
      <c r="I5173" s="187">
        <v>543.64670000000001</v>
      </c>
      <c r="J5173" s="187" t="s">
        <v>1025</v>
      </c>
      <c r="K5173" s="187" t="s">
        <v>116</v>
      </c>
      <c r="L5173" s="195"/>
      <c r="M5173" s="195"/>
      <c r="N5173" s="195"/>
      <c r="O5173" s="199"/>
      <c r="P5173" s="188"/>
    </row>
    <row r="5174" spans="1:16" x14ac:dyDescent="0.25">
      <c r="A5174" s="183">
        <v>569</v>
      </c>
      <c r="B5174" s="232" t="str">
        <f>IF(AND(A5174&lt;&gt;"",ISNUMBER(A5174)),VLOOKUP(A5174,Studies!A:BR,2,FALSE),"")</f>
        <v>Bristol-Myers Squibb Company, Clinical Pharmacology and Biopharmaceutics Review, Application number 21-567, 2002, page 94</v>
      </c>
      <c r="C5174" s="232" t="str">
        <f>IF(AND(A5174&lt;&gt;"",ISNUMBER(A5174)),VLOOKUP(A5174,Studies!A:BR,3,FALSE),"")</f>
        <v>https://www.accessdata.fda.gov/drugsatfda_docs/nda/2003/21-567_Reyataz_BioPharmr_P2.pdf</v>
      </c>
      <c r="D5174" s="232" t="str">
        <f>IF(AND(A5174&lt;&gt;"",ISNUMBER(A5174)),VLOOKUP(A5174,Studies!A:BR,4,FALSE),"")</f>
        <v>AI424-004, Treatment A</v>
      </c>
      <c r="E5174" s="206" t="str">
        <f>IF(AND(A5174&lt;&gt;"",ISNUMBER(A5174)),VLOOKUP(A5174,Studies!A:BR,5,FALSE),"")</f>
        <v>Atazanavir</v>
      </c>
      <c r="F5174" s="207" t="str">
        <f>IF(AND(A5174&lt;&gt;"",ISNUMBER(A5174)),VLOOKUP(A5174,Studies!A:BR,6,FALSE),"")</f>
        <v>Plasma</v>
      </c>
      <c r="G5174" s="194">
        <v>6</v>
      </c>
      <c r="H5174" s="194" t="s">
        <v>60</v>
      </c>
      <c r="I5174" s="187">
        <v>413.19310000000002</v>
      </c>
      <c r="J5174" s="187" t="s">
        <v>1025</v>
      </c>
      <c r="K5174" s="187" t="s">
        <v>116</v>
      </c>
      <c r="L5174" s="195"/>
      <c r="M5174" s="195"/>
      <c r="N5174" s="195"/>
      <c r="O5174" s="199"/>
      <c r="P5174" s="188"/>
    </row>
    <row r="5175" spans="1:16" x14ac:dyDescent="0.25">
      <c r="A5175" s="183">
        <v>569</v>
      </c>
      <c r="B5175" s="232" t="str">
        <f>IF(AND(A5175&lt;&gt;"",ISNUMBER(A5175)),VLOOKUP(A5175,Studies!A:BR,2,FALSE),"")</f>
        <v>Bristol-Myers Squibb Company, Clinical Pharmacology and Biopharmaceutics Review, Application number 21-567, 2002, page 94</v>
      </c>
      <c r="C5175" s="232" t="str">
        <f>IF(AND(A5175&lt;&gt;"",ISNUMBER(A5175)),VLOOKUP(A5175,Studies!A:BR,3,FALSE),"")</f>
        <v>https://www.accessdata.fda.gov/drugsatfda_docs/nda/2003/21-567_Reyataz_BioPharmr_P2.pdf</v>
      </c>
      <c r="D5175" s="232" t="str">
        <f>IF(AND(A5175&lt;&gt;"",ISNUMBER(A5175)),VLOOKUP(A5175,Studies!A:BR,4,FALSE),"")</f>
        <v>AI424-004, Treatment A</v>
      </c>
      <c r="E5175" s="206" t="str">
        <f>IF(AND(A5175&lt;&gt;"",ISNUMBER(A5175)),VLOOKUP(A5175,Studies!A:BR,5,FALSE),"")</f>
        <v>Atazanavir</v>
      </c>
      <c r="F5175" s="207" t="str">
        <f>IF(AND(A5175&lt;&gt;"",ISNUMBER(A5175)),VLOOKUP(A5175,Studies!A:BR,6,FALSE),"")</f>
        <v>Plasma</v>
      </c>
      <c r="G5175" s="194">
        <v>8</v>
      </c>
      <c r="H5175" s="194" t="s">
        <v>60</v>
      </c>
      <c r="I5175" s="187">
        <v>282.37009999999998</v>
      </c>
      <c r="J5175" s="187" t="s">
        <v>1025</v>
      </c>
      <c r="K5175" s="187" t="s">
        <v>116</v>
      </c>
      <c r="L5175" s="195"/>
      <c r="M5175" s="195"/>
      <c r="N5175" s="195"/>
      <c r="O5175" s="199"/>
      <c r="P5175" s="188"/>
    </row>
    <row r="5176" spans="1:16" x14ac:dyDescent="0.25">
      <c r="A5176" s="183">
        <v>569</v>
      </c>
      <c r="B5176" s="232" t="str">
        <f>IF(AND(A5176&lt;&gt;"",ISNUMBER(A5176)),VLOOKUP(A5176,Studies!A:BR,2,FALSE),"")</f>
        <v>Bristol-Myers Squibb Company, Clinical Pharmacology and Biopharmaceutics Review, Application number 21-567, 2002, page 94</v>
      </c>
      <c r="C5176" s="232" t="str">
        <f>IF(AND(A5176&lt;&gt;"",ISNUMBER(A5176)),VLOOKUP(A5176,Studies!A:BR,3,FALSE),"")</f>
        <v>https://www.accessdata.fda.gov/drugsatfda_docs/nda/2003/21-567_Reyataz_BioPharmr_P2.pdf</v>
      </c>
      <c r="D5176" s="232" t="str">
        <f>IF(AND(A5176&lt;&gt;"",ISNUMBER(A5176)),VLOOKUP(A5176,Studies!A:BR,4,FALSE),"")</f>
        <v>AI424-004, Treatment A</v>
      </c>
      <c r="E5176" s="206" t="str">
        <f>IF(AND(A5176&lt;&gt;"",ISNUMBER(A5176)),VLOOKUP(A5176,Studies!A:BR,5,FALSE),"")</f>
        <v>Atazanavir</v>
      </c>
      <c r="F5176" s="207" t="str">
        <f>IF(AND(A5176&lt;&gt;"",ISNUMBER(A5176)),VLOOKUP(A5176,Studies!A:BR,6,FALSE),"")</f>
        <v>Plasma</v>
      </c>
      <c r="G5176" s="194">
        <v>10</v>
      </c>
      <c r="H5176" s="194" t="s">
        <v>60</v>
      </c>
      <c r="I5176" s="187">
        <v>195.93860000000001</v>
      </c>
      <c r="J5176" s="187" t="s">
        <v>1025</v>
      </c>
      <c r="K5176" s="187" t="s">
        <v>116</v>
      </c>
      <c r="L5176" s="195"/>
      <c r="M5176" s="195"/>
      <c r="N5176" s="195"/>
      <c r="O5176" s="199"/>
      <c r="P5176" s="188"/>
    </row>
    <row r="5177" spans="1:16" x14ac:dyDescent="0.25">
      <c r="A5177" s="183">
        <v>569</v>
      </c>
      <c r="B5177" s="232" t="str">
        <f>IF(AND(A5177&lt;&gt;"",ISNUMBER(A5177)),VLOOKUP(A5177,Studies!A:BR,2,FALSE),"")</f>
        <v>Bristol-Myers Squibb Company, Clinical Pharmacology and Biopharmaceutics Review, Application number 21-567, 2002, page 94</v>
      </c>
      <c r="C5177" s="232" t="str">
        <f>IF(AND(A5177&lt;&gt;"",ISNUMBER(A5177)),VLOOKUP(A5177,Studies!A:BR,3,FALSE),"")</f>
        <v>https://www.accessdata.fda.gov/drugsatfda_docs/nda/2003/21-567_Reyataz_BioPharmr_P2.pdf</v>
      </c>
      <c r="D5177" s="232" t="str">
        <f>IF(AND(A5177&lt;&gt;"",ISNUMBER(A5177)),VLOOKUP(A5177,Studies!A:BR,4,FALSE),"")</f>
        <v>AI424-004, Treatment A</v>
      </c>
      <c r="E5177" s="206" t="str">
        <f>IF(AND(A5177&lt;&gt;"",ISNUMBER(A5177)),VLOOKUP(A5177,Studies!A:BR,5,FALSE),"")</f>
        <v>Atazanavir</v>
      </c>
      <c r="F5177" s="207" t="str">
        <f>IF(AND(A5177&lt;&gt;"",ISNUMBER(A5177)),VLOOKUP(A5177,Studies!A:BR,6,FALSE),"")</f>
        <v>Plasma</v>
      </c>
      <c r="G5177" s="194">
        <v>12</v>
      </c>
      <c r="H5177" s="194" t="s">
        <v>60</v>
      </c>
      <c r="I5177" s="187">
        <v>131.86060000000001</v>
      </c>
      <c r="J5177" s="187" t="s">
        <v>1025</v>
      </c>
      <c r="K5177" s="187" t="s">
        <v>116</v>
      </c>
      <c r="L5177" s="195"/>
      <c r="M5177" s="195"/>
      <c r="N5177" s="195"/>
      <c r="O5177" s="199"/>
      <c r="P5177" s="188"/>
    </row>
    <row r="5178" spans="1:16" x14ac:dyDescent="0.25">
      <c r="A5178" s="183">
        <v>569</v>
      </c>
      <c r="B5178" s="232" t="str">
        <f>IF(AND(A5178&lt;&gt;"",ISNUMBER(A5178)),VLOOKUP(A5178,Studies!A:BR,2,FALSE),"")</f>
        <v>Bristol-Myers Squibb Company, Clinical Pharmacology and Biopharmaceutics Review, Application number 21-567, 2002, page 94</v>
      </c>
      <c r="C5178" s="232" t="str">
        <f>IF(AND(A5178&lt;&gt;"",ISNUMBER(A5178)),VLOOKUP(A5178,Studies!A:BR,3,FALSE),"")</f>
        <v>https://www.accessdata.fda.gov/drugsatfda_docs/nda/2003/21-567_Reyataz_BioPharmr_P2.pdf</v>
      </c>
      <c r="D5178" s="232" t="str">
        <f>IF(AND(A5178&lt;&gt;"",ISNUMBER(A5178)),VLOOKUP(A5178,Studies!A:BR,4,FALSE),"")</f>
        <v>AI424-004, Treatment A</v>
      </c>
      <c r="E5178" s="206" t="str">
        <f>IF(AND(A5178&lt;&gt;"",ISNUMBER(A5178)),VLOOKUP(A5178,Studies!A:BR,5,FALSE),"")</f>
        <v>Atazanavir</v>
      </c>
      <c r="F5178" s="207" t="str">
        <f>IF(AND(A5178&lt;&gt;"",ISNUMBER(A5178)),VLOOKUP(A5178,Studies!A:BR,6,FALSE),"")</f>
        <v>Plasma</v>
      </c>
      <c r="G5178" s="194">
        <v>18</v>
      </c>
      <c r="H5178" s="194" t="s">
        <v>60</v>
      </c>
      <c r="I5178" s="187">
        <v>53.733919999999998</v>
      </c>
      <c r="J5178" s="187" t="s">
        <v>1025</v>
      </c>
      <c r="K5178" s="187" t="s">
        <v>116</v>
      </c>
      <c r="L5178" s="195"/>
      <c r="M5178" s="195"/>
      <c r="N5178" s="195"/>
      <c r="O5178" s="199"/>
      <c r="P5178" s="188"/>
    </row>
    <row r="5179" spans="1:16" x14ac:dyDescent="0.25">
      <c r="A5179" s="183">
        <v>569</v>
      </c>
      <c r="B5179" s="232" t="str">
        <f>IF(AND(A5179&lt;&gt;"",ISNUMBER(A5179)),VLOOKUP(A5179,Studies!A:BR,2,FALSE),"")</f>
        <v>Bristol-Myers Squibb Company, Clinical Pharmacology and Biopharmaceutics Review, Application number 21-567, 2002, page 94</v>
      </c>
      <c r="C5179" s="232" t="str">
        <f>IF(AND(A5179&lt;&gt;"",ISNUMBER(A5179)),VLOOKUP(A5179,Studies!A:BR,3,FALSE),"")</f>
        <v>https://www.accessdata.fda.gov/drugsatfda_docs/nda/2003/21-567_Reyataz_BioPharmr_P2.pdf</v>
      </c>
      <c r="D5179" s="232" t="str">
        <f>IF(AND(A5179&lt;&gt;"",ISNUMBER(A5179)),VLOOKUP(A5179,Studies!A:BR,4,FALSE),"")</f>
        <v>AI424-004, Treatment A</v>
      </c>
      <c r="E5179" s="206" t="str">
        <f>IF(AND(A5179&lt;&gt;"",ISNUMBER(A5179)),VLOOKUP(A5179,Studies!A:BR,5,FALSE),"")</f>
        <v>Atazanavir</v>
      </c>
      <c r="F5179" s="207" t="str">
        <f>IF(AND(A5179&lt;&gt;"",ISNUMBER(A5179)),VLOOKUP(A5179,Studies!A:BR,6,FALSE),"")</f>
        <v>Plasma</v>
      </c>
      <c r="G5179" s="194">
        <v>24</v>
      </c>
      <c r="H5179" s="194" t="s">
        <v>60</v>
      </c>
      <c r="I5179" s="187">
        <v>34.106380000000001</v>
      </c>
      <c r="J5179" s="187" t="s">
        <v>1025</v>
      </c>
      <c r="K5179" s="187" t="s">
        <v>116</v>
      </c>
      <c r="L5179" s="195"/>
      <c r="M5179" s="195"/>
      <c r="N5179" s="195"/>
      <c r="O5179" s="199"/>
      <c r="P5179" s="188"/>
    </row>
    <row r="5180" spans="1:16" x14ac:dyDescent="0.25">
      <c r="A5180" s="93">
        <v>570</v>
      </c>
      <c r="B5180" s="232" t="str">
        <f>IF(AND(A5180&lt;&gt;"",ISNUMBER(A5180)),VLOOKUP(A5180,Studies!A:BR,2,FALSE),"")</f>
        <v>Iwamoto 2008</v>
      </c>
      <c r="C5180" s="232" t="str">
        <f>IF(AND(A5180&lt;&gt;"",ISNUMBER(A5180)),VLOOKUP(A5180,Studies!A:BR,3,FALSE),"")</f>
        <v>https://www.ncbi.nlm.nih.gov/pubmed/18513146</v>
      </c>
      <c r="D5180" s="232" t="str">
        <f>IF(AND(A5180&lt;&gt;"",ISNUMBER(A5180)),VLOOKUP(A5180,Studies!A:BR,4,FALSE),"")</f>
        <v>Study I, Period 1 (single oral dose of 100 mg raltegravir)</v>
      </c>
      <c r="E5180" s="206" t="str">
        <f>IF(AND(A5180&lt;&gt;"",ISNUMBER(A5180)),VLOOKUP(A5180,Studies!A:BR,5,FALSE),"")</f>
        <v>Raltegravir</v>
      </c>
      <c r="F5180" s="207" t="str">
        <f>IF(AND(A5180&lt;&gt;"",ISNUMBER(A5180)),VLOOKUP(A5180,Studies!A:BR,6,FALSE),"")</f>
        <v>Plasma</v>
      </c>
      <c r="G5180" s="194">
        <v>0.5</v>
      </c>
      <c r="H5180" s="194" t="s">
        <v>60</v>
      </c>
      <c r="I5180" s="187">
        <v>240.1831</v>
      </c>
      <c r="J5180" s="187" t="s">
        <v>1058</v>
      </c>
      <c r="K5180" s="187" t="s">
        <v>116</v>
      </c>
      <c r="L5180" s="195"/>
      <c r="M5180" s="195"/>
      <c r="N5180" s="195"/>
      <c r="O5180" s="199"/>
      <c r="P5180" s="188"/>
    </row>
    <row r="5181" spans="1:16" x14ac:dyDescent="0.25">
      <c r="A5181" s="93">
        <v>570</v>
      </c>
      <c r="B5181" s="232" t="str">
        <f>IF(AND(A5181&lt;&gt;"",ISNUMBER(A5181)),VLOOKUP(A5181,Studies!A:BR,2,FALSE),"")</f>
        <v>Iwamoto 2008</v>
      </c>
      <c r="C5181" s="232" t="str">
        <f>IF(AND(A5181&lt;&gt;"",ISNUMBER(A5181)),VLOOKUP(A5181,Studies!A:BR,3,FALSE),"")</f>
        <v>https://www.ncbi.nlm.nih.gov/pubmed/18513146</v>
      </c>
      <c r="D5181" s="232" t="str">
        <f>IF(AND(A5181&lt;&gt;"",ISNUMBER(A5181)),VLOOKUP(A5181,Studies!A:BR,4,FALSE),"")</f>
        <v>Study I, Period 1 (single oral dose of 100 mg raltegravir)</v>
      </c>
      <c r="E5181" s="206" t="str">
        <f>IF(AND(A5181&lt;&gt;"",ISNUMBER(A5181)),VLOOKUP(A5181,Studies!A:BR,5,FALSE),"")</f>
        <v>Raltegravir</v>
      </c>
      <c r="F5181" s="207" t="str">
        <f>IF(AND(A5181&lt;&gt;"",ISNUMBER(A5181)),VLOOKUP(A5181,Studies!A:BR,6,FALSE),"")</f>
        <v>Plasma</v>
      </c>
      <c r="G5181" s="194">
        <v>1</v>
      </c>
      <c r="H5181" s="194" t="s">
        <v>60</v>
      </c>
      <c r="I5181" s="187">
        <v>647.77700000000004</v>
      </c>
      <c r="J5181" s="187" t="s">
        <v>1058</v>
      </c>
      <c r="K5181" s="187" t="s">
        <v>116</v>
      </c>
      <c r="L5181" s="195"/>
      <c r="M5181" s="195"/>
      <c r="N5181" s="195"/>
      <c r="O5181" s="199"/>
      <c r="P5181" s="188"/>
    </row>
    <row r="5182" spans="1:16" x14ac:dyDescent="0.25">
      <c r="A5182" s="93">
        <v>570</v>
      </c>
      <c r="B5182" s="232" t="str">
        <f>IF(AND(A5182&lt;&gt;"",ISNUMBER(A5182)),VLOOKUP(A5182,Studies!A:BR,2,FALSE),"")</f>
        <v>Iwamoto 2008</v>
      </c>
      <c r="C5182" s="232" t="str">
        <f>IF(AND(A5182&lt;&gt;"",ISNUMBER(A5182)),VLOOKUP(A5182,Studies!A:BR,3,FALSE),"")</f>
        <v>https://www.ncbi.nlm.nih.gov/pubmed/18513146</v>
      </c>
      <c r="D5182" s="232" t="str">
        <f>IF(AND(A5182&lt;&gt;"",ISNUMBER(A5182)),VLOOKUP(A5182,Studies!A:BR,4,FALSE),"")</f>
        <v>Study I, Period 1 (single oral dose of 100 mg raltegravir)</v>
      </c>
      <c r="E5182" s="206" t="str">
        <f>IF(AND(A5182&lt;&gt;"",ISNUMBER(A5182)),VLOOKUP(A5182,Studies!A:BR,5,FALSE),"")</f>
        <v>Raltegravir</v>
      </c>
      <c r="F5182" s="207" t="str">
        <f>IF(AND(A5182&lt;&gt;"",ISNUMBER(A5182)),VLOOKUP(A5182,Studies!A:BR,6,FALSE),"")</f>
        <v>Plasma</v>
      </c>
      <c r="G5182" s="194">
        <v>1.5</v>
      </c>
      <c r="H5182" s="194" t="s">
        <v>60</v>
      </c>
      <c r="I5182" s="187">
        <v>1122.335</v>
      </c>
      <c r="J5182" s="187" t="s">
        <v>1058</v>
      </c>
      <c r="K5182" s="187" t="s">
        <v>116</v>
      </c>
      <c r="L5182" s="195"/>
      <c r="M5182" s="195"/>
      <c r="N5182" s="195"/>
      <c r="O5182" s="199"/>
      <c r="P5182" s="188"/>
    </row>
    <row r="5183" spans="1:16" x14ac:dyDescent="0.25">
      <c r="A5183" s="93">
        <v>570</v>
      </c>
      <c r="B5183" s="232" t="str">
        <f>IF(AND(A5183&lt;&gt;"",ISNUMBER(A5183)),VLOOKUP(A5183,Studies!A:BR,2,FALSE),"")</f>
        <v>Iwamoto 2008</v>
      </c>
      <c r="C5183" s="232" t="str">
        <f>IF(AND(A5183&lt;&gt;"",ISNUMBER(A5183)),VLOOKUP(A5183,Studies!A:BR,3,FALSE),"")</f>
        <v>https://www.ncbi.nlm.nih.gov/pubmed/18513146</v>
      </c>
      <c r="D5183" s="232" t="str">
        <f>IF(AND(A5183&lt;&gt;"",ISNUMBER(A5183)),VLOOKUP(A5183,Studies!A:BR,4,FALSE),"")</f>
        <v>Study I, Period 1 (single oral dose of 100 mg raltegravir)</v>
      </c>
      <c r="E5183" s="206" t="str">
        <f>IF(AND(A5183&lt;&gt;"",ISNUMBER(A5183)),VLOOKUP(A5183,Studies!A:BR,5,FALSE),"")</f>
        <v>Raltegravir</v>
      </c>
      <c r="F5183" s="207" t="str">
        <f>IF(AND(A5183&lt;&gt;"",ISNUMBER(A5183)),VLOOKUP(A5183,Studies!A:BR,6,FALSE),"")</f>
        <v>Plasma</v>
      </c>
      <c r="G5183" s="194">
        <v>2</v>
      </c>
      <c r="H5183" s="194" t="s">
        <v>60</v>
      </c>
      <c r="I5183" s="187">
        <v>1557.8389999999999</v>
      </c>
      <c r="J5183" s="187" t="s">
        <v>1058</v>
      </c>
      <c r="K5183" s="187" t="s">
        <v>116</v>
      </c>
      <c r="L5183" s="195"/>
      <c r="M5183" s="195"/>
      <c r="N5183" s="195"/>
      <c r="O5183" s="199"/>
      <c r="P5183" s="188"/>
    </row>
    <row r="5184" spans="1:16" x14ac:dyDescent="0.25">
      <c r="A5184" s="93">
        <v>570</v>
      </c>
      <c r="B5184" s="232" t="str">
        <f>IF(AND(A5184&lt;&gt;"",ISNUMBER(A5184)),VLOOKUP(A5184,Studies!A:BR,2,FALSE),"")</f>
        <v>Iwamoto 2008</v>
      </c>
      <c r="C5184" s="232" t="str">
        <f>IF(AND(A5184&lt;&gt;"",ISNUMBER(A5184)),VLOOKUP(A5184,Studies!A:BR,3,FALSE),"")</f>
        <v>https://www.ncbi.nlm.nih.gov/pubmed/18513146</v>
      </c>
      <c r="D5184" s="232" t="str">
        <f>IF(AND(A5184&lt;&gt;"",ISNUMBER(A5184)),VLOOKUP(A5184,Studies!A:BR,4,FALSE),"")</f>
        <v>Study I, Period 1 (single oral dose of 100 mg raltegravir)</v>
      </c>
      <c r="E5184" s="206" t="str">
        <f>IF(AND(A5184&lt;&gt;"",ISNUMBER(A5184)),VLOOKUP(A5184,Studies!A:BR,5,FALSE),"")</f>
        <v>Raltegravir</v>
      </c>
      <c r="F5184" s="207" t="str">
        <f>IF(AND(A5184&lt;&gt;"",ISNUMBER(A5184)),VLOOKUP(A5184,Studies!A:BR,6,FALSE),"")</f>
        <v>Plasma</v>
      </c>
      <c r="G5184" s="194">
        <v>3</v>
      </c>
      <c r="H5184" s="194" t="s">
        <v>60</v>
      </c>
      <c r="I5184" s="187">
        <v>1390.902</v>
      </c>
      <c r="J5184" s="187" t="s">
        <v>1058</v>
      </c>
      <c r="K5184" s="187" t="s">
        <v>116</v>
      </c>
      <c r="L5184" s="195"/>
      <c r="M5184" s="195"/>
      <c r="N5184" s="195"/>
      <c r="O5184" s="199"/>
      <c r="P5184" s="188"/>
    </row>
    <row r="5185" spans="1:16" x14ac:dyDescent="0.25">
      <c r="A5185" s="93">
        <v>570</v>
      </c>
      <c r="B5185" s="232" t="str">
        <f>IF(AND(A5185&lt;&gt;"",ISNUMBER(A5185)),VLOOKUP(A5185,Studies!A:BR,2,FALSE),"")</f>
        <v>Iwamoto 2008</v>
      </c>
      <c r="C5185" s="232" t="str">
        <f>IF(AND(A5185&lt;&gt;"",ISNUMBER(A5185)),VLOOKUP(A5185,Studies!A:BR,3,FALSE),"")</f>
        <v>https://www.ncbi.nlm.nih.gov/pubmed/18513146</v>
      </c>
      <c r="D5185" s="232" t="str">
        <f>IF(AND(A5185&lt;&gt;"",ISNUMBER(A5185)),VLOOKUP(A5185,Studies!A:BR,4,FALSE),"")</f>
        <v>Study I, Period 1 (single oral dose of 100 mg raltegravir)</v>
      </c>
      <c r="E5185" s="206" t="str">
        <f>IF(AND(A5185&lt;&gt;"",ISNUMBER(A5185)),VLOOKUP(A5185,Studies!A:BR,5,FALSE),"")</f>
        <v>Raltegravir</v>
      </c>
      <c r="F5185" s="207" t="str">
        <f>IF(AND(A5185&lt;&gt;"",ISNUMBER(A5185)),VLOOKUP(A5185,Studies!A:BR,6,FALSE),"")</f>
        <v>Plasma</v>
      </c>
      <c r="G5185" s="194">
        <v>4</v>
      </c>
      <c r="H5185" s="194" t="s">
        <v>60</v>
      </c>
      <c r="I5185" s="187">
        <v>989.57169999999996</v>
      </c>
      <c r="J5185" s="187" t="s">
        <v>1058</v>
      </c>
      <c r="K5185" s="187" t="s">
        <v>116</v>
      </c>
      <c r="L5185" s="195"/>
      <c r="M5185" s="195"/>
      <c r="N5185" s="195"/>
      <c r="O5185" s="199"/>
      <c r="P5185" s="188"/>
    </row>
    <row r="5186" spans="1:16" x14ac:dyDescent="0.25">
      <c r="A5186" s="93">
        <v>570</v>
      </c>
      <c r="B5186" s="232" t="str">
        <f>IF(AND(A5186&lt;&gt;"",ISNUMBER(A5186)),VLOOKUP(A5186,Studies!A:BR,2,FALSE),"")</f>
        <v>Iwamoto 2008</v>
      </c>
      <c r="C5186" s="232" t="str">
        <f>IF(AND(A5186&lt;&gt;"",ISNUMBER(A5186)),VLOOKUP(A5186,Studies!A:BR,3,FALSE),"")</f>
        <v>https://www.ncbi.nlm.nih.gov/pubmed/18513146</v>
      </c>
      <c r="D5186" s="232" t="str">
        <f>IF(AND(A5186&lt;&gt;"",ISNUMBER(A5186)),VLOOKUP(A5186,Studies!A:BR,4,FALSE),"")</f>
        <v>Study I, Period 1 (single oral dose of 100 mg raltegravir)</v>
      </c>
      <c r="E5186" s="206" t="str">
        <f>IF(AND(A5186&lt;&gt;"",ISNUMBER(A5186)),VLOOKUP(A5186,Studies!A:BR,5,FALSE),"")</f>
        <v>Raltegravir</v>
      </c>
      <c r="F5186" s="207" t="str">
        <f>IF(AND(A5186&lt;&gt;"",ISNUMBER(A5186)),VLOOKUP(A5186,Studies!A:BR,6,FALSE),"")</f>
        <v>Plasma</v>
      </c>
      <c r="G5186" s="194">
        <v>5</v>
      </c>
      <c r="H5186" s="194" t="s">
        <v>60</v>
      </c>
      <c r="I5186" s="187">
        <v>493.38420000000002</v>
      </c>
      <c r="J5186" s="187" t="s">
        <v>1058</v>
      </c>
      <c r="K5186" s="187" t="s">
        <v>116</v>
      </c>
      <c r="L5186" s="195"/>
      <c r="M5186" s="195"/>
      <c r="N5186" s="195"/>
      <c r="O5186" s="199"/>
      <c r="P5186" s="188"/>
    </row>
    <row r="5187" spans="1:16" x14ac:dyDescent="0.25">
      <c r="A5187" s="93">
        <v>570</v>
      </c>
      <c r="B5187" s="232" t="str">
        <f>IF(AND(A5187&lt;&gt;"",ISNUMBER(A5187)),VLOOKUP(A5187,Studies!A:BR,2,FALSE),"")</f>
        <v>Iwamoto 2008</v>
      </c>
      <c r="C5187" s="232" t="str">
        <f>IF(AND(A5187&lt;&gt;"",ISNUMBER(A5187)),VLOOKUP(A5187,Studies!A:BR,3,FALSE),"")</f>
        <v>https://www.ncbi.nlm.nih.gov/pubmed/18513146</v>
      </c>
      <c r="D5187" s="232" t="str">
        <f>IF(AND(A5187&lt;&gt;"",ISNUMBER(A5187)),VLOOKUP(A5187,Studies!A:BR,4,FALSE),"")</f>
        <v>Study I, Period 1 (single oral dose of 100 mg raltegravir)</v>
      </c>
      <c r="E5187" s="206" t="str">
        <f>IF(AND(A5187&lt;&gt;"",ISNUMBER(A5187)),VLOOKUP(A5187,Studies!A:BR,5,FALSE),"")</f>
        <v>Raltegravir</v>
      </c>
      <c r="F5187" s="207" t="str">
        <f>IF(AND(A5187&lt;&gt;"",ISNUMBER(A5187)),VLOOKUP(A5187,Studies!A:BR,6,FALSE),"")</f>
        <v>Plasma</v>
      </c>
      <c r="G5187" s="194">
        <v>6</v>
      </c>
      <c r="H5187" s="194" t="s">
        <v>60</v>
      </c>
      <c r="I5187" s="187">
        <v>237.15199999999999</v>
      </c>
      <c r="J5187" s="187" t="s">
        <v>1058</v>
      </c>
      <c r="K5187" s="187" t="s">
        <v>116</v>
      </c>
      <c r="L5187" s="195"/>
      <c r="M5187" s="195"/>
      <c r="N5187" s="195"/>
      <c r="O5187" s="199"/>
      <c r="P5187" s="188"/>
    </row>
    <row r="5188" spans="1:16" x14ac:dyDescent="0.25">
      <c r="A5188" s="93">
        <v>570</v>
      </c>
      <c r="B5188" s="232" t="str">
        <f>IF(AND(A5188&lt;&gt;"",ISNUMBER(A5188)),VLOOKUP(A5188,Studies!A:BR,2,FALSE),"")</f>
        <v>Iwamoto 2008</v>
      </c>
      <c r="C5188" s="232" t="str">
        <f>IF(AND(A5188&lt;&gt;"",ISNUMBER(A5188)),VLOOKUP(A5188,Studies!A:BR,3,FALSE),"")</f>
        <v>https://www.ncbi.nlm.nih.gov/pubmed/18513146</v>
      </c>
      <c r="D5188" s="232" t="str">
        <f>IF(AND(A5188&lt;&gt;"",ISNUMBER(A5188)),VLOOKUP(A5188,Studies!A:BR,4,FALSE),"")</f>
        <v>Study I, Period 1 (single oral dose of 100 mg raltegravir)</v>
      </c>
      <c r="E5188" s="206" t="str">
        <f>IF(AND(A5188&lt;&gt;"",ISNUMBER(A5188)),VLOOKUP(A5188,Studies!A:BR,5,FALSE),"")</f>
        <v>Raltegravir</v>
      </c>
      <c r="F5188" s="207" t="str">
        <f>IF(AND(A5188&lt;&gt;"",ISNUMBER(A5188)),VLOOKUP(A5188,Studies!A:BR,6,FALSE),"")</f>
        <v>Plasma</v>
      </c>
      <c r="G5188" s="194">
        <v>8</v>
      </c>
      <c r="H5188" s="194" t="s">
        <v>60</v>
      </c>
      <c r="I5188" s="187">
        <v>115.3128</v>
      </c>
      <c r="J5188" s="187" t="s">
        <v>1058</v>
      </c>
      <c r="K5188" s="187" t="s">
        <v>116</v>
      </c>
      <c r="L5188" s="195"/>
      <c r="M5188" s="195"/>
      <c r="N5188" s="195"/>
      <c r="O5188" s="199"/>
      <c r="P5188" s="188"/>
    </row>
    <row r="5189" spans="1:16" x14ac:dyDescent="0.25">
      <c r="A5189" s="93">
        <v>570</v>
      </c>
      <c r="B5189" s="232" t="str">
        <f>IF(AND(A5189&lt;&gt;"",ISNUMBER(A5189)),VLOOKUP(A5189,Studies!A:BR,2,FALSE),"")</f>
        <v>Iwamoto 2008</v>
      </c>
      <c r="C5189" s="232" t="str">
        <f>IF(AND(A5189&lt;&gt;"",ISNUMBER(A5189)),VLOOKUP(A5189,Studies!A:BR,3,FALSE),"")</f>
        <v>https://www.ncbi.nlm.nih.gov/pubmed/18513146</v>
      </c>
      <c r="D5189" s="232" t="str">
        <f>IF(AND(A5189&lt;&gt;"",ISNUMBER(A5189)),VLOOKUP(A5189,Studies!A:BR,4,FALSE),"")</f>
        <v>Study I, Period 1 (single oral dose of 100 mg raltegravir)</v>
      </c>
      <c r="E5189" s="206" t="str">
        <f>IF(AND(A5189&lt;&gt;"",ISNUMBER(A5189)),VLOOKUP(A5189,Studies!A:BR,5,FALSE),"")</f>
        <v>Raltegravir</v>
      </c>
      <c r="F5189" s="207" t="str">
        <f>IF(AND(A5189&lt;&gt;"",ISNUMBER(A5189)),VLOOKUP(A5189,Studies!A:BR,6,FALSE),"")</f>
        <v>Plasma</v>
      </c>
      <c r="G5189" s="194">
        <v>10</v>
      </c>
      <c r="H5189" s="194" t="s">
        <v>60</v>
      </c>
      <c r="I5189" s="187">
        <v>71.607280000000003</v>
      </c>
      <c r="J5189" s="187" t="s">
        <v>1058</v>
      </c>
      <c r="K5189" s="187" t="s">
        <v>116</v>
      </c>
      <c r="L5189" s="195"/>
      <c r="M5189" s="195"/>
      <c r="N5189" s="195"/>
      <c r="O5189" s="199"/>
      <c r="P5189" s="188"/>
    </row>
    <row r="5190" spans="1:16" x14ac:dyDescent="0.25">
      <c r="A5190" s="93">
        <v>570</v>
      </c>
      <c r="B5190" s="232" t="str">
        <f>IF(AND(A5190&lt;&gt;"",ISNUMBER(A5190)),VLOOKUP(A5190,Studies!A:BR,2,FALSE),"")</f>
        <v>Iwamoto 2008</v>
      </c>
      <c r="C5190" s="232" t="str">
        <f>IF(AND(A5190&lt;&gt;"",ISNUMBER(A5190)),VLOOKUP(A5190,Studies!A:BR,3,FALSE),"")</f>
        <v>https://www.ncbi.nlm.nih.gov/pubmed/18513146</v>
      </c>
      <c r="D5190" s="232" t="str">
        <f>IF(AND(A5190&lt;&gt;"",ISNUMBER(A5190)),VLOOKUP(A5190,Studies!A:BR,4,FALSE),"")</f>
        <v>Study I, Period 1 (single oral dose of 100 mg raltegravir)</v>
      </c>
      <c r="E5190" s="206" t="str">
        <f>IF(AND(A5190&lt;&gt;"",ISNUMBER(A5190)),VLOOKUP(A5190,Studies!A:BR,5,FALSE),"")</f>
        <v>Raltegravir</v>
      </c>
      <c r="F5190" s="207" t="str">
        <f>IF(AND(A5190&lt;&gt;"",ISNUMBER(A5190)),VLOOKUP(A5190,Studies!A:BR,6,FALSE),"")</f>
        <v>Plasma</v>
      </c>
      <c r="G5190" s="194">
        <v>12</v>
      </c>
      <c r="H5190" s="194" t="s">
        <v>60</v>
      </c>
      <c r="I5190" s="187">
        <v>35.772910000000003</v>
      </c>
      <c r="J5190" s="187" t="s">
        <v>1058</v>
      </c>
      <c r="K5190" s="187" t="s">
        <v>116</v>
      </c>
      <c r="L5190" s="195"/>
      <c r="M5190" s="195"/>
      <c r="N5190" s="195"/>
      <c r="O5190" s="199"/>
      <c r="P5190" s="188"/>
    </row>
    <row r="5191" spans="1:16" x14ac:dyDescent="0.25">
      <c r="A5191" s="93">
        <v>570</v>
      </c>
      <c r="B5191" s="232" t="str">
        <f>IF(AND(A5191&lt;&gt;"",ISNUMBER(A5191)),VLOOKUP(A5191,Studies!A:BR,2,FALSE),"")</f>
        <v>Iwamoto 2008</v>
      </c>
      <c r="C5191" s="232" t="str">
        <f>IF(AND(A5191&lt;&gt;"",ISNUMBER(A5191)),VLOOKUP(A5191,Studies!A:BR,3,FALSE),"")</f>
        <v>https://www.ncbi.nlm.nih.gov/pubmed/18513146</v>
      </c>
      <c r="D5191" s="232" t="str">
        <f>IF(AND(A5191&lt;&gt;"",ISNUMBER(A5191)),VLOOKUP(A5191,Studies!A:BR,4,FALSE),"")</f>
        <v>Study I, Period 1 (single oral dose of 100 mg raltegravir)</v>
      </c>
      <c r="E5191" s="206" t="str">
        <f>IF(AND(A5191&lt;&gt;"",ISNUMBER(A5191)),VLOOKUP(A5191,Studies!A:BR,5,FALSE),"")</f>
        <v>Raltegravir</v>
      </c>
      <c r="F5191" s="207" t="str">
        <f>IF(AND(A5191&lt;&gt;"",ISNUMBER(A5191)),VLOOKUP(A5191,Studies!A:BR,6,FALSE),"")</f>
        <v>Plasma</v>
      </c>
      <c r="G5191" s="194">
        <v>16</v>
      </c>
      <c r="H5191" s="194" t="s">
        <v>60</v>
      </c>
      <c r="I5191" s="187">
        <v>10.03018</v>
      </c>
      <c r="J5191" s="187" t="s">
        <v>1058</v>
      </c>
      <c r="K5191" s="187" t="s">
        <v>116</v>
      </c>
      <c r="L5191" s="195"/>
      <c r="M5191" s="195"/>
      <c r="N5191" s="195"/>
      <c r="O5191" s="199"/>
      <c r="P5191" s="188"/>
    </row>
    <row r="5192" spans="1:16" x14ac:dyDescent="0.25">
      <c r="A5192" s="93">
        <v>570</v>
      </c>
      <c r="B5192" s="232" t="str">
        <f>IF(AND(A5192&lt;&gt;"",ISNUMBER(A5192)),VLOOKUP(A5192,Studies!A:BR,2,FALSE),"")</f>
        <v>Iwamoto 2008</v>
      </c>
      <c r="C5192" s="232" t="str">
        <f>IF(AND(A5192&lt;&gt;"",ISNUMBER(A5192)),VLOOKUP(A5192,Studies!A:BR,3,FALSE),"")</f>
        <v>https://www.ncbi.nlm.nih.gov/pubmed/18513146</v>
      </c>
      <c r="D5192" s="232" t="str">
        <f>IF(AND(A5192&lt;&gt;"",ISNUMBER(A5192)),VLOOKUP(A5192,Studies!A:BR,4,FALSE),"")</f>
        <v>Study I, Period 1 (single oral dose of 100 mg raltegravir)</v>
      </c>
      <c r="E5192" s="206" t="str">
        <f>IF(AND(A5192&lt;&gt;"",ISNUMBER(A5192)),VLOOKUP(A5192,Studies!A:BR,5,FALSE),"")</f>
        <v>Raltegravir</v>
      </c>
      <c r="F5192" s="207" t="str">
        <f>IF(AND(A5192&lt;&gt;"",ISNUMBER(A5192)),VLOOKUP(A5192,Studies!A:BR,6,FALSE),"")</f>
        <v>Plasma</v>
      </c>
      <c r="G5192" s="194">
        <v>24</v>
      </c>
      <c r="H5192" s="194" t="s">
        <v>60</v>
      </c>
      <c r="I5192" s="187">
        <v>2.115189</v>
      </c>
      <c r="J5192" s="187" t="s">
        <v>1058</v>
      </c>
      <c r="K5192" s="187" t="s">
        <v>116</v>
      </c>
      <c r="L5192" s="195"/>
      <c r="M5192" s="195"/>
      <c r="N5192" s="195"/>
      <c r="O5192" s="199"/>
      <c r="P5192" s="188"/>
    </row>
    <row r="5193" spans="1:16" x14ac:dyDescent="0.25">
      <c r="A5193" s="93">
        <v>571</v>
      </c>
      <c r="B5193" s="232" t="str">
        <f>IF(AND(A5193&lt;&gt;"",ISNUMBER(A5193)),VLOOKUP(A5193,Studies!A:BR,2,FALSE),"")</f>
        <v>Iwamoto 2008</v>
      </c>
      <c r="C5193" s="232" t="str">
        <f>IF(AND(A5193&lt;&gt;"",ISNUMBER(A5193)),VLOOKUP(A5193,Studies!A:BR,3,FALSE),"")</f>
        <v>https://www.ncbi.nlm.nih.gov/pubmed/18513146</v>
      </c>
      <c r="D5193" s="232" t="str">
        <f>IF(AND(A5193&lt;&gt;"",ISNUMBER(A5193)),VLOOKUP(A5193,Studies!A:BR,4,FALSE),"")</f>
        <v>Study I, Period 2 (single oral dose of 100 mg raltegravir with multiple doses of 400 mg atazanavir)</v>
      </c>
      <c r="E5193" s="206" t="str">
        <f>IF(AND(A5193&lt;&gt;"",ISNUMBER(A5193)),VLOOKUP(A5193,Studies!A:BR,5,FALSE),"")</f>
        <v>Raltegravir</v>
      </c>
      <c r="F5193" s="207" t="str">
        <f>IF(AND(A5193&lt;&gt;"",ISNUMBER(A5193)),VLOOKUP(A5193,Studies!A:BR,6,FALSE),"")</f>
        <v>Plasma</v>
      </c>
      <c r="G5193" s="194">
        <v>144.5</v>
      </c>
      <c r="H5193" s="194" t="s">
        <v>60</v>
      </c>
      <c r="I5193" s="187">
        <v>362.95100000000002</v>
      </c>
      <c r="J5193" s="187" t="s">
        <v>1058</v>
      </c>
      <c r="K5193" s="187" t="s">
        <v>116</v>
      </c>
      <c r="L5193" s="195"/>
      <c r="M5193" s="195"/>
      <c r="N5193" s="195"/>
      <c r="O5193" s="199"/>
      <c r="P5193" s="188"/>
    </row>
    <row r="5194" spans="1:16" x14ac:dyDescent="0.25">
      <c r="A5194" s="93">
        <v>571</v>
      </c>
      <c r="B5194" s="232" t="str">
        <f>IF(AND(A5194&lt;&gt;"",ISNUMBER(A5194)),VLOOKUP(A5194,Studies!A:BR,2,FALSE),"")</f>
        <v>Iwamoto 2008</v>
      </c>
      <c r="C5194" s="232" t="str">
        <f>IF(AND(A5194&lt;&gt;"",ISNUMBER(A5194)),VLOOKUP(A5194,Studies!A:BR,3,FALSE),"")</f>
        <v>https://www.ncbi.nlm.nih.gov/pubmed/18513146</v>
      </c>
      <c r="D5194" s="232" t="str">
        <f>IF(AND(A5194&lt;&gt;"",ISNUMBER(A5194)),VLOOKUP(A5194,Studies!A:BR,4,FALSE),"")</f>
        <v>Study I, Period 2 (single oral dose of 100 mg raltegravir with multiple doses of 400 mg atazanavir)</v>
      </c>
      <c r="E5194" s="206" t="str">
        <f>IF(AND(A5194&lt;&gt;"",ISNUMBER(A5194)),VLOOKUP(A5194,Studies!A:BR,5,FALSE),"")</f>
        <v>Raltegravir</v>
      </c>
      <c r="F5194" s="207" t="str">
        <f>IF(AND(A5194&lt;&gt;"",ISNUMBER(A5194)),VLOOKUP(A5194,Studies!A:BR,6,FALSE),"")</f>
        <v>Plasma</v>
      </c>
      <c r="G5194" s="194">
        <v>145</v>
      </c>
      <c r="H5194" s="194" t="s">
        <v>60</v>
      </c>
      <c r="I5194" s="187">
        <v>731.48230000000001</v>
      </c>
      <c r="J5194" s="187" t="s">
        <v>1058</v>
      </c>
      <c r="K5194" s="187" t="s">
        <v>116</v>
      </c>
      <c r="L5194" s="195"/>
      <c r="M5194" s="195"/>
      <c r="N5194" s="195"/>
      <c r="O5194" s="199"/>
      <c r="P5194" s="188"/>
    </row>
    <row r="5195" spans="1:16" x14ac:dyDescent="0.25">
      <c r="A5195" s="93">
        <v>571</v>
      </c>
      <c r="B5195" s="232" t="str">
        <f>IF(AND(A5195&lt;&gt;"",ISNUMBER(A5195)),VLOOKUP(A5195,Studies!A:BR,2,FALSE),"")</f>
        <v>Iwamoto 2008</v>
      </c>
      <c r="C5195" s="232" t="str">
        <f>IF(AND(A5195&lt;&gt;"",ISNUMBER(A5195)),VLOOKUP(A5195,Studies!A:BR,3,FALSE),"")</f>
        <v>https://www.ncbi.nlm.nih.gov/pubmed/18513146</v>
      </c>
      <c r="D5195" s="232" t="str">
        <f>IF(AND(A5195&lt;&gt;"",ISNUMBER(A5195)),VLOOKUP(A5195,Studies!A:BR,4,FALSE),"")</f>
        <v>Study I, Period 2 (single oral dose of 100 mg raltegravir with multiple doses of 400 mg atazanavir)</v>
      </c>
      <c r="E5195" s="206" t="str">
        <f>IF(AND(A5195&lt;&gt;"",ISNUMBER(A5195)),VLOOKUP(A5195,Studies!A:BR,5,FALSE),"")</f>
        <v>Raltegravir</v>
      </c>
      <c r="F5195" s="207" t="str">
        <f>IF(AND(A5195&lt;&gt;"",ISNUMBER(A5195)),VLOOKUP(A5195,Studies!A:BR,6,FALSE),"")</f>
        <v>Plasma</v>
      </c>
      <c r="G5195" s="194">
        <v>145.5</v>
      </c>
      <c r="H5195" s="194" t="s">
        <v>60</v>
      </c>
      <c r="I5195" s="187">
        <v>1083.2809999999999</v>
      </c>
      <c r="J5195" s="187" t="s">
        <v>1058</v>
      </c>
      <c r="K5195" s="187" t="s">
        <v>116</v>
      </c>
      <c r="L5195" s="195"/>
      <c r="M5195" s="195"/>
      <c r="N5195" s="195"/>
      <c r="O5195" s="199"/>
      <c r="P5195" s="188"/>
    </row>
    <row r="5196" spans="1:16" x14ac:dyDescent="0.25">
      <c r="A5196" s="93">
        <v>571</v>
      </c>
      <c r="B5196" s="232" t="str">
        <f>IF(AND(A5196&lt;&gt;"",ISNUMBER(A5196)),VLOOKUP(A5196,Studies!A:BR,2,FALSE),"")</f>
        <v>Iwamoto 2008</v>
      </c>
      <c r="C5196" s="232" t="str">
        <f>IF(AND(A5196&lt;&gt;"",ISNUMBER(A5196)),VLOOKUP(A5196,Studies!A:BR,3,FALSE),"")</f>
        <v>https://www.ncbi.nlm.nih.gov/pubmed/18513146</v>
      </c>
      <c r="D5196" s="232" t="str">
        <f>IF(AND(A5196&lt;&gt;"",ISNUMBER(A5196)),VLOOKUP(A5196,Studies!A:BR,4,FALSE),"")</f>
        <v>Study I, Period 2 (single oral dose of 100 mg raltegravir with multiple doses of 400 mg atazanavir)</v>
      </c>
      <c r="E5196" s="206" t="str">
        <f>IF(AND(A5196&lt;&gt;"",ISNUMBER(A5196)),VLOOKUP(A5196,Studies!A:BR,5,FALSE),"")</f>
        <v>Raltegravir</v>
      </c>
      <c r="F5196" s="207" t="str">
        <f>IF(AND(A5196&lt;&gt;"",ISNUMBER(A5196)),VLOOKUP(A5196,Studies!A:BR,6,FALSE),"")</f>
        <v>Plasma</v>
      </c>
      <c r="G5196" s="194">
        <v>146</v>
      </c>
      <c r="H5196" s="194" t="s">
        <v>60</v>
      </c>
      <c r="I5196" s="187">
        <v>2087.982</v>
      </c>
      <c r="J5196" s="187" t="s">
        <v>1058</v>
      </c>
      <c r="K5196" s="187" t="s">
        <v>116</v>
      </c>
      <c r="L5196" s="195"/>
      <c r="M5196" s="195"/>
      <c r="N5196" s="195"/>
      <c r="O5196" s="199"/>
      <c r="P5196" s="188"/>
    </row>
    <row r="5197" spans="1:16" x14ac:dyDescent="0.25">
      <c r="A5197" s="93">
        <v>571</v>
      </c>
      <c r="B5197" s="232" t="str">
        <f>IF(AND(A5197&lt;&gt;"",ISNUMBER(A5197)),VLOOKUP(A5197,Studies!A:BR,2,FALSE),"")</f>
        <v>Iwamoto 2008</v>
      </c>
      <c r="C5197" s="232" t="str">
        <f>IF(AND(A5197&lt;&gt;"",ISNUMBER(A5197)),VLOOKUP(A5197,Studies!A:BR,3,FALSE),"")</f>
        <v>https://www.ncbi.nlm.nih.gov/pubmed/18513146</v>
      </c>
      <c r="D5197" s="232" t="str">
        <f>IF(AND(A5197&lt;&gt;"",ISNUMBER(A5197)),VLOOKUP(A5197,Studies!A:BR,4,FALSE),"")</f>
        <v>Study I, Period 2 (single oral dose of 100 mg raltegravir with multiple doses of 400 mg atazanavir)</v>
      </c>
      <c r="E5197" s="206" t="str">
        <f>IF(AND(A5197&lt;&gt;"",ISNUMBER(A5197)),VLOOKUP(A5197,Studies!A:BR,5,FALSE),"")</f>
        <v>Raltegravir</v>
      </c>
      <c r="F5197" s="207" t="str">
        <f>IF(AND(A5197&lt;&gt;"",ISNUMBER(A5197)),VLOOKUP(A5197,Studies!A:BR,6,FALSE),"")</f>
        <v>Plasma</v>
      </c>
      <c r="G5197" s="194">
        <v>147</v>
      </c>
      <c r="H5197" s="194" t="s">
        <v>60</v>
      </c>
      <c r="I5197" s="187">
        <v>2077.2860000000001</v>
      </c>
      <c r="J5197" s="187" t="s">
        <v>1058</v>
      </c>
      <c r="K5197" s="187" t="s">
        <v>116</v>
      </c>
      <c r="L5197" s="195"/>
      <c r="M5197" s="195"/>
      <c r="N5197" s="195"/>
      <c r="O5197" s="199"/>
      <c r="P5197" s="188"/>
    </row>
    <row r="5198" spans="1:16" x14ac:dyDescent="0.25">
      <c r="A5198" s="93">
        <v>571</v>
      </c>
      <c r="B5198" s="232" t="str">
        <f>IF(AND(A5198&lt;&gt;"",ISNUMBER(A5198)),VLOOKUP(A5198,Studies!A:BR,2,FALSE),"")</f>
        <v>Iwamoto 2008</v>
      </c>
      <c r="C5198" s="232" t="str">
        <f>IF(AND(A5198&lt;&gt;"",ISNUMBER(A5198)),VLOOKUP(A5198,Studies!A:BR,3,FALSE),"")</f>
        <v>https://www.ncbi.nlm.nih.gov/pubmed/18513146</v>
      </c>
      <c r="D5198" s="232" t="str">
        <f>IF(AND(A5198&lt;&gt;"",ISNUMBER(A5198)),VLOOKUP(A5198,Studies!A:BR,4,FALSE),"")</f>
        <v>Study I, Period 2 (single oral dose of 100 mg raltegravir with multiple doses of 400 mg atazanavir)</v>
      </c>
      <c r="E5198" s="206" t="str">
        <f>IF(AND(A5198&lt;&gt;"",ISNUMBER(A5198)),VLOOKUP(A5198,Studies!A:BR,5,FALSE),"")</f>
        <v>Raltegravir</v>
      </c>
      <c r="F5198" s="207" t="str">
        <f>IF(AND(A5198&lt;&gt;"",ISNUMBER(A5198)),VLOOKUP(A5198,Studies!A:BR,6,FALSE),"")</f>
        <v>Plasma</v>
      </c>
      <c r="G5198" s="194">
        <v>148</v>
      </c>
      <c r="H5198" s="194" t="s">
        <v>60</v>
      </c>
      <c r="I5198" s="187">
        <v>1966.134</v>
      </c>
      <c r="J5198" s="187" t="s">
        <v>1058</v>
      </c>
      <c r="K5198" s="187" t="s">
        <v>116</v>
      </c>
      <c r="L5198" s="195"/>
      <c r="M5198" s="195"/>
      <c r="N5198" s="195"/>
      <c r="O5198" s="199"/>
      <c r="P5198" s="188"/>
    </row>
    <row r="5199" spans="1:16" x14ac:dyDescent="0.25">
      <c r="A5199" s="93">
        <v>571</v>
      </c>
      <c r="B5199" s="232" t="str">
        <f>IF(AND(A5199&lt;&gt;"",ISNUMBER(A5199)),VLOOKUP(A5199,Studies!A:BR,2,FALSE),"")</f>
        <v>Iwamoto 2008</v>
      </c>
      <c r="C5199" s="232" t="str">
        <f>IF(AND(A5199&lt;&gt;"",ISNUMBER(A5199)),VLOOKUP(A5199,Studies!A:BR,3,FALSE),"")</f>
        <v>https://www.ncbi.nlm.nih.gov/pubmed/18513146</v>
      </c>
      <c r="D5199" s="232" t="str">
        <f>IF(AND(A5199&lt;&gt;"",ISNUMBER(A5199)),VLOOKUP(A5199,Studies!A:BR,4,FALSE),"")</f>
        <v>Study I, Period 2 (single oral dose of 100 mg raltegravir with multiple doses of 400 mg atazanavir)</v>
      </c>
      <c r="E5199" s="206" t="str">
        <f>IF(AND(A5199&lt;&gt;"",ISNUMBER(A5199)),VLOOKUP(A5199,Studies!A:BR,5,FALSE),"")</f>
        <v>Raltegravir</v>
      </c>
      <c r="F5199" s="207" t="str">
        <f>IF(AND(A5199&lt;&gt;"",ISNUMBER(A5199)),VLOOKUP(A5199,Studies!A:BR,6,FALSE),"")</f>
        <v>Plasma</v>
      </c>
      <c r="G5199" s="194">
        <v>149</v>
      </c>
      <c r="H5199" s="194" t="s">
        <v>60</v>
      </c>
      <c r="I5199" s="187">
        <v>1319.2860000000001</v>
      </c>
      <c r="J5199" s="187" t="s">
        <v>1058</v>
      </c>
      <c r="K5199" s="187" t="s">
        <v>116</v>
      </c>
      <c r="L5199" s="195"/>
      <c r="M5199" s="195"/>
      <c r="N5199" s="195"/>
      <c r="O5199" s="199"/>
      <c r="P5199" s="188"/>
    </row>
    <row r="5200" spans="1:16" x14ac:dyDescent="0.25">
      <c r="A5200" s="93">
        <v>571</v>
      </c>
      <c r="B5200" s="232" t="str">
        <f>IF(AND(A5200&lt;&gt;"",ISNUMBER(A5200)),VLOOKUP(A5200,Studies!A:BR,2,FALSE),"")</f>
        <v>Iwamoto 2008</v>
      </c>
      <c r="C5200" s="232" t="str">
        <f>IF(AND(A5200&lt;&gt;"",ISNUMBER(A5200)),VLOOKUP(A5200,Studies!A:BR,3,FALSE),"")</f>
        <v>https://www.ncbi.nlm.nih.gov/pubmed/18513146</v>
      </c>
      <c r="D5200" s="232" t="str">
        <f>IF(AND(A5200&lt;&gt;"",ISNUMBER(A5200)),VLOOKUP(A5200,Studies!A:BR,4,FALSE),"")</f>
        <v>Study I, Period 2 (single oral dose of 100 mg raltegravir with multiple doses of 400 mg atazanavir)</v>
      </c>
      <c r="E5200" s="206" t="str">
        <f>IF(AND(A5200&lt;&gt;"",ISNUMBER(A5200)),VLOOKUP(A5200,Studies!A:BR,5,FALSE),"")</f>
        <v>Raltegravir</v>
      </c>
      <c r="F5200" s="207" t="str">
        <f>IF(AND(A5200&lt;&gt;"",ISNUMBER(A5200)),VLOOKUP(A5200,Studies!A:BR,6,FALSE),"")</f>
        <v>Plasma</v>
      </c>
      <c r="G5200" s="194">
        <v>150</v>
      </c>
      <c r="H5200" s="194" t="s">
        <v>60</v>
      </c>
      <c r="I5200" s="187">
        <v>689.16089999999997</v>
      </c>
      <c r="J5200" s="187" t="s">
        <v>1058</v>
      </c>
      <c r="K5200" s="187" t="s">
        <v>116</v>
      </c>
      <c r="L5200" s="195"/>
      <c r="M5200" s="195"/>
      <c r="N5200" s="195"/>
      <c r="O5200" s="199"/>
      <c r="P5200" s="188"/>
    </row>
    <row r="5201" spans="1:16" x14ac:dyDescent="0.25">
      <c r="A5201" s="93">
        <v>571</v>
      </c>
      <c r="B5201" s="232" t="str">
        <f>IF(AND(A5201&lt;&gt;"",ISNUMBER(A5201)),VLOOKUP(A5201,Studies!A:BR,2,FALSE),"")</f>
        <v>Iwamoto 2008</v>
      </c>
      <c r="C5201" s="232" t="str">
        <f>IF(AND(A5201&lt;&gt;"",ISNUMBER(A5201)),VLOOKUP(A5201,Studies!A:BR,3,FALSE),"")</f>
        <v>https://www.ncbi.nlm.nih.gov/pubmed/18513146</v>
      </c>
      <c r="D5201" s="232" t="str">
        <f>IF(AND(A5201&lt;&gt;"",ISNUMBER(A5201)),VLOOKUP(A5201,Studies!A:BR,4,FALSE),"")</f>
        <v>Study I, Period 2 (single oral dose of 100 mg raltegravir with multiple doses of 400 mg atazanavir)</v>
      </c>
      <c r="E5201" s="206" t="str">
        <f>IF(AND(A5201&lt;&gt;"",ISNUMBER(A5201)),VLOOKUP(A5201,Studies!A:BR,5,FALSE),"")</f>
        <v>Raltegravir</v>
      </c>
      <c r="F5201" s="207" t="str">
        <f>IF(AND(A5201&lt;&gt;"",ISNUMBER(A5201)),VLOOKUP(A5201,Studies!A:BR,6,FALSE),"")</f>
        <v>Plasma</v>
      </c>
      <c r="G5201" s="194">
        <v>152</v>
      </c>
      <c r="H5201" s="194" t="s">
        <v>60</v>
      </c>
      <c r="I5201" s="187">
        <v>265.99119999999999</v>
      </c>
      <c r="J5201" s="187" t="s">
        <v>1058</v>
      </c>
      <c r="K5201" s="187" t="s">
        <v>116</v>
      </c>
      <c r="L5201" s="195"/>
      <c r="M5201" s="195"/>
      <c r="N5201" s="195"/>
      <c r="O5201" s="199"/>
      <c r="P5201" s="188"/>
    </row>
    <row r="5202" spans="1:16" x14ac:dyDescent="0.25">
      <c r="A5202" s="93">
        <v>571</v>
      </c>
      <c r="B5202" s="232" t="str">
        <f>IF(AND(A5202&lt;&gt;"",ISNUMBER(A5202)),VLOOKUP(A5202,Studies!A:BR,2,FALSE),"")</f>
        <v>Iwamoto 2008</v>
      </c>
      <c r="C5202" s="232" t="str">
        <f>IF(AND(A5202&lt;&gt;"",ISNUMBER(A5202)),VLOOKUP(A5202,Studies!A:BR,3,FALSE),"")</f>
        <v>https://www.ncbi.nlm.nih.gov/pubmed/18513146</v>
      </c>
      <c r="D5202" s="232" t="str">
        <f>IF(AND(A5202&lt;&gt;"",ISNUMBER(A5202)),VLOOKUP(A5202,Studies!A:BR,4,FALSE),"")</f>
        <v>Study I, Period 2 (single oral dose of 100 mg raltegravir with multiple doses of 400 mg atazanavir)</v>
      </c>
      <c r="E5202" s="206" t="str">
        <f>IF(AND(A5202&lt;&gt;"",ISNUMBER(A5202)),VLOOKUP(A5202,Studies!A:BR,5,FALSE),"")</f>
        <v>Raltegravir</v>
      </c>
      <c r="F5202" s="207" t="str">
        <f>IF(AND(A5202&lt;&gt;"",ISNUMBER(A5202)),VLOOKUP(A5202,Studies!A:BR,6,FALSE),"")</f>
        <v>Plasma</v>
      </c>
      <c r="G5202" s="194">
        <v>154</v>
      </c>
      <c r="H5202" s="194" t="s">
        <v>60</v>
      </c>
      <c r="I5202" s="187">
        <v>138.57159999999999</v>
      </c>
      <c r="J5202" s="187" t="s">
        <v>1058</v>
      </c>
      <c r="K5202" s="187" t="s">
        <v>116</v>
      </c>
      <c r="L5202" s="195"/>
      <c r="M5202" s="195"/>
      <c r="N5202" s="195"/>
      <c r="O5202" s="199"/>
      <c r="P5202" s="188"/>
    </row>
    <row r="5203" spans="1:16" x14ac:dyDescent="0.25">
      <c r="A5203" s="93">
        <v>571</v>
      </c>
      <c r="B5203" s="232" t="str">
        <f>IF(AND(A5203&lt;&gt;"",ISNUMBER(A5203)),VLOOKUP(A5203,Studies!A:BR,2,FALSE),"")</f>
        <v>Iwamoto 2008</v>
      </c>
      <c r="C5203" s="232" t="str">
        <f>IF(AND(A5203&lt;&gt;"",ISNUMBER(A5203)),VLOOKUP(A5203,Studies!A:BR,3,FALSE),"")</f>
        <v>https://www.ncbi.nlm.nih.gov/pubmed/18513146</v>
      </c>
      <c r="D5203" s="232" t="str">
        <f>IF(AND(A5203&lt;&gt;"",ISNUMBER(A5203)),VLOOKUP(A5203,Studies!A:BR,4,FALSE),"")</f>
        <v>Study I, Period 2 (single oral dose of 100 mg raltegravir with multiple doses of 400 mg atazanavir)</v>
      </c>
      <c r="E5203" s="206" t="str">
        <f>IF(AND(A5203&lt;&gt;"",ISNUMBER(A5203)),VLOOKUP(A5203,Studies!A:BR,5,FALSE),"")</f>
        <v>Raltegravir</v>
      </c>
      <c r="F5203" s="207" t="str">
        <f>IF(AND(A5203&lt;&gt;"",ISNUMBER(A5203)),VLOOKUP(A5203,Studies!A:BR,6,FALSE),"")</f>
        <v>Plasma</v>
      </c>
      <c r="G5203" s="194">
        <v>156</v>
      </c>
      <c r="H5203" s="194" t="s">
        <v>60</v>
      </c>
      <c r="I5203" s="187">
        <v>65.8429</v>
      </c>
      <c r="J5203" s="187" t="s">
        <v>1058</v>
      </c>
      <c r="K5203" s="187" t="s">
        <v>116</v>
      </c>
      <c r="L5203" s="195"/>
      <c r="M5203" s="195"/>
      <c r="N5203" s="195"/>
      <c r="O5203" s="199"/>
      <c r="P5203" s="188"/>
    </row>
    <row r="5204" spans="1:16" x14ac:dyDescent="0.25">
      <c r="A5204" s="93">
        <v>571</v>
      </c>
      <c r="B5204" s="232" t="str">
        <f>IF(AND(A5204&lt;&gt;"",ISNUMBER(A5204)),VLOOKUP(A5204,Studies!A:BR,2,FALSE),"")</f>
        <v>Iwamoto 2008</v>
      </c>
      <c r="C5204" s="232" t="str">
        <f>IF(AND(A5204&lt;&gt;"",ISNUMBER(A5204)),VLOOKUP(A5204,Studies!A:BR,3,FALSE),"")</f>
        <v>https://www.ncbi.nlm.nih.gov/pubmed/18513146</v>
      </c>
      <c r="D5204" s="232" t="str">
        <f>IF(AND(A5204&lt;&gt;"",ISNUMBER(A5204)),VLOOKUP(A5204,Studies!A:BR,4,FALSE),"")</f>
        <v>Study I, Period 2 (single oral dose of 100 mg raltegravir with multiple doses of 400 mg atazanavir)</v>
      </c>
      <c r="E5204" s="206" t="str">
        <f>IF(AND(A5204&lt;&gt;"",ISNUMBER(A5204)),VLOOKUP(A5204,Studies!A:BR,5,FALSE),"")</f>
        <v>Raltegravir</v>
      </c>
      <c r="F5204" s="207" t="str">
        <f>IF(AND(A5204&lt;&gt;"",ISNUMBER(A5204)),VLOOKUP(A5204,Studies!A:BR,6,FALSE),"")</f>
        <v>Plasma</v>
      </c>
      <c r="G5204" s="194">
        <v>160</v>
      </c>
      <c r="H5204" s="194" t="s">
        <v>60</v>
      </c>
      <c r="I5204" s="187">
        <v>16.8765</v>
      </c>
      <c r="J5204" s="187" t="s">
        <v>1058</v>
      </c>
      <c r="K5204" s="187" t="s">
        <v>116</v>
      </c>
      <c r="L5204" s="195"/>
      <c r="M5204" s="195"/>
      <c r="N5204" s="195"/>
      <c r="O5204" s="199"/>
      <c r="P5204" s="188"/>
    </row>
    <row r="5205" spans="1:16" x14ac:dyDescent="0.25">
      <c r="A5205" s="93">
        <v>571</v>
      </c>
      <c r="B5205" s="232" t="str">
        <f>IF(AND(A5205&lt;&gt;"",ISNUMBER(A5205)),VLOOKUP(A5205,Studies!A:BR,2,FALSE),"")</f>
        <v>Iwamoto 2008</v>
      </c>
      <c r="C5205" s="232" t="str">
        <f>IF(AND(A5205&lt;&gt;"",ISNUMBER(A5205)),VLOOKUP(A5205,Studies!A:BR,3,FALSE),"")</f>
        <v>https://www.ncbi.nlm.nih.gov/pubmed/18513146</v>
      </c>
      <c r="D5205" s="232" t="str">
        <f>IF(AND(A5205&lt;&gt;"",ISNUMBER(A5205)),VLOOKUP(A5205,Studies!A:BR,4,FALSE),"")</f>
        <v>Study I, Period 2 (single oral dose of 100 mg raltegravir with multiple doses of 400 mg atazanavir)</v>
      </c>
      <c r="E5205" s="206" t="str">
        <f>IF(AND(A5205&lt;&gt;"",ISNUMBER(A5205)),VLOOKUP(A5205,Studies!A:BR,5,FALSE),"")</f>
        <v>Raltegravir</v>
      </c>
      <c r="F5205" s="207" t="str">
        <f>IF(AND(A5205&lt;&gt;"",ISNUMBER(A5205)),VLOOKUP(A5205,Studies!A:BR,6,FALSE),"")</f>
        <v>Plasma</v>
      </c>
      <c r="G5205" s="194">
        <v>168</v>
      </c>
      <c r="H5205" s="194" t="s">
        <v>60</v>
      </c>
      <c r="I5205" s="187">
        <v>4.8280430000000001</v>
      </c>
      <c r="J5205" s="187" t="s">
        <v>1058</v>
      </c>
      <c r="K5205" s="187" t="s">
        <v>116</v>
      </c>
      <c r="L5205" s="195"/>
      <c r="M5205" s="195"/>
      <c r="N5205" s="195"/>
      <c r="O5205" s="199"/>
      <c r="P5205" s="188"/>
    </row>
    <row r="5206" spans="1:16" x14ac:dyDescent="0.25">
      <c r="A5206" s="93">
        <v>571</v>
      </c>
      <c r="B5206" s="232" t="str">
        <f>IF(AND(A5206&lt;&gt;"",ISNUMBER(A5206)),VLOOKUP(A5206,Studies!A:BR,2,FALSE),"")</f>
        <v>Iwamoto 2008</v>
      </c>
      <c r="C5206" s="232" t="str">
        <f>IF(AND(A5206&lt;&gt;"",ISNUMBER(A5206)),VLOOKUP(A5206,Studies!A:BR,3,FALSE),"")</f>
        <v>https://www.ncbi.nlm.nih.gov/pubmed/18513146</v>
      </c>
      <c r="D5206" s="232" t="str">
        <f>IF(AND(A5206&lt;&gt;"",ISNUMBER(A5206)),VLOOKUP(A5206,Studies!A:BR,4,FALSE),"")</f>
        <v>Study I, Period 2 (single oral dose of 100 mg raltegravir with multiple doses of 400 mg atazanavir)</v>
      </c>
      <c r="E5206" s="206" t="str">
        <f>IF(AND(A5206&lt;&gt;"",ISNUMBER(A5206)),VLOOKUP(A5206,Studies!A:BR,5,FALSE),"")</f>
        <v>Raltegravir</v>
      </c>
      <c r="F5206" s="207" t="str">
        <f>IF(AND(A5206&lt;&gt;"",ISNUMBER(A5206)),VLOOKUP(A5206,Studies!A:BR,6,FALSE),"")</f>
        <v>Plasma</v>
      </c>
      <c r="G5206" s="194">
        <v>176</v>
      </c>
      <c r="H5206" s="194" t="s">
        <v>60</v>
      </c>
      <c r="I5206" s="187">
        <v>1.4317390000000001</v>
      </c>
      <c r="J5206" s="187" t="s">
        <v>1058</v>
      </c>
      <c r="K5206" s="187" t="s">
        <v>116</v>
      </c>
      <c r="L5206" s="195"/>
      <c r="M5206" s="195"/>
      <c r="N5206" s="195"/>
      <c r="O5206" s="199"/>
      <c r="P5206" s="188"/>
    </row>
    <row r="5207" spans="1:16" x14ac:dyDescent="0.25">
      <c r="A5207" s="183">
        <v>572</v>
      </c>
      <c r="B5207" s="232" t="str">
        <f>IF(AND(A5207&lt;&gt;"",ISNUMBER(A5207)),VLOOKUP(A5207,Studies!A:BR,2,FALSE),"")</f>
        <v>Neely 2010</v>
      </c>
      <c r="C5207" s="232" t="str">
        <f>IF(AND(A5207&lt;&gt;"",ISNUMBER(A5207)),VLOOKUP(A5207,Studies!A:BR,3,FALSE),"")</f>
        <v>https://www.ncbi.nlm.nih.gov/pubmed/20823282</v>
      </c>
      <c r="D5207" s="232" t="str">
        <f>IF(AND(A5207&lt;&gt;"",ISNUMBER(A5207)),VLOOKUP(A5207,Studies!A:BR,4,FALSE),"")</f>
        <v>Study arm A (Raltegravir 400mg twice daily)</v>
      </c>
      <c r="E5207" s="206" t="str">
        <f>IF(AND(A5207&lt;&gt;"",ISNUMBER(A5207)),VLOOKUP(A5207,Studies!A:BR,5,FALSE),"")</f>
        <v>Raltegravir</v>
      </c>
      <c r="F5207" s="207" t="str">
        <f>IF(AND(A5207&lt;&gt;"",ISNUMBER(A5207)),VLOOKUP(A5207,Studies!A:BR,6,FALSE),"")</f>
        <v>Plasma</v>
      </c>
      <c r="G5207" s="194">
        <v>168</v>
      </c>
      <c r="H5207" s="194" t="s">
        <v>60</v>
      </c>
      <c r="I5207" s="187">
        <v>263.80290000000002</v>
      </c>
      <c r="J5207" s="187" t="s">
        <v>1025</v>
      </c>
      <c r="K5207" s="187" t="s">
        <v>1064</v>
      </c>
      <c r="L5207" s="195"/>
      <c r="M5207" s="195"/>
      <c r="N5207" s="195"/>
      <c r="O5207" s="199"/>
      <c r="P5207" s="188" t="s">
        <v>1604</v>
      </c>
    </row>
    <row r="5208" spans="1:16" x14ac:dyDescent="0.25">
      <c r="A5208" s="183">
        <v>572</v>
      </c>
      <c r="B5208" s="232" t="str">
        <f>IF(AND(A5208&lt;&gt;"",ISNUMBER(A5208)),VLOOKUP(A5208,Studies!A:BR,2,FALSE),"")</f>
        <v>Neely 2010</v>
      </c>
      <c r="C5208" s="232" t="str">
        <f>IF(AND(A5208&lt;&gt;"",ISNUMBER(A5208)),VLOOKUP(A5208,Studies!A:BR,3,FALSE),"")</f>
        <v>https://www.ncbi.nlm.nih.gov/pubmed/20823282</v>
      </c>
      <c r="D5208" s="232" t="str">
        <f>IF(AND(A5208&lt;&gt;"",ISNUMBER(A5208)),VLOOKUP(A5208,Studies!A:BR,4,FALSE),"")</f>
        <v>Study arm A (Raltegravir 400mg twice daily)</v>
      </c>
      <c r="E5208" s="206" t="str">
        <f>IF(AND(A5208&lt;&gt;"",ISNUMBER(A5208)),VLOOKUP(A5208,Studies!A:BR,5,FALSE),"")</f>
        <v>Raltegravir</v>
      </c>
      <c r="F5208" s="207" t="str">
        <f>IF(AND(A5208&lt;&gt;"",ISNUMBER(A5208)),VLOOKUP(A5208,Studies!A:BR,6,FALSE),"")</f>
        <v>Plasma</v>
      </c>
      <c r="G5208" s="194">
        <v>169</v>
      </c>
      <c r="H5208" s="194" t="s">
        <v>60</v>
      </c>
      <c r="I5208" s="187">
        <v>676.24760000000003</v>
      </c>
      <c r="J5208" s="187" t="s">
        <v>1025</v>
      </c>
      <c r="K5208" s="187" t="s">
        <v>1064</v>
      </c>
      <c r="L5208" s="195"/>
      <c r="M5208" s="195"/>
      <c r="N5208" s="195"/>
      <c r="O5208" s="199"/>
      <c r="P5208" s="188" t="s">
        <v>1604</v>
      </c>
    </row>
    <row r="5209" spans="1:16" x14ac:dyDescent="0.25">
      <c r="A5209" s="183">
        <v>572</v>
      </c>
      <c r="B5209" s="232" t="str">
        <f>IF(AND(A5209&lt;&gt;"",ISNUMBER(A5209)),VLOOKUP(A5209,Studies!A:BR,2,FALSE),"")</f>
        <v>Neely 2010</v>
      </c>
      <c r="C5209" s="232" t="str">
        <f>IF(AND(A5209&lt;&gt;"",ISNUMBER(A5209)),VLOOKUP(A5209,Studies!A:BR,3,FALSE),"")</f>
        <v>https://www.ncbi.nlm.nih.gov/pubmed/20823282</v>
      </c>
      <c r="D5209" s="232" t="str">
        <f>IF(AND(A5209&lt;&gt;"",ISNUMBER(A5209)),VLOOKUP(A5209,Studies!A:BR,4,FALSE),"")</f>
        <v>Study arm A (Raltegravir 400mg twice daily)</v>
      </c>
      <c r="E5209" s="206" t="str">
        <f>IF(AND(A5209&lt;&gt;"",ISNUMBER(A5209)),VLOOKUP(A5209,Studies!A:BR,5,FALSE),"")</f>
        <v>Raltegravir</v>
      </c>
      <c r="F5209" s="207" t="str">
        <f>IF(AND(A5209&lt;&gt;"",ISNUMBER(A5209)),VLOOKUP(A5209,Studies!A:BR,6,FALSE),"")</f>
        <v>Plasma</v>
      </c>
      <c r="G5209" s="194">
        <v>170</v>
      </c>
      <c r="H5209" s="194" t="s">
        <v>60</v>
      </c>
      <c r="I5209" s="187">
        <v>637.20809999999994</v>
      </c>
      <c r="J5209" s="187" t="s">
        <v>1025</v>
      </c>
      <c r="K5209" s="187" t="s">
        <v>1064</v>
      </c>
      <c r="L5209" s="195"/>
      <c r="M5209" s="195"/>
      <c r="N5209" s="195"/>
      <c r="O5209" s="199"/>
      <c r="P5209" s="188" t="s">
        <v>1604</v>
      </c>
    </row>
    <row r="5210" spans="1:16" x14ac:dyDescent="0.25">
      <c r="A5210" s="183">
        <v>572</v>
      </c>
      <c r="B5210" s="232" t="str">
        <f>IF(AND(A5210&lt;&gt;"",ISNUMBER(A5210)),VLOOKUP(A5210,Studies!A:BR,2,FALSE),"")</f>
        <v>Neely 2010</v>
      </c>
      <c r="C5210" s="232" t="str">
        <f>IF(AND(A5210&lt;&gt;"",ISNUMBER(A5210)),VLOOKUP(A5210,Studies!A:BR,3,FALSE),"")</f>
        <v>https://www.ncbi.nlm.nih.gov/pubmed/20823282</v>
      </c>
      <c r="D5210" s="232" t="str">
        <f>IF(AND(A5210&lt;&gt;"",ISNUMBER(A5210)),VLOOKUP(A5210,Studies!A:BR,4,FALSE),"")</f>
        <v>Study arm A (Raltegravir 400mg twice daily)</v>
      </c>
      <c r="E5210" s="206" t="str">
        <f>IF(AND(A5210&lt;&gt;"",ISNUMBER(A5210)),VLOOKUP(A5210,Studies!A:BR,5,FALSE),"")</f>
        <v>Raltegravir</v>
      </c>
      <c r="F5210" s="207" t="str">
        <f>IF(AND(A5210&lt;&gt;"",ISNUMBER(A5210)),VLOOKUP(A5210,Studies!A:BR,6,FALSE),"")</f>
        <v>Plasma</v>
      </c>
      <c r="G5210" s="194">
        <v>172</v>
      </c>
      <c r="H5210" s="194" t="s">
        <v>60</v>
      </c>
      <c r="I5210" s="187">
        <v>282.4502</v>
      </c>
      <c r="J5210" s="187" t="s">
        <v>1025</v>
      </c>
      <c r="K5210" s="187" t="s">
        <v>1064</v>
      </c>
      <c r="L5210" s="195"/>
      <c r="M5210" s="195"/>
      <c r="N5210" s="195"/>
      <c r="O5210" s="199"/>
      <c r="P5210" s="188" t="s">
        <v>1604</v>
      </c>
    </row>
    <row r="5211" spans="1:16" x14ac:dyDescent="0.25">
      <c r="A5211" s="183">
        <v>572</v>
      </c>
      <c r="B5211" s="232" t="str">
        <f>IF(AND(A5211&lt;&gt;"",ISNUMBER(A5211)),VLOOKUP(A5211,Studies!A:BR,2,FALSE),"")</f>
        <v>Neely 2010</v>
      </c>
      <c r="C5211" s="232" t="str">
        <f>IF(AND(A5211&lt;&gt;"",ISNUMBER(A5211)),VLOOKUP(A5211,Studies!A:BR,3,FALSE),"")</f>
        <v>https://www.ncbi.nlm.nih.gov/pubmed/20823282</v>
      </c>
      <c r="D5211" s="232" t="str">
        <f>IF(AND(A5211&lt;&gt;"",ISNUMBER(A5211)),VLOOKUP(A5211,Studies!A:BR,4,FALSE),"")</f>
        <v>Study arm A (Raltegravir 400mg twice daily)</v>
      </c>
      <c r="E5211" s="206" t="str">
        <f>IF(AND(A5211&lt;&gt;"",ISNUMBER(A5211)),VLOOKUP(A5211,Studies!A:BR,5,FALSE),"")</f>
        <v>Raltegravir</v>
      </c>
      <c r="F5211" s="207" t="str">
        <f>IF(AND(A5211&lt;&gt;"",ISNUMBER(A5211)),VLOOKUP(A5211,Studies!A:BR,6,FALSE),"")</f>
        <v>Plasma</v>
      </c>
      <c r="G5211" s="194">
        <v>176</v>
      </c>
      <c r="H5211" s="194" t="s">
        <v>60</v>
      </c>
      <c r="I5211" s="187">
        <v>106.0531</v>
      </c>
      <c r="J5211" s="187" t="s">
        <v>1025</v>
      </c>
      <c r="K5211" s="187" t="s">
        <v>1064</v>
      </c>
      <c r="L5211" s="195"/>
      <c r="M5211" s="195"/>
      <c r="N5211" s="195"/>
      <c r="O5211" s="199"/>
      <c r="P5211" s="188" t="s">
        <v>1604</v>
      </c>
    </row>
    <row r="5212" spans="1:16" x14ac:dyDescent="0.25">
      <c r="A5212" s="183">
        <v>572</v>
      </c>
      <c r="B5212" s="232" t="str">
        <f>IF(AND(A5212&lt;&gt;"",ISNUMBER(A5212)),VLOOKUP(A5212,Studies!A:BR,2,FALSE),"")</f>
        <v>Neely 2010</v>
      </c>
      <c r="C5212" s="232" t="str">
        <f>IF(AND(A5212&lt;&gt;"",ISNUMBER(A5212)),VLOOKUP(A5212,Studies!A:BR,3,FALSE),"")</f>
        <v>https://www.ncbi.nlm.nih.gov/pubmed/20823282</v>
      </c>
      <c r="D5212" s="232" t="str">
        <f>IF(AND(A5212&lt;&gt;"",ISNUMBER(A5212)),VLOOKUP(A5212,Studies!A:BR,4,FALSE),"")</f>
        <v>Study arm A (Raltegravir 400mg twice daily)</v>
      </c>
      <c r="E5212" s="206" t="str">
        <f>IF(AND(A5212&lt;&gt;"",ISNUMBER(A5212)),VLOOKUP(A5212,Studies!A:BR,5,FALSE),"")</f>
        <v>Raltegravir</v>
      </c>
      <c r="F5212" s="207" t="str">
        <f>IF(AND(A5212&lt;&gt;"",ISNUMBER(A5212)),VLOOKUP(A5212,Studies!A:BR,6,FALSE),"")</f>
        <v>Plasma</v>
      </c>
      <c r="G5212" s="194">
        <v>180</v>
      </c>
      <c r="H5212" s="194" t="s">
        <v>60</v>
      </c>
      <c r="I5212" s="187">
        <v>46.404029999999999</v>
      </c>
      <c r="J5212" s="187" t="s">
        <v>1025</v>
      </c>
      <c r="K5212" s="187" t="s">
        <v>1064</v>
      </c>
      <c r="L5212" s="195"/>
      <c r="M5212" s="195"/>
      <c r="N5212" s="195"/>
      <c r="O5212" s="199"/>
      <c r="P5212" s="188" t="s">
        <v>1604</v>
      </c>
    </row>
    <row r="5213" spans="1:16" x14ac:dyDescent="0.25">
      <c r="A5213" s="183">
        <v>573</v>
      </c>
      <c r="B5213" s="232" t="str">
        <f>IF(AND(A5213&lt;&gt;"",ISNUMBER(A5213)),VLOOKUP(A5213,Studies!A:BR,2,FALSE),"")</f>
        <v>Neely 2010</v>
      </c>
      <c r="C5213" s="232" t="str">
        <f>IF(AND(A5213&lt;&gt;"",ISNUMBER(A5213)),VLOOKUP(A5213,Studies!A:BR,3,FALSE),"")</f>
        <v>https://www.ncbi.nlm.nih.gov/pubmed/20823282</v>
      </c>
      <c r="D5213" s="232" t="str">
        <f>IF(AND(A5213&lt;&gt;"",ISNUMBER(A5213)),VLOOKUP(A5213,Studies!A:BR,4,FALSE),"")</f>
        <v>Study arm B (Raltegravir 400mg + Atazanavir 400 mg once daily)</v>
      </c>
      <c r="E5213" s="206" t="str">
        <f>IF(AND(A5213&lt;&gt;"",ISNUMBER(A5213)),VLOOKUP(A5213,Studies!A:BR,5,FALSE),"")</f>
        <v>Raltegravir</v>
      </c>
      <c r="F5213" s="207" t="str">
        <f>IF(AND(A5213&lt;&gt;"",ISNUMBER(A5213)),VLOOKUP(A5213,Studies!A:BR,6,FALSE),"")</f>
        <v>Plasma</v>
      </c>
      <c r="G5213" s="194">
        <v>168</v>
      </c>
      <c r="H5213" s="194" t="s">
        <v>60</v>
      </c>
      <c r="I5213" s="187">
        <v>23.057770000000001</v>
      </c>
      <c r="J5213" s="187" t="s">
        <v>1025</v>
      </c>
      <c r="K5213" s="187" t="s">
        <v>1064</v>
      </c>
      <c r="L5213" s="195"/>
      <c r="M5213" s="195"/>
      <c r="N5213" s="195"/>
      <c r="O5213" s="199"/>
      <c r="P5213" s="188" t="s">
        <v>1604</v>
      </c>
    </row>
    <row r="5214" spans="1:16" x14ac:dyDescent="0.25">
      <c r="A5214" s="183">
        <v>573</v>
      </c>
      <c r="B5214" s="232" t="str">
        <f>IF(AND(A5214&lt;&gt;"",ISNUMBER(A5214)),VLOOKUP(A5214,Studies!A:BR,2,FALSE),"")</f>
        <v>Neely 2010</v>
      </c>
      <c r="C5214" s="232" t="str">
        <f>IF(AND(A5214&lt;&gt;"",ISNUMBER(A5214)),VLOOKUP(A5214,Studies!A:BR,3,FALSE),"")</f>
        <v>https://www.ncbi.nlm.nih.gov/pubmed/20823282</v>
      </c>
      <c r="D5214" s="232" t="str">
        <f>IF(AND(A5214&lt;&gt;"",ISNUMBER(A5214)),VLOOKUP(A5214,Studies!A:BR,4,FALSE),"")</f>
        <v>Study arm B (Raltegravir 400mg + Atazanavir 400 mg once daily)</v>
      </c>
      <c r="E5214" s="206" t="str">
        <f>IF(AND(A5214&lt;&gt;"",ISNUMBER(A5214)),VLOOKUP(A5214,Studies!A:BR,5,FALSE),"")</f>
        <v>Raltegravir</v>
      </c>
      <c r="F5214" s="207" t="str">
        <f>IF(AND(A5214&lt;&gt;"",ISNUMBER(A5214)),VLOOKUP(A5214,Studies!A:BR,6,FALSE),"")</f>
        <v>Plasma</v>
      </c>
      <c r="G5214" s="194">
        <v>169</v>
      </c>
      <c r="H5214" s="194" t="s">
        <v>60</v>
      </c>
      <c r="I5214" s="187">
        <v>962.81500000000005</v>
      </c>
      <c r="J5214" s="187" t="s">
        <v>1025</v>
      </c>
      <c r="K5214" s="187" t="s">
        <v>1064</v>
      </c>
      <c r="L5214" s="195"/>
      <c r="M5214" s="195"/>
      <c r="N5214" s="195"/>
      <c r="O5214" s="199"/>
      <c r="P5214" s="188" t="s">
        <v>1604</v>
      </c>
    </row>
    <row r="5215" spans="1:16" x14ac:dyDescent="0.25">
      <c r="A5215" s="183">
        <v>573</v>
      </c>
      <c r="B5215" s="232" t="str">
        <f>IF(AND(A5215&lt;&gt;"",ISNUMBER(A5215)),VLOOKUP(A5215,Studies!A:BR,2,FALSE),"")</f>
        <v>Neely 2010</v>
      </c>
      <c r="C5215" s="232" t="str">
        <f>IF(AND(A5215&lt;&gt;"",ISNUMBER(A5215)),VLOOKUP(A5215,Studies!A:BR,3,FALSE),"")</f>
        <v>https://www.ncbi.nlm.nih.gov/pubmed/20823282</v>
      </c>
      <c r="D5215" s="232" t="str">
        <f>IF(AND(A5215&lt;&gt;"",ISNUMBER(A5215)),VLOOKUP(A5215,Studies!A:BR,4,FALSE),"")</f>
        <v>Study arm B (Raltegravir 400mg + Atazanavir 400 mg once daily)</v>
      </c>
      <c r="E5215" s="206" t="str">
        <f>IF(AND(A5215&lt;&gt;"",ISNUMBER(A5215)),VLOOKUP(A5215,Studies!A:BR,5,FALSE),"")</f>
        <v>Raltegravir</v>
      </c>
      <c r="F5215" s="207" t="str">
        <f>IF(AND(A5215&lt;&gt;"",ISNUMBER(A5215)),VLOOKUP(A5215,Studies!A:BR,6,FALSE),"")</f>
        <v>Plasma</v>
      </c>
      <c r="G5215" s="194">
        <v>170</v>
      </c>
      <c r="H5215" s="194" t="s">
        <v>60</v>
      </c>
      <c r="I5215" s="187">
        <v>797.0018</v>
      </c>
      <c r="J5215" s="187" t="s">
        <v>1025</v>
      </c>
      <c r="K5215" s="187" t="s">
        <v>1064</v>
      </c>
      <c r="L5215" s="195"/>
      <c r="M5215" s="195"/>
      <c r="N5215" s="195"/>
      <c r="O5215" s="199"/>
      <c r="P5215" s="188" t="s">
        <v>1604</v>
      </c>
    </row>
    <row r="5216" spans="1:16" x14ac:dyDescent="0.25">
      <c r="A5216" s="183">
        <v>573</v>
      </c>
      <c r="B5216" s="232" t="str">
        <f>IF(AND(A5216&lt;&gt;"",ISNUMBER(A5216)),VLOOKUP(A5216,Studies!A:BR,2,FALSE),"")</f>
        <v>Neely 2010</v>
      </c>
      <c r="C5216" s="232" t="str">
        <f>IF(AND(A5216&lt;&gt;"",ISNUMBER(A5216)),VLOOKUP(A5216,Studies!A:BR,3,FALSE),"")</f>
        <v>https://www.ncbi.nlm.nih.gov/pubmed/20823282</v>
      </c>
      <c r="D5216" s="232" t="str">
        <f>IF(AND(A5216&lt;&gt;"",ISNUMBER(A5216)),VLOOKUP(A5216,Studies!A:BR,4,FALSE),"")</f>
        <v>Study arm B (Raltegravir 400mg + Atazanavir 400 mg once daily)</v>
      </c>
      <c r="E5216" s="206" t="str">
        <f>IF(AND(A5216&lt;&gt;"",ISNUMBER(A5216)),VLOOKUP(A5216,Studies!A:BR,5,FALSE),"")</f>
        <v>Raltegravir</v>
      </c>
      <c r="F5216" s="207" t="str">
        <f>IF(AND(A5216&lt;&gt;"",ISNUMBER(A5216)),VLOOKUP(A5216,Studies!A:BR,6,FALSE),"")</f>
        <v>Plasma</v>
      </c>
      <c r="G5216" s="194">
        <v>172</v>
      </c>
      <c r="H5216" s="194" t="s">
        <v>60</v>
      </c>
      <c r="I5216" s="187">
        <v>388.11180000000002</v>
      </c>
      <c r="J5216" s="187" t="s">
        <v>1025</v>
      </c>
      <c r="K5216" s="187" t="s">
        <v>1064</v>
      </c>
      <c r="L5216" s="195"/>
      <c r="M5216" s="195"/>
      <c r="N5216" s="195"/>
      <c r="O5216" s="199"/>
      <c r="P5216" s="188" t="s">
        <v>1604</v>
      </c>
    </row>
    <row r="5217" spans="1:16" x14ac:dyDescent="0.25">
      <c r="A5217" s="183">
        <v>573</v>
      </c>
      <c r="B5217" s="232" t="str">
        <f>IF(AND(A5217&lt;&gt;"",ISNUMBER(A5217)),VLOOKUP(A5217,Studies!A:BR,2,FALSE),"")</f>
        <v>Neely 2010</v>
      </c>
      <c r="C5217" s="232" t="str">
        <f>IF(AND(A5217&lt;&gt;"",ISNUMBER(A5217)),VLOOKUP(A5217,Studies!A:BR,3,FALSE),"")</f>
        <v>https://www.ncbi.nlm.nih.gov/pubmed/20823282</v>
      </c>
      <c r="D5217" s="232" t="str">
        <f>IF(AND(A5217&lt;&gt;"",ISNUMBER(A5217)),VLOOKUP(A5217,Studies!A:BR,4,FALSE),"")</f>
        <v>Study arm B (Raltegravir 400mg + Atazanavir 400 mg once daily)</v>
      </c>
      <c r="E5217" s="206" t="str">
        <f>IF(AND(A5217&lt;&gt;"",ISNUMBER(A5217)),VLOOKUP(A5217,Studies!A:BR,5,FALSE),"")</f>
        <v>Raltegravir</v>
      </c>
      <c r="F5217" s="207" t="str">
        <f>IF(AND(A5217&lt;&gt;"",ISNUMBER(A5217)),VLOOKUP(A5217,Studies!A:BR,6,FALSE),"")</f>
        <v>Plasma</v>
      </c>
      <c r="G5217" s="194">
        <v>176</v>
      </c>
      <c r="H5217" s="194" t="s">
        <v>60</v>
      </c>
      <c r="I5217" s="187">
        <v>125.0545</v>
      </c>
      <c r="J5217" s="187" t="s">
        <v>1025</v>
      </c>
      <c r="K5217" s="187" t="s">
        <v>1064</v>
      </c>
      <c r="L5217" s="195"/>
      <c r="M5217" s="195"/>
      <c r="N5217" s="195"/>
      <c r="O5217" s="199"/>
      <c r="P5217" s="188" t="s">
        <v>1604</v>
      </c>
    </row>
    <row r="5218" spans="1:16" x14ac:dyDescent="0.25">
      <c r="A5218" s="183">
        <v>573</v>
      </c>
      <c r="B5218" s="232" t="str">
        <f>IF(AND(A5218&lt;&gt;"",ISNUMBER(A5218)),VLOOKUP(A5218,Studies!A:BR,2,FALSE),"")</f>
        <v>Neely 2010</v>
      </c>
      <c r="C5218" s="232" t="str">
        <f>IF(AND(A5218&lt;&gt;"",ISNUMBER(A5218)),VLOOKUP(A5218,Studies!A:BR,3,FALSE),"")</f>
        <v>https://www.ncbi.nlm.nih.gov/pubmed/20823282</v>
      </c>
      <c r="D5218" s="232" t="str">
        <f>IF(AND(A5218&lt;&gt;"",ISNUMBER(A5218)),VLOOKUP(A5218,Studies!A:BR,4,FALSE),"")</f>
        <v>Study arm B (Raltegravir 400mg + Atazanavir 400 mg once daily)</v>
      </c>
      <c r="E5218" s="206" t="str">
        <f>IF(AND(A5218&lt;&gt;"",ISNUMBER(A5218)),VLOOKUP(A5218,Studies!A:BR,5,FALSE),"")</f>
        <v>Raltegravir</v>
      </c>
      <c r="F5218" s="207" t="str">
        <f>IF(AND(A5218&lt;&gt;"",ISNUMBER(A5218)),VLOOKUP(A5218,Studies!A:BR,6,FALSE),"")</f>
        <v>Plasma</v>
      </c>
      <c r="G5218" s="194">
        <v>180</v>
      </c>
      <c r="H5218" s="194" t="s">
        <v>60</v>
      </c>
      <c r="I5218" s="187">
        <v>68.430719999999994</v>
      </c>
      <c r="J5218" s="187" t="s">
        <v>1025</v>
      </c>
      <c r="K5218" s="187" t="s">
        <v>1064</v>
      </c>
      <c r="L5218" s="195"/>
      <c r="M5218" s="195"/>
      <c r="N5218" s="195"/>
      <c r="O5218" s="199"/>
      <c r="P5218" s="188" t="s">
        <v>1604</v>
      </c>
    </row>
    <row r="5219" spans="1:16" x14ac:dyDescent="0.25">
      <c r="A5219" s="183">
        <v>573</v>
      </c>
      <c r="B5219" s="232" t="str">
        <f>IF(AND(A5219&lt;&gt;"",ISNUMBER(A5219)),VLOOKUP(A5219,Studies!A:BR,2,FALSE),"")</f>
        <v>Neely 2010</v>
      </c>
      <c r="C5219" s="232" t="str">
        <f>IF(AND(A5219&lt;&gt;"",ISNUMBER(A5219)),VLOOKUP(A5219,Studies!A:BR,3,FALSE),"")</f>
        <v>https://www.ncbi.nlm.nih.gov/pubmed/20823282</v>
      </c>
      <c r="D5219" s="232" t="str">
        <f>IF(AND(A5219&lt;&gt;"",ISNUMBER(A5219)),VLOOKUP(A5219,Studies!A:BR,4,FALSE),"")</f>
        <v>Study arm B (Raltegravir 400mg + Atazanavir 400 mg once daily)</v>
      </c>
      <c r="E5219" s="206" t="str">
        <f>IF(AND(A5219&lt;&gt;"",ISNUMBER(A5219)),VLOOKUP(A5219,Studies!A:BR,5,FALSE),"")</f>
        <v>Raltegravir</v>
      </c>
      <c r="F5219" s="207" t="str">
        <f>IF(AND(A5219&lt;&gt;"",ISNUMBER(A5219)),VLOOKUP(A5219,Studies!A:BR,6,FALSE),"")</f>
        <v>Plasma</v>
      </c>
      <c r="G5219" s="194">
        <v>192</v>
      </c>
      <c r="H5219" s="194" t="s">
        <v>60</v>
      </c>
      <c r="I5219" s="187">
        <v>17.341609999999999</v>
      </c>
      <c r="J5219" s="187" t="s">
        <v>1025</v>
      </c>
      <c r="K5219" s="187" t="s">
        <v>1064</v>
      </c>
      <c r="L5219" s="195"/>
      <c r="M5219" s="195"/>
      <c r="N5219" s="195"/>
      <c r="O5219" s="199"/>
      <c r="P5219" s="188" t="s">
        <v>1604</v>
      </c>
    </row>
    <row r="5220" spans="1:16" x14ac:dyDescent="0.25">
      <c r="A5220" s="183">
        <v>574</v>
      </c>
      <c r="B5220" s="232" t="str">
        <f>IF(AND(A5220&lt;&gt;"",ISNUMBER(A5220)),VLOOKUP(A5220,Studies!A:BR,2,FALSE),"")</f>
        <v>Krishna 2016</v>
      </c>
      <c r="C5220" s="232" t="str">
        <f>IF(AND(A5220&lt;&gt;"",ISNUMBER(A5220)),VLOOKUP(A5220,Studies!A:BR,3,FALSE),"")</f>
        <v>https://www.ncbi.nlm.nih.gov/pubmed/27696440</v>
      </c>
      <c r="D5220" s="232" t="str">
        <f>IF(AND(A5220&lt;&gt;"",ISNUMBER(A5220)),VLOOKUP(A5220,Studies!A:BR,4,FALSE),"")</f>
        <v>Period 1, Day 1 (single oral dose of 1200 mg raltegravir)</v>
      </c>
      <c r="E5220" s="206" t="str">
        <f>IF(AND(A5220&lt;&gt;"",ISNUMBER(A5220)),VLOOKUP(A5220,Studies!A:BR,5,FALSE),"")</f>
        <v>Raltegravir</v>
      </c>
      <c r="F5220" s="207" t="str">
        <f>IF(AND(A5220&lt;&gt;"",ISNUMBER(A5220)),VLOOKUP(A5220,Studies!A:BR,6,FALSE),"")</f>
        <v>Plasma</v>
      </c>
      <c r="G5220" s="194">
        <v>0.5</v>
      </c>
      <c r="H5220" s="194" t="s">
        <v>60</v>
      </c>
      <c r="I5220" s="187">
        <v>4438.5110000000004</v>
      </c>
      <c r="J5220" s="187" t="s">
        <v>1058</v>
      </c>
      <c r="K5220" s="187" t="s">
        <v>116</v>
      </c>
      <c r="L5220" s="195"/>
      <c r="M5220" s="195"/>
      <c r="N5220" s="195"/>
      <c r="O5220" s="199"/>
      <c r="P5220" s="188"/>
    </row>
    <row r="5221" spans="1:16" x14ac:dyDescent="0.25">
      <c r="A5221" s="183">
        <v>574</v>
      </c>
      <c r="B5221" s="232" t="str">
        <f>IF(AND(A5221&lt;&gt;"",ISNUMBER(A5221)),VLOOKUP(A5221,Studies!A:BR,2,FALSE),"")</f>
        <v>Krishna 2016</v>
      </c>
      <c r="C5221" s="232" t="str">
        <f>IF(AND(A5221&lt;&gt;"",ISNUMBER(A5221)),VLOOKUP(A5221,Studies!A:BR,3,FALSE),"")</f>
        <v>https://www.ncbi.nlm.nih.gov/pubmed/27696440</v>
      </c>
      <c r="D5221" s="232" t="str">
        <f>IF(AND(A5221&lt;&gt;"",ISNUMBER(A5221)),VLOOKUP(A5221,Studies!A:BR,4,FALSE),"")</f>
        <v>Period 1, Day 1 (single oral dose of 1200 mg raltegravir)</v>
      </c>
      <c r="E5221" s="206" t="str">
        <f>IF(AND(A5221&lt;&gt;"",ISNUMBER(A5221)),VLOOKUP(A5221,Studies!A:BR,5,FALSE),"")</f>
        <v>Raltegravir</v>
      </c>
      <c r="F5221" s="207" t="str">
        <f>IF(AND(A5221&lt;&gt;"",ISNUMBER(A5221)),VLOOKUP(A5221,Studies!A:BR,6,FALSE),"")</f>
        <v>Plasma</v>
      </c>
      <c r="G5221" s="194">
        <v>1</v>
      </c>
      <c r="H5221" s="194" t="s">
        <v>60</v>
      </c>
      <c r="I5221" s="187">
        <v>6503.3549999999996</v>
      </c>
      <c r="J5221" s="187" t="s">
        <v>1058</v>
      </c>
      <c r="K5221" s="187" t="s">
        <v>116</v>
      </c>
      <c r="L5221" s="195"/>
      <c r="M5221" s="195"/>
      <c r="N5221" s="195"/>
      <c r="O5221" s="199"/>
      <c r="P5221" s="188"/>
    </row>
    <row r="5222" spans="1:16" x14ac:dyDescent="0.25">
      <c r="A5222" s="183">
        <v>574</v>
      </c>
      <c r="B5222" s="232" t="str">
        <f>IF(AND(A5222&lt;&gt;"",ISNUMBER(A5222)),VLOOKUP(A5222,Studies!A:BR,2,FALSE),"")</f>
        <v>Krishna 2016</v>
      </c>
      <c r="C5222" s="232" t="str">
        <f>IF(AND(A5222&lt;&gt;"",ISNUMBER(A5222)),VLOOKUP(A5222,Studies!A:BR,3,FALSE),"")</f>
        <v>https://www.ncbi.nlm.nih.gov/pubmed/27696440</v>
      </c>
      <c r="D5222" s="232" t="str">
        <f>IF(AND(A5222&lt;&gt;"",ISNUMBER(A5222)),VLOOKUP(A5222,Studies!A:BR,4,FALSE),"")</f>
        <v>Period 1, Day 1 (single oral dose of 1200 mg raltegravir)</v>
      </c>
      <c r="E5222" s="206" t="str">
        <f>IF(AND(A5222&lt;&gt;"",ISNUMBER(A5222)),VLOOKUP(A5222,Studies!A:BR,5,FALSE),"")</f>
        <v>Raltegravir</v>
      </c>
      <c r="F5222" s="207" t="str">
        <f>IF(AND(A5222&lt;&gt;"",ISNUMBER(A5222)),VLOOKUP(A5222,Studies!A:BR,6,FALSE),"")</f>
        <v>Plasma</v>
      </c>
      <c r="G5222" s="194">
        <v>1.5</v>
      </c>
      <c r="H5222" s="194" t="s">
        <v>60</v>
      </c>
      <c r="I5222" s="187">
        <v>9900.6890000000003</v>
      </c>
      <c r="J5222" s="187" t="s">
        <v>1058</v>
      </c>
      <c r="K5222" s="187" t="s">
        <v>116</v>
      </c>
      <c r="L5222" s="195"/>
      <c r="M5222" s="195"/>
      <c r="N5222" s="195"/>
      <c r="O5222" s="199"/>
      <c r="P5222" s="188"/>
    </row>
    <row r="5223" spans="1:16" x14ac:dyDescent="0.25">
      <c r="A5223" s="183">
        <v>574</v>
      </c>
      <c r="B5223" s="232" t="str">
        <f>IF(AND(A5223&lt;&gt;"",ISNUMBER(A5223)),VLOOKUP(A5223,Studies!A:BR,2,FALSE),"")</f>
        <v>Krishna 2016</v>
      </c>
      <c r="C5223" s="232" t="str">
        <f>IF(AND(A5223&lt;&gt;"",ISNUMBER(A5223)),VLOOKUP(A5223,Studies!A:BR,3,FALSE),"")</f>
        <v>https://www.ncbi.nlm.nih.gov/pubmed/27696440</v>
      </c>
      <c r="D5223" s="232" t="str">
        <f>IF(AND(A5223&lt;&gt;"",ISNUMBER(A5223)),VLOOKUP(A5223,Studies!A:BR,4,FALSE),"")</f>
        <v>Period 1, Day 1 (single oral dose of 1200 mg raltegravir)</v>
      </c>
      <c r="E5223" s="206" t="str">
        <f>IF(AND(A5223&lt;&gt;"",ISNUMBER(A5223)),VLOOKUP(A5223,Studies!A:BR,5,FALSE),"")</f>
        <v>Raltegravir</v>
      </c>
      <c r="F5223" s="207" t="str">
        <f>IF(AND(A5223&lt;&gt;"",ISNUMBER(A5223)),VLOOKUP(A5223,Studies!A:BR,6,FALSE),"")</f>
        <v>Plasma</v>
      </c>
      <c r="G5223" s="194">
        <v>2</v>
      </c>
      <c r="H5223" s="194" t="s">
        <v>60</v>
      </c>
      <c r="I5223" s="187">
        <v>12214.1</v>
      </c>
      <c r="J5223" s="187" t="s">
        <v>1058</v>
      </c>
      <c r="K5223" s="187" t="s">
        <v>116</v>
      </c>
      <c r="L5223" s="195"/>
      <c r="M5223" s="195"/>
      <c r="N5223" s="195"/>
      <c r="O5223" s="199"/>
      <c r="P5223" s="188"/>
    </row>
    <row r="5224" spans="1:16" x14ac:dyDescent="0.25">
      <c r="A5224" s="183">
        <v>574</v>
      </c>
      <c r="B5224" s="232" t="str">
        <f>IF(AND(A5224&lt;&gt;"",ISNUMBER(A5224)),VLOOKUP(A5224,Studies!A:BR,2,FALSE),"")</f>
        <v>Krishna 2016</v>
      </c>
      <c r="C5224" s="232" t="str">
        <f>IF(AND(A5224&lt;&gt;"",ISNUMBER(A5224)),VLOOKUP(A5224,Studies!A:BR,3,FALSE),"")</f>
        <v>https://www.ncbi.nlm.nih.gov/pubmed/27696440</v>
      </c>
      <c r="D5224" s="232" t="str">
        <f>IF(AND(A5224&lt;&gt;"",ISNUMBER(A5224)),VLOOKUP(A5224,Studies!A:BR,4,FALSE),"")</f>
        <v>Period 1, Day 1 (single oral dose of 1200 mg raltegravir)</v>
      </c>
      <c r="E5224" s="206" t="str">
        <f>IF(AND(A5224&lt;&gt;"",ISNUMBER(A5224)),VLOOKUP(A5224,Studies!A:BR,5,FALSE),"")</f>
        <v>Raltegravir</v>
      </c>
      <c r="F5224" s="207" t="str">
        <f>IF(AND(A5224&lt;&gt;"",ISNUMBER(A5224)),VLOOKUP(A5224,Studies!A:BR,6,FALSE),"")</f>
        <v>Plasma</v>
      </c>
      <c r="G5224" s="194">
        <v>3</v>
      </c>
      <c r="H5224" s="194" t="s">
        <v>60</v>
      </c>
      <c r="I5224" s="187">
        <v>12445.84</v>
      </c>
      <c r="J5224" s="187" t="s">
        <v>1058</v>
      </c>
      <c r="K5224" s="187" t="s">
        <v>116</v>
      </c>
      <c r="L5224" s="195">
        <v>8094.8220000000001</v>
      </c>
      <c r="M5224" s="195" t="s">
        <v>1058</v>
      </c>
      <c r="N5224" s="195" t="s">
        <v>534</v>
      </c>
      <c r="O5224" s="199"/>
      <c r="P5224" s="188"/>
    </row>
    <row r="5225" spans="1:16" x14ac:dyDescent="0.25">
      <c r="A5225" s="183">
        <v>574</v>
      </c>
      <c r="B5225" s="232" t="str">
        <f>IF(AND(A5225&lt;&gt;"",ISNUMBER(A5225)),VLOOKUP(A5225,Studies!A:BR,2,FALSE),"")</f>
        <v>Krishna 2016</v>
      </c>
      <c r="C5225" s="232" t="str">
        <f>IF(AND(A5225&lt;&gt;"",ISNUMBER(A5225)),VLOOKUP(A5225,Studies!A:BR,3,FALSE),"")</f>
        <v>https://www.ncbi.nlm.nih.gov/pubmed/27696440</v>
      </c>
      <c r="D5225" s="232" t="str">
        <f>IF(AND(A5225&lt;&gt;"",ISNUMBER(A5225)),VLOOKUP(A5225,Studies!A:BR,4,FALSE),"")</f>
        <v>Period 1, Day 1 (single oral dose of 1200 mg raltegravir)</v>
      </c>
      <c r="E5225" s="206" t="str">
        <f>IF(AND(A5225&lt;&gt;"",ISNUMBER(A5225)),VLOOKUP(A5225,Studies!A:BR,5,FALSE),"")</f>
        <v>Raltegravir</v>
      </c>
      <c r="F5225" s="207" t="str">
        <f>IF(AND(A5225&lt;&gt;"",ISNUMBER(A5225)),VLOOKUP(A5225,Studies!A:BR,6,FALSE),"")</f>
        <v>Plasma</v>
      </c>
      <c r="G5225" s="194">
        <v>4</v>
      </c>
      <c r="H5225" s="194" t="s">
        <v>60</v>
      </c>
      <c r="I5225" s="187">
        <v>7286.5519999999997</v>
      </c>
      <c r="J5225" s="187" t="s">
        <v>1058</v>
      </c>
      <c r="K5225" s="187" t="s">
        <v>116</v>
      </c>
      <c r="L5225" s="195">
        <v>4690.1459999999997</v>
      </c>
      <c r="M5225" s="195" t="s">
        <v>1058</v>
      </c>
      <c r="N5225" s="195" t="s">
        <v>534</v>
      </c>
      <c r="O5225" s="199"/>
      <c r="P5225" s="188"/>
    </row>
    <row r="5226" spans="1:16" x14ac:dyDescent="0.25">
      <c r="A5226" s="183">
        <v>574</v>
      </c>
      <c r="B5226" s="232" t="str">
        <f>IF(AND(A5226&lt;&gt;"",ISNUMBER(A5226)),VLOOKUP(A5226,Studies!A:BR,2,FALSE),"")</f>
        <v>Krishna 2016</v>
      </c>
      <c r="C5226" s="232" t="str">
        <f>IF(AND(A5226&lt;&gt;"",ISNUMBER(A5226)),VLOOKUP(A5226,Studies!A:BR,3,FALSE),"")</f>
        <v>https://www.ncbi.nlm.nih.gov/pubmed/27696440</v>
      </c>
      <c r="D5226" s="232" t="str">
        <f>IF(AND(A5226&lt;&gt;"",ISNUMBER(A5226)),VLOOKUP(A5226,Studies!A:BR,4,FALSE),"")</f>
        <v>Period 1, Day 1 (single oral dose of 1200 mg raltegravir)</v>
      </c>
      <c r="E5226" s="206" t="str">
        <f>IF(AND(A5226&lt;&gt;"",ISNUMBER(A5226)),VLOOKUP(A5226,Studies!A:BR,5,FALSE),"")</f>
        <v>Raltegravir</v>
      </c>
      <c r="F5226" s="207" t="str">
        <f>IF(AND(A5226&lt;&gt;"",ISNUMBER(A5226)),VLOOKUP(A5226,Studies!A:BR,6,FALSE),"")</f>
        <v>Plasma</v>
      </c>
      <c r="G5226" s="194">
        <v>6</v>
      </c>
      <c r="H5226" s="194" t="s">
        <v>60</v>
      </c>
      <c r="I5226" s="187">
        <v>2695.9580000000001</v>
      </c>
      <c r="J5226" s="187" t="s">
        <v>1058</v>
      </c>
      <c r="K5226" s="187" t="s">
        <v>116</v>
      </c>
      <c r="L5226" s="195">
        <v>2423.7860000000001</v>
      </c>
      <c r="M5226" s="195" t="s">
        <v>1058</v>
      </c>
      <c r="N5226" s="195" t="s">
        <v>534</v>
      </c>
      <c r="O5226" s="199"/>
      <c r="P5226" s="188"/>
    </row>
    <row r="5227" spans="1:16" x14ac:dyDescent="0.25">
      <c r="A5227" s="183">
        <v>574</v>
      </c>
      <c r="B5227" s="232" t="str">
        <f>IF(AND(A5227&lt;&gt;"",ISNUMBER(A5227)),VLOOKUP(A5227,Studies!A:BR,2,FALSE),"")</f>
        <v>Krishna 2016</v>
      </c>
      <c r="C5227" s="232" t="str">
        <f>IF(AND(A5227&lt;&gt;"",ISNUMBER(A5227)),VLOOKUP(A5227,Studies!A:BR,3,FALSE),"")</f>
        <v>https://www.ncbi.nlm.nih.gov/pubmed/27696440</v>
      </c>
      <c r="D5227" s="232" t="str">
        <f>IF(AND(A5227&lt;&gt;"",ISNUMBER(A5227)),VLOOKUP(A5227,Studies!A:BR,4,FALSE),"")</f>
        <v>Period 1, Day 1 (single oral dose of 1200 mg raltegravir)</v>
      </c>
      <c r="E5227" s="206" t="str">
        <f>IF(AND(A5227&lt;&gt;"",ISNUMBER(A5227)),VLOOKUP(A5227,Studies!A:BR,5,FALSE),"")</f>
        <v>Raltegravir</v>
      </c>
      <c r="F5227" s="207" t="str">
        <f>IF(AND(A5227&lt;&gt;"",ISNUMBER(A5227)),VLOOKUP(A5227,Studies!A:BR,6,FALSE),"")</f>
        <v>Plasma</v>
      </c>
      <c r="G5227" s="194">
        <v>8</v>
      </c>
      <c r="H5227" s="194" t="s">
        <v>60</v>
      </c>
      <c r="I5227" s="187">
        <v>763.34529999999995</v>
      </c>
      <c r="J5227" s="187" t="s">
        <v>1058</v>
      </c>
      <c r="K5227" s="187" t="s">
        <v>116</v>
      </c>
      <c r="L5227" s="195">
        <v>581.25070000000005</v>
      </c>
      <c r="M5227" s="195" t="s">
        <v>1058</v>
      </c>
      <c r="N5227" s="195" t="s">
        <v>534</v>
      </c>
      <c r="O5227" s="199"/>
      <c r="P5227" s="188"/>
    </row>
    <row r="5228" spans="1:16" x14ac:dyDescent="0.25">
      <c r="A5228" s="183">
        <v>574</v>
      </c>
      <c r="B5228" s="232" t="str">
        <f>IF(AND(A5228&lt;&gt;"",ISNUMBER(A5228)),VLOOKUP(A5228,Studies!A:BR,2,FALSE),"")</f>
        <v>Krishna 2016</v>
      </c>
      <c r="C5228" s="232" t="str">
        <f>IF(AND(A5228&lt;&gt;"",ISNUMBER(A5228)),VLOOKUP(A5228,Studies!A:BR,3,FALSE),"")</f>
        <v>https://www.ncbi.nlm.nih.gov/pubmed/27696440</v>
      </c>
      <c r="D5228" s="232" t="str">
        <f>IF(AND(A5228&lt;&gt;"",ISNUMBER(A5228)),VLOOKUP(A5228,Studies!A:BR,4,FALSE),"")</f>
        <v>Period 1, Day 1 (single oral dose of 1200 mg raltegravir)</v>
      </c>
      <c r="E5228" s="206" t="str">
        <f>IF(AND(A5228&lt;&gt;"",ISNUMBER(A5228)),VLOOKUP(A5228,Studies!A:BR,5,FALSE),"")</f>
        <v>Raltegravir</v>
      </c>
      <c r="F5228" s="207" t="str">
        <f>IF(AND(A5228&lt;&gt;"",ISNUMBER(A5228)),VLOOKUP(A5228,Studies!A:BR,6,FALSE),"")</f>
        <v>Plasma</v>
      </c>
      <c r="G5228" s="194">
        <v>12</v>
      </c>
      <c r="H5228" s="194" t="s">
        <v>60</v>
      </c>
      <c r="I5228" s="187">
        <v>211.91329999999999</v>
      </c>
      <c r="J5228" s="187" t="s">
        <v>1058</v>
      </c>
      <c r="K5228" s="187" t="s">
        <v>116</v>
      </c>
      <c r="L5228" s="195">
        <v>101.25879999999999</v>
      </c>
      <c r="M5228" s="195" t="s">
        <v>1058</v>
      </c>
      <c r="N5228" s="195" t="s">
        <v>534</v>
      </c>
      <c r="O5228" s="199"/>
      <c r="P5228" s="188"/>
    </row>
    <row r="5229" spans="1:16" x14ac:dyDescent="0.25">
      <c r="A5229" s="183">
        <v>574</v>
      </c>
      <c r="B5229" s="232" t="str">
        <f>IF(AND(A5229&lt;&gt;"",ISNUMBER(A5229)),VLOOKUP(A5229,Studies!A:BR,2,FALSE),"")</f>
        <v>Krishna 2016</v>
      </c>
      <c r="C5229" s="232" t="str">
        <f>IF(AND(A5229&lt;&gt;"",ISNUMBER(A5229)),VLOOKUP(A5229,Studies!A:BR,3,FALSE),"")</f>
        <v>https://www.ncbi.nlm.nih.gov/pubmed/27696440</v>
      </c>
      <c r="D5229" s="232" t="str">
        <f>IF(AND(A5229&lt;&gt;"",ISNUMBER(A5229)),VLOOKUP(A5229,Studies!A:BR,4,FALSE),"")</f>
        <v>Period 1, Day 1 (single oral dose of 1200 mg raltegravir)</v>
      </c>
      <c r="E5229" s="206" t="str">
        <f>IF(AND(A5229&lt;&gt;"",ISNUMBER(A5229)),VLOOKUP(A5229,Studies!A:BR,5,FALSE),"")</f>
        <v>Raltegravir</v>
      </c>
      <c r="F5229" s="207" t="str">
        <f>IF(AND(A5229&lt;&gt;"",ISNUMBER(A5229)),VLOOKUP(A5229,Studies!A:BR,6,FALSE),"")</f>
        <v>Plasma</v>
      </c>
      <c r="G5229" s="194">
        <v>16</v>
      </c>
      <c r="H5229" s="194" t="s">
        <v>60</v>
      </c>
      <c r="I5229" s="187">
        <v>136.3725</v>
      </c>
      <c r="J5229" s="187" t="s">
        <v>1058</v>
      </c>
      <c r="K5229" s="187" t="s">
        <v>116</v>
      </c>
      <c r="L5229" s="195">
        <v>81.87773</v>
      </c>
      <c r="M5229" s="195" t="s">
        <v>1058</v>
      </c>
      <c r="N5229" s="195" t="s">
        <v>534</v>
      </c>
      <c r="O5229" s="199"/>
      <c r="P5229" s="188"/>
    </row>
    <row r="5230" spans="1:16" x14ac:dyDescent="0.25">
      <c r="A5230" s="183">
        <v>574</v>
      </c>
      <c r="B5230" s="232" t="str">
        <f>IF(AND(A5230&lt;&gt;"",ISNUMBER(A5230)),VLOOKUP(A5230,Studies!A:BR,2,FALSE),"")</f>
        <v>Krishna 2016</v>
      </c>
      <c r="C5230" s="232" t="str">
        <f>IF(AND(A5230&lt;&gt;"",ISNUMBER(A5230)),VLOOKUP(A5230,Studies!A:BR,3,FALSE),"")</f>
        <v>https://www.ncbi.nlm.nih.gov/pubmed/27696440</v>
      </c>
      <c r="D5230" s="232" t="str">
        <f>IF(AND(A5230&lt;&gt;"",ISNUMBER(A5230)),VLOOKUP(A5230,Studies!A:BR,4,FALSE),"")</f>
        <v>Period 1, Day 1 (single oral dose of 1200 mg raltegravir)</v>
      </c>
      <c r="E5230" s="206" t="str">
        <f>IF(AND(A5230&lt;&gt;"",ISNUMBER(A5230)),VLOOKUP(A5230,Studies!A:BR,5,FALSE),"")</f>
        <v>Raltegravir</v>
      </c>
      <c r="F5230" s="207" t="str">
        <f>IF(AND(A5230&lt;&gt;"",ISNUMBER(A5230)),VLOOKUP(A5230,Studies!A:BR,6,FALSE),"")</f>
        <v>Plasma</v>
      </c>
      <c r="G5230" s="194">
        <v>24</v>
      </c>
      <c r="H5230" s="194" t="s">
        <v>60</v>
      </c>
      <c r="I5230" s="187">
        <v>100.19070000000001</v>
      </c>
      <c r="J5230" s="187" t="s">
        <v>1058</v>
      </c>
      <c r="K5230" s="187" t="s">
        <v>116</v>
      </c>
      <c r="L5230" s="195">
        <v>56.971069999999997</v>
      </c>
      <c r="M5230" s="195" t="s">
        <v>1058</v>
      </c>
      <c r="N5230" s="195" t="s">
        <v>534</v>
      </c>
      <c r="O5230" s="199"/>
      <c r="P5230" s="188"/>
    </row>
    <row r="5231" spans="1:16" x14ac:dyDescent="0.25">
      <c r="A5231" s="183">
        <v>574</v>
      </c>
      <c r="B5231" s="232" t="str">
        <f>IF(AND(A5231&lt;&gt;"",ISNUMBER(A5231)),VLOOKUP(A5231,Studies!A:BR,2,FALSE),"")</f>
        <v>Krishna 2016</v>
      </c>
      <c r="C5231" s="232" t="str">
        <f>IF(AND(A5231&lt;&gt;"",ISNUMBER(A5231)),VLOOKUP(A5231,Studies!A:BR,3,FALSE),"")</f>
        <v>https://www.ncbi.nlm.nih.gov/pubmed/27696440</v>
      </c>
      <c r="D5231" s="232" t="str">
        <f>IF(AND(A5231&lt;&gt;"",ISNUMBER(A5231)),VLOOKUP(A5231,Studies!A:BR,4,FALSE),"")</f>
        <v>Period 1, Day 1 (single oral dose of 1200 mg raltegravir)</v>
      </c>
      <c r="E5231" s="206" t="str">
        <f>IF(AND(A5231&lt;&gt;"",ISNUMBER(A5231)),VLOOKUP(A5231,Studies!A:BR,5,FALSE),"")</f>
        <v>Raltegravir</v>
      </c>
      <c r="F5231" s="207" t="str">
        <f>IF(AND(A5231&lt;&gt;"",ISNUMBER(A5231)),VLOOKUP(A5231,Studies!A:BR,6,FALSE),"")</f>
        <v>Plasma</v>
      </c>
      <c r="G5231" s="194">
        <v>48</v>
      </c>
      <c r="H5231" s="194" t="s">
        <v>60</v>
      </c>
      <c r="I5231" s="187">
        <v>45.422069999999998</v>
      </c>
      <c r="J5231" s="187" t="s">
        <v>1058</v>
      </c>
      <c r="K5231" s="187" t="s">
        <v>116</v>
      </c>
      <c r="L5231" s="195"/>
      <c r="M5231" s="195"/>
      <c r="N5231" s="195"/>
      <c r="O5231" s="199"/>
      <c r="P5231" s="188"/>
    </row>
    <row r="5232" spans="1:16" x14ac:dyDescent="0.25">
      <c r="A5232" s="183">
        <v>574</v>
      </c>
      <c r="B5232" s="232" t="str">
        <f>IF(AND(A5232&lt;&gt;"",ISNUMBER(A5232)),VLOOKUP(A5232,Studies!A:BR,2,FALSE),"")</f>
        <v>Krishna 2016</v>
      </c>
      <c r="C5232" s="232" t="str">
        <f>IF(AND(A5232&lt;&gt;"",ISNUMBER(A5232)),VLOOKUP(A5232,Studies!A:BR,3,FALSE),"")</f>
        <v>https://www.ncbi.nlm.nih.gov/pubmed/27696440</v>
      </c>
      <c r="D5232" s="232" t="str">
        <f>IF(AND(A5232&lt;&gt;"",ISNUMBER(A5232)),VLOOKUP(A5232,Studies!A:BR,4,FALSE),"")</f>
        <v>Period 1, Day 1 (single oral dose of 1200 mg raltegravir)</v>
      </c>
      <c r="E5232" s="206" t="str">
        <f>IF(AND(A5232&lt;&gt;"",ISNUMBER(A5232)),VLOOKUP(A5232,Studies!A:BR,5,FALSE),"")</f>
        <v>Raltegravir</v>
      </c>
      <c r="F5232" s="207" t="str">
        <f>IF(AND(A5232&lt;&gt;"",ISNUMBER(A5232)),VLOOKUP(A5232,Studies!A:BR,6,FALSE),"")</f>
        <v>Plasma</v>
      </c>
      <c r="G5232" s="194">
        <v>72</v>
      </c>
      <c r="H5232" s="194" t="s">
        <v>60</v>
      </c>
      <c r="I5232" s="187">
        <v>29.6052</v>
      </c>
      <c r="J5232" s="187" t="s">
        <v>1058</v>
      </c>
      <c r="K5232" s="187" t="s">
        <v>116</v>
      </c>
      <c r="L5232" s="195"/>
      <c r="M5232" s="195"/>
      <c r="N5232" s="195"/>
      <c r="O5232" s="199"/>
      <c r="P5232" s="188"/>
    </row>
    <row r="5233" spans="1:16" x14ac:dyDescent="0.25">
      <c r="A5233" s="183">
        <v>575</v>
      </c>
      <c r="B5233" s="232" t="str">
        <f>IF(AND(A5233&lt;&gt;"",ISNUMBER(A5233)),VLOOKUP(A5233,Studies!A:BR,2,FALSE),"")</f>
        <v>Krishna 2016</v>
      </c>
      <c r="C5233" s="232" t="str">
        <f>IF(AND(A5233&lt;&gt;"",ISNUMBER(A5233)),VLOOKUP(A5233,Studies!A:BR,3,FALSE),"")</f>
        <v>https://www.ncbi.nlm.nih.gov/pubmed/27696440</v>
      </c>
      <c r="D5233" s="232" t="str">
        <f>IF(AND(A5233&lt;&gt;"",ISNUMBER(A5233)),VLOOKUP(A5233,Studies!A:BR,4,FALSE),"")</f>
        <v>Period 2, Day 7 (single oral dose of 1200 mg raltegravir with multiple oral QD doses of 400 mg atazanavir)</v>
      </c>
      <c r="E5233" s="206" t="str">
        <f>IF(AND(A5233&lt;&gt;"",ISNUMBER(A5233)),VLOOKUP(A5233,Studies!A:BR,5,FALSE),"")</f>
        <v>Raltegravir</v>
      </c>
      <c r="F5233" s="207" t="str">
        <f>IF(AND(A5233&lt;&gt;"",ISNUMBER(A5233)),VLOOKUP(A5233,Studies!A:BR,6,FALSE),"")</f>
        <v>Plasma</v>
      </c>
      <c r="G5233" s="194">
        <v>144.5</v>
      </c>
      <c r="H5233" s="194" t="s">
        <v>60</v>
      </c>
      <c r="I5233" s="187">
        <v>4272.3810000000003</v>
      </c>
      <c r="J5233" s="187" t="s">
        <v>1058</v>
      </c>
      <c r="K5233" s="187" t="s">
        <v>116</v>
      </c>
      <c r="L5233" s="195"/>
      <c r="M5233" s="195"/>
      <c r="N5233" s="195"/>
      <c r="O5233" s="199"/>
      <c r="P5233" s="188"/>
    </row>
    <row r="5234" spans="1:16" x14ac:dyDescent="0.25">
      <c r="A5234" s="183">
        <v>575</v>
      </c>
      <c r="B5234" s="232" t="str">
        <f>IF(AND(A5234&lt;&gt;"",ISNUMBER(A5234)),VLOOKUP(A5234,Studies!A:BR,2,FALSE),"")</f>
        <v>Krishna 2016</v>
      </c>
      <c r="C5234" s="232" t="str">
        <f>IF(AND(A5234&lt;&gt;"",ISNUMBER(A5234)),VLOOKUP(A5234,Studies!A:BR,3,FALSE),"")</f>
        <v>https://www.ncbi.nlm.nih.gov/pubmed/27696440</v>
      </c>
      <c r="D5234" s="232" t="str">
        <f>IF(AND(A5234&lt;&gt;"",ISNUMBER(A5234)),VLOOKUP(A5234,Studies!A:BR,4,FALSE),"")</f>
        <v>Period 2, Day 7 (single oral dose of 1200 mg raltegravir with multiple oral QD doses of 400 mg atazanavir)</v>
      </c>
      <c r="E5234" s="206" t="str">
        <f>IF(AND(A5234&lt;&gt;"",ISNUMBER(A5234)),VLOOKUP(A5234,Studies!A:BR,5,FALSE),"")</f>
        <v>Raltegravir</v>
      </c>
      <c r="F5234" s="207" t="str">
        <f>IF(AND(A5234&lt;&gt;"",ISNUMBER(A5234)),VLOOKUP(A5234,Studies!A:BR,6,FALSE),"")</f>
        <v>Plasma</v>
      </c>
      <c r="G5234" s="194">
        <v>145</v>
      </c>
      <c r="H5234" s="194" t="s">
        <v>60</v>
      </c>
      <c r="I5234" s="187">
        <v>7434.3689999999997</v>
      </c>
      <c r="J5234" s="187" t="s">
        <v>1058</v>
      </c>
      <c r="K5234" s="187" t="s">
        <v>116</v>
      </c>
      <c r="L5234" s="195"/>
      <c r="M5234" s="195"/>
      <c r="N5234" s="195"/>
      <c r="O5234" s="199"/>
      <c r="P5234" s="188"/>
    </row>
    <row r="5235" spans="1:16" x14ac:dyDescent="0.25">
      <c r="A5235" s="183">
        <v>575</v>
      </c>
      <c r="B5235" s="232" t="str">
        <f>IF(AND(A5235&lt;&gt;"",ISNUMBER(A5235)),VLOOKUP(A5235,Studies!A:BR,2,FALSE),"")</f>
        <v>Krishna 2016</v>
      </c>
      <c r="C5235" s="232" t="str">
        <f>IF(AND(A5235&lt;&gt;"",ISNUMBER(A5235)),VLOOKUP(A5235,Studies!A:BR,3,FALSE),"")</f>
        <v>https://www.ncbi.nlm.nih.gov/pubmed/27696440</v>
      </c>
      <c r="D5235" s="232" t="str">
        <f>IF(AND(A5235&lt;&gt;"",ISNUMBER(A5235)),VLOOKUP(A5235,Studies!A:BR,4,FALSE),"")</f>
        <v>Period 2, Day 7 (single oral dose of 1200 mg raltegravir with multiple oral QD doses of 400 mg atazanavir)</v>
      </c>
      <c r="E5235" s="206" t="str">
        <f>IF(AND(A5235&lt;&gt;"",ISNUMBER(A5235)),VLOOKUP(A5235,Studies!A:BR,5,FALSE),"")</f>
        <v>Raltegravir</v>
      </c>
      <c r="F5235" s="207" t="str">
        <f>IF(AND(A5235&lt;&gt;"",ISNUMBER(A5235)),VLOOKUP(A5235,Studies!A:BR,6,FALSE),"")</f>
        <v>Plasma</v>
      </c>
      <c r="G5235" s="194">
        <v>145.5</v>
      </c>
      <c r="H5235" s="194" t="s">
        <v>60</v>
      </c>
      <c r="I5235" s="187">
        <v>11317.27</v>
      </c>
      <c r="J5235" s="187" t="s">
        <v>1058</v>
      </c>
      <c r="K5235" s="187" t="s">
        <v>116</v>
      </c>
      <c r="L5235" s="195"/>
      <c r="M5235" s="195"/>
      <c r="N5235" s="195"/>
      <c r="O5235" s="199"/>
      <c r="P5235" s="188"/>
    </row>
    <row r="5236" spans="1:16" x14ac:dyDescent="0.25">
      <c r="A5236" s="183">
        <v>575</v>
      </c>
      <c r="B5236" s="232" t="str">
        <f>IF(AND(A5236&lt;&gt;"",ISNUMBER(A5236)),VLOOKUP(A5236,Studies!A:BR,2,FALSE),"")</f>
        <v>Krishna 2016</v>
      </c>
      <c r="C5236" s="232" t="str">
        <f>IF(AND(A5236&lt;&gt;"",ISNUMBER(A5236)),VLOOKUP(A5236,Studies!A:BR,3,FALSE),"")</f>
        <v>https://www.ncbi.nlm.nih.gov/pubmed/27696440</v>
      </c>
      <c r="D5236" s="232" t="str">
        <f>IF(AND(A5236&lt;&gt;"",ISNUMBER(A5236)),VLOOKUP(A5236,Studies!A:BR,4,FALSE),"")</f>
        <v>Period 2, Day 7 (single oral dose of 1200 mg raltegravir with multiple oral QD doses of 400 mg atazanavir)</v>
      </c>
      <c r="E5236" s="206" t="str">
        <f>IF(AND(A5236&lt;&gt;"",ISNUMBER(A5236)),VLOOKUP(A5236,Studies!A:BR,5,FALSE),"")</f>
        <v>Raltegravir</v>
      </c>
      <c r="F5236" s="207" t="str">
        <f>IF(AND(A5236&lt;&gt;"",ISNUMBER(A5236)),VLOOKUP(A5236,Studies!A:BR,6,FALSE),"")</f>
        <v>Plasma</v>
      </c>
      <c r="G5236" s="194">
        <v>146</v>
      </c>
      <c r="H5236" s="194" t="s">
        <v>60</v>
      </c>
      <c r="I5236" s="187">
        <v>12935.19</v>
      </c>
      <c r="J5236" s="187" t="s">
        <v>1058</v>
      </c>
      <c r="K5236" s="187" t="s">
        <v>116</v>
      </c>
      <c r="L5236" s="195"/>
      <c r="M5236" s="195"/>
      <c r="N5236" s="195"/>
      <c r="O5236" s="199"/>
      <c r="P5236" s="188"/>
    </row>
    <row r="5237" spans="1:16" x14ac:dyDescent="0.25">
      <c r="A5237" s="183">
        <v>575</v>
      </c>
      <c r="B5237" s="232" t="str">
        <f>IF(AND(A5237&lt;&gt;"",ISNUMBER(A5237)),VLOOKUP(A5237,Studies!A:BR,2,FALSE),"")</f>
        <v>Krishna 2016</v>
      </c>
      <c r="C5237" s="232" t="str">
        <f>IF(AND(A5237&lt;&gt;"",ISNUMBER(A5237)),VLOOKUP(A5237,Studies!A:BR,3,FALSE),"")</f>
        <v>https://www.ncbi.nlm.nih.gov/pubmed/27696440</v>
      </c>
      <c r="D5237" s="232" t="str">
        <f>IF(AND(A5237&lt;&gt;"",ISNUMBER(A5237)),VLOOKUP(A5237,Studies!A:BR,4,FALSE),"")</f>
        <v>Period 2, Day 7 (single oral dose of 1200 mg raltegravir with multiple oral QD doses of 400 mg atazanavir)</v>
      </c>
      <c r="E5237" s="206" t="str">
        <f>IF(AND(A5237&lt;&gt;"",ISNUMBER(A5237)),VLOOKUP(A5237,Studies!A:BR,5,FALSE),"")</f>
        <v>Raltegravir</v>
      </c>
      <c r="F5237" s="207" t="str">
        <f>IF(AND(A5237&lt;&gt;"",ISNUMBER(A5237)),VLOOKUP(A5237,Studies!A:BR,6,FALSE),"")</f>
        <v>Plasma</v>
      </c>
      <c r="G5237" s="194">
        <v>147</v>
      </c>
      <c r="H5237" s="194" t="s">
        <v>60</v>
      </c>
      <c r="I5237" s="187">
        <v>14780.8</v>
      </c>
      <c r="J5237" s="187" t="s">
        <v>1058</v>
      </c>
      <c r="K5237" s="187" t="s">
        <v>116</v>
      </c>
      <c r="L5237" s="195">
        <v>8155.9</v>
      </c>
      <c r="M5237" s="195" t="s">
        <v>1058</v>
      </c>
      <c r="N5237" s="195" t="s">
        <v>534</v>
      </c>
      <c r="O5237" s="199"/>
      <c r="P5237" s="188"/>
    </row>
    <row r="5238" spans="1:16" x14ac:dyDescent="0.25">
      <c r="A5238" s="183">
        <v>575</v>
      </c>
      <c r="B5238" s="232" t="str">
        <f>IF(AND(A5238&lt;&gt;"",ISNUMBER(A5238)),VLOOKUP(A5238,Studies!A:BR,2,FALSE),"")</f>
        <v>Krishna 2016</v>
      </c>
      <c r="C5238" s="232" t="str">
        <f>IF(AND(A5238&lt;&gt;"",ISNUMBER(A5238)),VLOOKUP(A5238,Studies!A:BR,3,FALSE),"")</f>
        <v>https://www.ncbi.nlm.nih.gov/pubmed/27696440</v>
      </c>
      <c r="D5238" s="232" t="str">
        <f>IF(AND(A5238&lt;&gt;"",ISNUMBER(A5238)),VLOOKUP(A5238,Studies!A:BR,4,FALSE),"")</f>
        <v>Period 2, Day 7 (single oral dose of 1200 mg raltegravir with multiple oral QD doses of 400 mg atazanavir)</v>
      </c>
      <c r="E5238" s="206" t="str">
        <f>IF(AND(A5238&lt;&gt;"",ISNUMBER(A5238)),VLOOKUP(A5238,Studies!A:BR,5,FALSE),"")</f>
        <v>Raltegravir</v>
      </c>
      <c r="F5238" s="207" t="str">
        <f>IF(AND(A5238&lt;&gt;"",ISNUMBER(A5238)),VLOOKUP(A5238,Studies!A:BR,6,FALSE),"")</f>
        <v>Plasma</v>
      </c>
      <c r="G5238" s="194">
        <v>148</v>
      </c>
      <c r="H5238" s="194" t="s">
        <v>60</v>
      </c>
      <c r="I5238" s="187">
        <v>14776.69</v>
      </c>
      <c r="J5238" s="187" t="s">
        <v>1058</v>
      </c>
      <c r="K5238" s="187" t="s">
        <v>116</v>
      </c>
      <c r="L5238" s="195">
        <v>7295.817</v>
      </c>
      <c r="M5238" s="195" t="s">
        <v>1058</v>
      </c>
      <c r="N5238" s="195" t="s">
        <v>534</v>
      </c>
      <c r="O5238" s="199"/>
      <c r="P5238" s="188"/>
    </row>
    <row r="5239" spans="1:16" x14ac:dyDescent="0.25">
      <c r="A5239" s="183">
        <v>575</v>
      </c>
      <c r="B5239" s="232" t="str">
        <f>IF(AND(A5239&lt;&gt;"",ISNUMBER(A5239)),VLOOKUP(A5239,Studies!A:BR,2,FALSE),"")</f>
        <v>Krishna 2016</v>
      </c>
      <c r="C5239" s="232" t="str">
        <f>IF(AND(A5239&lt;&gt;"",ISNUMBER(A5239)),VLOOKUP(A5239,Studies!A:BR,3,FALSE),"")</f>
        <v>https://www.ncbi.nlm.nih.gov/pubmed/27696440</v>
      </c>
      <c r="D5239" s="232" t="str">
        <f>IF(AND(A5239&lt;&gt;"",ISNUMBER(A5239)),VLOOKUP(A5239,Studies!A:BR,4,FALSE),"")</f>
        <v>Period 2, Day 7 (single oral dose of 1200 mg raltegravir with multiple oral QD doses of 400 mg atazanavir)</v>
      </c>
      <c r="E5239" s="206" t="str">
        <f>IF(AND(A5239&lt;&gt;"",ISNUMBER(A5239)),VLOOKUP(A5239,Studies!A:BR,5,FALSE),"")</f>
        <v>Raltegravir</v>
      </c>
      <c r="F5239" s="207" t="str">
        <f>IF(AND(A5239&lt;&gt;"",ISNUMBER(A5239)),VLOOKUP(A5239,Studies!A:BR,6,FALSE),"")</f>
        <v>Plasma</v>
      </c>
      <c r="G5239" s="194">
        <v>150</v>
      </c>
      <c r="H5239" s="194" t="s">
        <v>60</v>
      </c>
      <c r="I5239" s="187">
        <v>8648.4650000000001</v>
      </c>
      <c r="J5239" s="187" t="s">
        <v>1058</v>
      </c>
      <c r="K5239" s="187" t="s">
        <v>116</v>
      </c>
      <c r="L5239" s="195">
        <v>6463.6670000000004</v>
      </c>
      <c r="M5239" s="195" t="s">
        <v>1058</v>
      </c>
      <c r="N5239" s="195" t="s">
        <v>534</v>
      </c>
      <c r="O5239" s="199"/>
      <c r="P5239" s="188"/>
    </row>
    <row r="5240" spans="1:16" x14ac:dyDescent="0.25">
      <c r="A5240" s="183">
        <v>575</v>
      </c>
      <c r="B5240" s="232" t="str">
        <f>IF(AND(A5240&lt;&gt;"",ISNUMBER(A5240)),VLOOKUP(A5240,Studies!A:BR,2,FALSE),"")</f>
        <v>Krishna 2016</v>
      </c>
      <c r="C5240" s="232" t="str">
        <f>IF(AND(A5240&lt;&gt;"",ISNUMBER(A5240)),VLOOKUP(A5240,Studies!A:BR,3,FALSE),"")</f>
        <v>https://www.ncbi.nlm.nih.gov/pubmed/27696440</v>
      </c>
      <c r="D5240" s="232" t="str">
        <f>IF(AND(A5240&lt;&gt;"",ISNUMBER(A5240)),VLOOKUP(A5240,Studies!A:BR,4,FALSE),"")</f>
        <v>Period 2, Day 7 (single oral dose of 1200 mg raltegravir with multiple oral QD doses of 400 mg atazanavir)</v>
      </c>
      <c r="E5240" s="206" t="str">
        <f>IF(AND(A5240&lt;&gt;"",ISNUMBER(A5240)),VLOOKUP(A5240,Studies!A:BR,5,FALSE),"")</f>
        <v>Raltegravir</v>
      </c>
      <c r="F5240" s="207" t="str">
        <f>IF(AND(A5240&lt;&gt;"",ISNUMBER(A5240)),VLOOKUP(A5240,Studies!A:BR,6,FALSE),"")</f>
        <v>Plasma</v>
      </c>
      <c r="G5240" s="194">
        <v>152</v>
      </c>
      <c r="H5240" s="194" t="s">
        <v>60</v>
      </c>
      <c r="I5240" s="187">
        <v>2799.23</v>
      </c>
      <c r="J5240" s="187" t="s">
        <v>1058</v>
      </c>
      <c r="K5240" s="187" t="s">
        <v>116</v>
      </c>
      <c r="L5240" s="195">
        <v>2035.8579999999999</v>
      </c>
      <c r="M5240" s="195" t="s">
        <v>1058</v>
      </c>
      <c r="N5240" s="195" t="s">
        <v>534</v>
      </c>
      <c r="O5240" s="199"/>
      <c r="P5240" s="188"/>
    </row>
    <row r="5241" spans="1:16" x14ac:dyDescent="0.25">
      <c r="A5241" s="183">
        <v>575</v>
      </c>
      <c r="B5241" s="232" t="str">
        <f>IF(AND(A5241&lt;&gt;"",ISNUMBER(A5241)),VLOOKUP(A5241,Studies!A:BR,2,FALSE),"")</f>
        <v>Krishna 2016</v>
      </c>
      <c r="C5241" s="232" t="str">
        <f>IF(AND(A5241&lt;&gt;"",ISNUMBER(A5241)),VLOOKUP(A5241,Studies!A:BR,3,FALSE),"")</f>
        <v>https://www.ncbi.nlm.nih.gov/pubmed/27696440</v>
      </c>
      <c r="D5241" s="232" t="str">
        <f>IF(AND(A5241&lt;&gt;"",ISNUMBER(A5241)),VLOOKUP(A5241,Studies!A:BR,4,FALSE),"")</f>
        <v>Period 2, Day 7 (single oral dose of 1200 mg raltegravir with multiple oral QD doses of 400 mg atazanavir)</v>
      </c>
      <c r="E5241" s="206" t="str">
        <f>IF(AND(A5241&lt;&gt;"",ISNUMBER(A5241)),VLOOKUP(A5241,Studies!A:BR,5,FALSE),"")</f>
        <v>Raltegravir</v>
      </c>
      <c r="F5241" s="207" t="str">
        <f>IF(AND(A5241&lt;&gt;"",ISNUMBER(A5241)),VLOOKUP(A5241,Studies!A:BR,6,FALSE),"")</f>
        <v>Plasma</v>
      </c>
      <c r="G5241" s="194">
        <v>156</v>
      </c>
      <c r="H5241" s="194" t="s">
        <v>60</v>
      </c>
      <c r="I5241" s="187">
        <v>491.23540000000003</v>
      </c>
      <c r="J5241" s="187" t="s">
        <v>1058</v>
      </c>
      <c r="K5241" s="187" t="s">
        <v>116</v>
      </c>
      <c r="L5241" s="195">
        <v>234.72749999999999</v>
      </c>
      <c r="M5241" s="195" t="s">
        <v>1058</v>
      </c>
      <c r="N5241" s="195" t="s">
        <v>534</v>
      </c>
      <c r="O5241" s="199"/>
      <c r="P5241" s="188"/>
    </row>
    <row r="5242" spans="1:16" x14ac:dyDescent="0.25">
      <c r="A5242" s="183">
        <v>575</v>
      </c>
      <c r="B5242" s="232" t="str">
        <f>IF(AND(A5242&lt;&gt;"",ISNUMBER(A5242)),VLOOKUP(A5242,Studies!A:BR,2,FALSE),"")</f>
        <v>Krishna 2016</v>
      </c>
      <c r="C5242" s="232" t="str">
        <f>IF(AND(A5242&lt;&gt;"",ISNUMBER(A5242)),VLOOKUP(A5242,Studies!A:BR,3,FALSE),"")</f>
        <v>https://www.ncbi.nlm.nih.gov/pubmed/27696440</v>
      </c>
      <c r="D5242" s="232" t="str">
        <f>IF(AND(A5242&lt;&gt;"",ISNUMBER(A5242)),VLOOKUP(A5242,Studies!A:BR,4,FALSE),"")</f>
        <v>Period 2, Day 7 (single oral dose of 1200 mg raltegravir with multiple oral QD doses of 400 mg atazanavir)</v>
      </c>
      <c r="E5242" s="206" t="str">
        <f>IF(AND(A5242&lt;&gt;"",ISNUMBER(A5242)),VLOOKUP(A5242,Studies!A:BR,5,FALSE),"")</f>
        <v>Raltegravir</v>
      </c>
      <c r="F5242" s="207" t="str">
        <f>IF(AND(A5242&lt;&gt;"",ISNUMBER(A5242)),VLOOKUP(A5242,Studies!A:BR,6,FALSE),"")</f>
        <v>Plasma</v>
      </c>
      <c r="G5242" s="194">
        <v>160</v>
      </c>
      <c r="H5242" s="194" t="s">
        <v>60</v>
      </c>
      <c r="I5242" s="187">
        <v>237.34299999999999</v>
      </c>
      <c r="J5242" s="187" t="s">
        <v>1058</v>
      </c>
      <c r="K5242" s="187" t="s">
        <v>116</v>
      </c>
      <c r="L5242" s="195">
        <v>103.88</v>
      </c>
      <c r="M5242" s="195" t="s">
        <v>1058</v>
      </c>
      <c r="N5242" s="195" t="s">
        <v>534</v>
      </c>
      <c r="O5242" s="199"/>
      <c r="P5242" s="188"/>
    </row>
    <row r="5243" spans="1:16" x14ac:dyDescent="0.25">
      <c r="A5243" s="183">
        <v>575</v>
      </c>
      <c r="B5243" s="232" t="str">
        <f>IF(AND(A5243&lt;&gt;"",ISNUMBER(A5243)),VLOOKUP(A5243,Studies!A:BR,2,FALSE),"")</f>
        <v>Krishna 2016</v>
      </c>
      <c r="C5243" s="232" t="str">
        <f>IF(AND(A5243&lt;&gt;"",ISNUMBER(A5243)),VLOOKUP(A5243,Studies!A:BR,3,FALSE),"")</f>
        <v>https://www.ncbi.nlm.nih.gov/pubmed/27696440</v>
      </c>
      <c r="D5243" s="232" t="str">
        <f>IF(AND(A5243&lt;&gt;"",ISNUMBER(A5243)),VLOOKUP(A5243,Studies!A:BR,4,FALSE),"")</f>
        <v>Period 2, Day 7 (single oral dose of 1200 mg raltegravir with multiple oral QD doses of 400 mg atazanavir)</v>
      </c>
      <c r="E5243" s="206" t="str">
        <f>IF(AND(A5243&lt;&gt;"",ISNUMBER(A5243)),VLOOKUP(A5243,Studies!A:BR,5,FALSE),"")</f>
        <v>Raltegravir</v>
      </c>
      <c r="F5243" s="207" t="str">
        <f>IF(AND(A5243&lt;&gt;"",ISNUMBER(A5243)),VLOOKUP(A5243,Studies!A:BR,6,FALSE),"")</f>
        <v>Plasma</v>
      </c>
      <c r="G5243" s="194">
        <v>168</v>
      </c>
      <c r="H5243" s="194" t="s">
        <v>60</v>
      </c>
      <c r="I5243" s="187">
        <v>136.0264</v>
      </c>
      <c r="J5243" s="187" t="s">
        <v>1058</v>
      </c>
      <c r="K5243" s="187" t="s">
        <v>116</v>
      </c>
      <c r="L5243" s="195">
        <v>71.469830000000002</v>
      </c>
      <c r="M5243" s="195" t="s">
        <v>1058</v>
      </c>
      <c r="N5243" s="195" t="s">
        <v>534</v>
      </c>
      <c r="O5243" s="199"/>
      <c r="P5243" s="188"/>
    </row>
    <row r="5244" spans="1:16" x14ac:dyDescent="0.25">
      <c r="A5244" s="183">
        <v>575</v>
      </c>
      <c r="B5244" s="232" t="str">
        <f>IF(AND(A5244&lt;&gt;"",ISNUMBER(A5244)),VLOOKUP(A5244,Studies!A:BR,2,FALSE),"")</f>
        <v>Krishna 2016</v>
      </c>
      <c r="C5244" s="232" t="str">
        <f>IF(AND(A5244&lt;&gt;"",ISNUMBER(A5244)),VLOOKUP(A5244,Studies!A:BR,3,FALSE),"")</f>
        <v>https://www.ncbi.nlm.nih.gov/pubmed/27696440</v>
      </c>
      <c r="D5244" s="232" t="str">
        <f>IF(AND(A5244&lt;&gt;"",ISNUMBER(A5244)),VLOOKUP(A5244,Studies!A:BR,4,FALSE),"")</f>
        <v>Period 2, Day 7 (single oral dose of 1200 mg raltegravir with multiple oral QD doses of 400 mg atazanavir)</v>
      </c>
      <c r="E5244" s="206" t="str">
        <f>IF(AND(A5244&lt;&gt;"",ISNUMBER(A5244)),VLOOKUP(A5244,Studies!A:BR,5,FALSE),"")</f>
        <v>Raltegravir</v>
      </c>
      <c r="F5244" s="207" t="str">
        <f>IF(AND(A5244&lt;&gt;"",ISNUMBER(A5244)),VLOOKUP(A5244,Studies!A:BR,6,FALSE),"")</f>
        <v>Plasma</v>
      </c>
      <c r="G5244" s="194">
        <v>192</v>
      </c>
      <c r="H5244" s="194" t="s">
        <v>60</v>
      </c>
      <c r="I5244" s="187">
        <v>54.98442</v>
      </c>
      <c r="J5244" s="187" t="s">
        <v>1058</v>
      </c>
      <c r="K5244" s="187" t="s">
        <v>116</v>
      </c>
      <c r="L5244" s="195"/>
      <c r="M5244" s="195"/>
      <c r="N5244" s="195"/>
      <c r="O5244" s="199"/>
      <c r="P5244" s="188"/>
    </row>
    <row r="5245" spans="1:16" x14ac:dyDescent="0.25">
      <c r="A5245" s="183">
        <v>575</v>
      </c>
      <c r="B5245" s="232" t="str">
        <f>IF(AND(A5245&lt;&gt;"",ISNUMBER(A5245)),VLOOKUP(A5245,Studies!A:BR,2,FALSE),"")</f>
        <v>Krishna 2016</v>
      </c>
      <c r="C5245" s="232" t="str">
        <f>IF(AND(A5245&lt;&gt;"",ISNUMBER(A5245)),VLOOKUP(A5245,Studies!A:BR,3,FALSE),"")</f>
        <v>https://www.ncbi.nlm.nih.gov/pubmed/27696440</v>
      </c>
      <c r="D5245" s="232" t="str">
        <f>IF(AND(A5245&lt;&gt;"",ISNUMBER(A5245)),VLOOKUP(A5245,Studies!A:BR,4,FALSE),"")</f>
        <v>Period 2, Day 7 (single oral dose of 1200 mg raltegravir with multiple oral QD doses of 400 mg atazanavir)</v>
      </c>
      <c r="E5245" s="206" t="str">
        <f>IF(AND(A5245&lt;&gt;"",ISNUMBER(A5245)),VLOOKUP(A5245,Studies!A:BR,5,FALSE),"")</f>
        <v>Raltegravir</v>
      </c>
      <c r="F5245" s="207" t="str">
        <f>IF(AND(A5245&lt;&gt;"",ISNUMBER(A5245)),VLOOKUP(A5245,Studies!A:BR,6,FALSE),"")</f>
        <v>Plasma</v>
      </c>
      <c r="G5245" s="194">
        <v>216</v>
      </c>
      <c r="H5245" s="194" t="s">
        <v>60</v>
      </c>
      <c r="I5245" s="187">
        <v>20.988910000000001</v>
      </c>
      <c r="J5245" s="187" t="s">
        <v>1058</v>
      </c>
      <c r="K5245" s="187" t="s">
        <v>116</v>
      </c>
      <c r="L5245" s="195"/>
      <c r="M5245" s="195"/>
      <c r="N5245" s="195"/>
      <c r="O5245" s="199"/>
      <c r="P5245" s="188"/>
    </row>
    <row r="5246" spans="1:16" x14ac:dyDescent="0.25">
      <c r="A5246" s="183">
        <v>576</v>
      </c>
      <c r="B5246" s="232" t="str">
        <f>IF(AND(A5246&lt;&gt;"",ISNUMBER(A5246)),VLOOKUP(A5246,Studies!A:BR,2,FALSE),"")</f>
        <v>Zhu 2010</v>
      </c>
      <c r="C5246" s="232" t="str">
        <f>IF(AND(A5246&lt;&gt;"",ISNUMBER(A5246)),VLOOKUP(A5246,Studies!A:BR,3,FALSE),"")</f>
        <v>https://www.ncbi.nlm.nih.gov/pubmed/21149917</v>
      </c>
      <c r="D5246" s="232" t="str">
        <f>IF(AND(A5246&lt;&gt;"",ISNUMBER(A5246)),VLOOKUP(A5246,Studies!A:BR,4,FALSE),"")</f>
        <v>Atazanvir 300 mg twice daily</v>
      </c>
      <c r="E5246" s="206" t="str">
        <f>IF(AND(A5246&lt;&gt;"",ISNUMBER(A5246)),VLOOKUP(A5246,Studies!A:BR,5,FALSE),"")</f>
        <v>Atazanavir</v>
      </c>
      <c r="F5246" s="207" t="str">
        <f>IF(AND(A5246&lt;&gt;"",ISNUMBER(A5246)),VLOOKUP(A5246,Studies!A:BR,6,FALSE),"")</f>
        <v>Plasma</v>
      </c>
      <c r="G5246" s="194">
        <v>264</v>
      </c>
      <c r="H5246" s="194" t="s">
        <v>60</v>
      </c>
      <c r="I5246" s="187">
        <v>1587.1120000000001</v>
      </c>
      <c r="J5246" s="187" t="s">
        <v>1025</v>
      </c>
      <c r="K5246" s="187" t="s">
        <v>116</v>
      </c>
      <c r="L5246" s="195">
        <v>534.60619999999994</v>
      </c>
      <c r="M5246" s="195" t="s">
        <v>1025</v>
      </c>
      <c r="N5246" s="195" t="s">
        <v>534</v>
      </c>
      <c r="O5246" s="199"/>
      <c r="P5246" s="188"/>
    </row>
    <row r="5247" spans="1:16" x14ac:dyDescent="0.25">
      <c r="A5247" s="183">
        <v>576</v>
      </c>
      <c r="B5247" s="232" t="str">
        <f>IF(AND(A5247&lt;&gt;"",ISNUMBER(A5247)),VLOOKUP(A5247,Studies!A:BR,2,FALSE),"")</f>
        <v>Zhu 2010</v>
      </c>
      <c r="C5247" s="232" t="str">
        <f>IF(AND(A5247&lt;&gt;"",ISNUMBER(A5247)),VLOOKUP(A5247,Studies!A:BR,3,FALSE),"")</f>
        <v>https://www.ncbi.nlm.nih.gov/pubmed/21149917</v>
      </c>
      <c r="D5247" s="232" t="str">
        <f>IF(AND(A5247&lt;&gt;"",ISNUMBER(A5247)),VLOOKUP(A5247,Studies!A:BR,4,FALSE),"")</f>
        <v>Atazanvir 300 mg twice daily</v>
      </c>
      <c r="E5247" s="206" t="str">
        <f>IF(AND(A5247&lt;&gt;"",ISNUMBER(A5247)),VLOOKUP(A5247,Studies!A:BR,5,FALSE),"")</f>
        <v>Atazanavir</v>
      </c>
      <c r="F5247" s="207" t="str">
        <f>IF(AND(A5247&lt;&gt;"",ISNUMBER(A5247)),VLOOKUP(A5247,Studies!A:BR,6,FALSE),"")</f>
        <v>Plasma</v>
      </c>
      <c r="G5247" s="194">
        <v>265</v>
      </c>
      <c r="H5247" s="194" t="s">
        <v>60</v>
      </c>
      <c r="I5247" s="187">
        <v>2455.8470000000002</v>
      </c>
      <c r="J5247" s="187" t="s">
        <v>1025</v>
      </c>
      <c r="K5247" s="187" t="s">
        <v>116</v>
      </c>
      <c r="L5247" s="195">
        <v>1219.5709999999999</v>
      </c>
      <c r="M5247" s="195" t="s">
        <v>1025</v>
      </c>
      <c r="N5247" s="195" t="s">
        <v>534</v>
      </c>
      <c r="O5247" s="199"/>
      <c r="P5247" s="188"/>
    </row>
    <row r="5248" spans="1:16" x14ac:dyDescent="0.25">
      <c r="A5248" s="183">
        <v>576</v>
      </c>
      <c r="B5248" s="232" t="str">
        <f>IF(AND(A5248&lt;&gt;"",ISNUMBER(A5248)),VLOOKUP(A5248,Studies!A:BR,2,FALSE),"")</f>
        <v>Zhu 2010</v>
      </c>
      <c r="C5248" s="232" t="str">
        <f>IF(AND(A5248&lt;&gt;"",ISNUMBER(A5248)),VLOOKUP(A5248,Studies!A:BR,3,FALSE),"")</f>
        <v>https://www.ncbi.nlm.nih.gov/pubmed/21149917</v>
      </c>
      <c r="D5248" s="232" t="str">
        <f>IF(AND(A5248&lt;&gt;"",ISNUMBER(A5248)),VLOOKUP(A5248,Studies!A:BR,4,FALSE),"")</f>
        <v>Atazanvir 300 mg twice daily</v>
      </c>
      <c r="E5248" s="206" t="str">
        <f>IF(AND(A5248&lt;&gt;"",ISNUMBER(A5248)),VLOOKUP(A5248,Studies!A:BR,5,FALSE),"")</f>
        <v>Atazanavir</v>
      </c>
      <c r="F5248" s="207" t="str">
        <f>IF(AND(A5248&lt;&gt;"",ISNUMBER(A5248)),VLOOKUP(A5248,Studies!A:BR,6,FALSE),"")</f>
        <v>Plasma</v>
      </c>
      <c r="G5248" s="194">
        <v>266</v>
      </c>
      <c r="H5248" s="194" t="s">
        <v>60</v>
      </c>
      <c r="I5248" s="187">
        <v>5229.1170000000002</v>
      </c>
      <c r="J5248" s="187" t="s">
        <v>1025</v>
      </c>
      <c r="K5248" s="187" t="s">
        <v>116</v>
      </c>
      <c r="L5248" s="195">
        <v>1436.7539999999999</v>
      </c>
      <c r="M5248" s="195" t="s">
        <v>1025</v>
      </c>
      <c r="N5248" s="195" t="s">
        <v>534</v>
      </c>
      <c r="O5248" s="199"/>
      <c r="P5248" s="188"/>
    </row>
    <row r="5249" spans="1:16" x14ac:dyDescent="0.25">
      <c r="A5249" s="183">
        <v>576</v>
      </c>
      <c r="B5249" s="232" t="str">
        <f>IF(AND(A5249&lt;&gt;"",ISNUMBER(A5249)),VLOOKUP(A5249,Studies!A:BR,2,FALSE),"")</f>
        <v>Zhu 2010</v>
      </c>
      <c r="C5249" s="232" t="str">
        <f>IF(AND(A5249&lt;&gt;"",ISNUMBER(A5249)),VLOOKUP(A5249,Studies!A:BR,3,FALSE),"")</f>
        <v>https://www.ncbi.nlm.nih.gov/pubmed/21149917</v>
      </c>
      <c r="D5249" s="232" t="str">
        <f>IF(AND(A5249&lt;&gt;"",ISNUMBER(A5249)),VLOOKUP(A5249,Studies!A:BR,4,FALSE),"")</f>
        <v>Atazanvir 300 mg twice daily</v>
      </c>
      <c r="E5249" s="206" t="str">
        <f>IF(AND(A5249&lt;&gt;"",ISNUMBER(A5249)),VLOOKUP(A5249,Studies!A:BR,5,FALSE),"")</f>
        <v>Atazanavir</v>
      </c>
      <c r="F5249" s="207" t="str">
        <f>IF(AND(A5249&lt;&gt;"",ISNUMBER(A5249)),VLOOKUP(A5249,Studies!A:BR,6,FALSE),"")</f>
        <v>Plasma</v>
      </c>
      <c r="G5249" s="194">
        <v>267</v>
      </c>
      <c r="H5249" s="194" t="s">
        <v>60</v>
      </c>
      <c r="I5249" s="187">
        <v>4560.8590000000004</v>
      </c>
      <c r="J5249" s="187" t="s">
        <v>1025</v>
      </c>
      <c r="K5249" s="187" t="s">
        <v>116</v>
      </c>
      <c r="L5249" s="195">
        <v>852.02880000000005</v>
      </c>
      <c r="M5249" s="195" t="s">
        <v>1025</v>
      </c>
      <c r="N5249" s="195" t="s">
        <v>534</v>
      </c>
      <c r="O5249" s="199"/>
      <c r="P5249" s="188"/>
    </row>
    <row r="5250" spans="1:16" x14ac:dyDescent="0.25">
      <c r="A5250" s="183">
        <v>576</v>
      </c>
      <c r="B5250" s="232" t="str">
        <f>IF(AND(A5250&lt;&gt;"",ISNUMBER(A5250)),VLOOKUP(A5250,Studies!A:BR,2,FALSE),"")</f>
        <v>Zhu 2010</v>
      </c>
      <c r="C5250" s="232" t="str">
        <f>IF(AND(A5250&lt;&gt;"",ISNUMBER(A5250)),VLOOKUP(A5250,Studies!A:BR,3,FALSE),"")</f>
        <v>https://www.ncbi.nlm.nih.gov/pubmed/21149917</v>
      </c>
      <c r="D5250" s="232" t="str">
        <f>IF(AND(A5250&lt;&gt;"",ISNUMBER(A5250)),VLOOKUP(A5250,Studies!A:BR,4,FALSE),"")</f>
        <v>Atazanvir 300 mg twice daily</v>
      </c>
      <c r="E5250" s="206" t="str">
        <f>IF(AND(A5250&lt;&gt;"",ISNUMBER(A5250)),VLOOKUP(A5250,Studies!A:BR,5,FALSE),"")</f>
        <v>Atazanavir</v>
      </c>
      <c r="F5250" s="207" t="str">
        <f>IF(AND(A5250&lt;&gt;"",ISNUMBER(A5250)),VLOOKUP(A5250,Studies!A:BR,6,FALSE),"")</f>
        <v>Plasma</v>
      </c>
      <c r="G5250" s="194">
        <v>268</v>
      </c>
      <c r="H5250" s="194" t="s">
        <v>60</v>
      </c>
      <c r="I5250" s="187">
        <v>3976.134</v>
      </c>
      <c r="J5250" s="187" t="s">
        <v>1025</v>
      </c>
      <c r="K5250" s="187" t="s">
        <v>116</v>
      </c>
      <c r="L5250" s="195">
        <v>701.67020000000002</v>
      </c>
      <c r="M5250" s="195" t="s">
        <v>1025</v>
      </c>
      <c r="N5250" s="195" t="s">
        <v>534</v>
      </c>
      <c r="O5250" s="199"/>
      <c r="P5250" s="188"/>
    </row>
    <row r="5251" spans="1:16" x14ac:dyDescent="0.25">
      <c r="A5251" s="183">
        <v>576</v>
      </c>
      <c r="B5251" s="232" t="str">
        <f>IF(AND(A5251&lt;&gt;"",ISNUMBER(A5251)),VLOOKUP(A5251,Studies!A:BR,2,FALSE),"")</f>
        <v>Zhu 2010</v>
      </c>
      <c r="C5251" s="232" t="str">
        <f>IF(AND(A5251&lt;&gt;"",ISNUMBER(A5251)),VLOOKUP(A5251,Studies!A:BR,3,FALSE),"")</f>
        <v>https://www.ncbi.nlm.nih.gov/pubmed/21149917</v>
      </c>
      <c r="D5251" s="232" t="str">
        <f>IF(AND(A5251&lt;&gt;"",ISNUMBER(A5251)),VLOOKUP(A5251,Studies!A:BR,4,FALSE),"")</f>
        <v>Atazanvir 300 mg twice daily</v>
      </c>
      <c r="E5251" s="206" t="str">
        <f>IF(AND(A5251&lt;&gt;"",ISNUMBER(A5251)),VLOOKUP(A5251,Studies!A:BR,5,FALSE),"")</f>
        <v>Atazanavir</v>
      </c>
      <c r="F5251" s="207" t="str">
        <f>IF(AND(A5251&lt;&gt;"",ISNUMBER(A5251)),VLOOKUP(A5251,Studies!A:BR,6,FALSE),"")</f>
        <v>Plasma</v>
      </c>
      <c r="G5251" s="194">
        <v>270</v>
      </c>
      <c r="H5251" s="194" t="s">
        <v>60</v>
      </c>
      <c r="I5251" s="187">
        <v>2522.6729999999998</v>
      </c>
      <c r="J5251" s="187" t="s">
        <v>1025</v>
      </c>
      <c r="K5251" s="187" t="s">
        <v>116</v>
      </c>
      <c r="L5251" s="195">
        <v>467.78030000000001</v>
      </c>
      <c r="M5251" s="195" t="s">
        <v>1025</v>
      </c>
      <c r="N5251" s="195" t="s">
        <v>534</v>
      </c>
      <c r="O5251" s="199"/>
      <c r="P5251" s="188"/>
    </row>
    <row r="5252" spans="1:16" x14ac:dyDescent="0.25">
      <c r="A5252" s="183">
        <v>576</v>
      </c>
      <c r="B5252" s="232" t="str">
        <f>IF(AND(A5252&lt;&gt;"",ISNUMBER(A5252)),VLOOKUP(A5252,Studies!A:BR,2,FALSE),"")</f>
        <v>Zhu 2010</v>
      </c>
      <c r="C5252" s="232" t="str">
        <f>IF(AND(A5252&lt;&gt;"",ISNUMBER(A5252)),VLOOKUP(A5252,Studies!A:BR,3,FALSE),"")</f>
        <v>https://www.ncbi.nlm.nih.gov/pubmed/21149917</v>
      </c>
      <c r="D5252" s="232" t="str">
        <f>IF(AND(A5252&lt;&gt;"",ISNUMBER(A5252)),VLOOKUP(A5252,Studies!A:BR,4,FALSE),"")</f>
        <v>Atazanvir 300 mg twice daily</v>
      </c>
      <c r="E5252" s="206" t="str">
        <f>IF(AND(A5252&lt;&gt;"",ISNUMBER(A5252)),VLOOKUP(A5252,Studies!A:BR,5,FALSE),"")</f>
        <v>Atazanavir</v>
      </c>
      <c r="F5252" s="207" t="str">
        <f>IF(AND(A5252&lt;&gt;"",ISNUMBER(A5252)),VLOOKUP(A5252,Studies!A:BR,6,FALSE),"")</f>
        <v>Plasma</v>
      </c>
      <c r="G5252" s="194">
        <v>272</v>
      </c>
      <c r="H5252" s="194" t="s">
        <v>60</v>
      </c>
      <c r="I5252" s="187">
        <v>1937.9480000000001</v>
      </c>
      <c r="J5252" s="187" t="s">
        <v>1025</v>
      </c>
      <c r="K5252" s="187" t="s">
        <v>116</v>
      </c>
      <c r="L5252" s="195">
        <v>467.78</v>
      </c>
      <c r="M5252" s="195" t="s">
        <v>1025</v>
      </c>
      <c r="N5252" s="195" t="s">
        <v>534</v>
      </c>
      <c r="O5252" s="199"/>
      <c r="P5252" s="188"/>
    </row>
    <row r="5253" spans="1:16" x14ac:dyDescent="0.25">
      <c r="A5253" s="183">
        <v>576</v>
      </c>
      <c r="B5253" s="232" t="str">
        <f>IF(AND(A5253&lt;&gt;"",ISNUMBER(A5253)),VLOOKUP(A5253,Studies!A:BR,2,FALSE),"")</f>
        <v>Zhu 2010</v>
      </c>
      <c r="C5253" s="232" t="str">
        <f>IF(AND(A5253&lt;&gt;"",ISNUMBER(A5253)),VLOOKUP(A5253,Studies!A:BR,3,FALSE),"")</f>
        <v>https://www.ncbi.nlm.nih.gov/pubmed/21149917</v>
      </c>
      <c r="D5253" s="232" t="str">
        <f>IF(AND(A5253&lt;&gt;"",ISNUMBER(A5253)),VLOOKUP(A5253,Studies!A:BR,4,FALSE),"")</f>
        <v>Atazanvir 300 mg twice daily</v>
      </c>
      <c r="E5253" s="206" t="str">
        <f>IF(AND(A5253&lt;&gt;"",ISNUMBER(A5253)),VLOOKUP(A5253,Studies!A:BR,5,FALSE),"")</f>
        <v>Atazanavir</v>
      </c>
      <c r="F5253" s="207" t="str">
        <f>IF(AND(A5253&lt;&gt;"",ISNUMBER(A5253)),VLOOKUP(A5253,Studies!A:BR,6,FALSE),"")</f>
        <v>Plasma</v>
      </c>
      <c r="G5253" s="194">
        <v>276</v>
      </c>
      <c r="H5253" s="194" t="s">
        <v>60</v>
      </c>
      <c r="I5253" s="187">
        <v>1269.69</v>
      </c>
      <c r="J5253" s="187" t="s">
        <v>1025</v>
      </c>
      <c r="K5253" s="187" t="s">
        <v>116</v>
      </c>
      <c r="L5253" s="195">
        <v>400.9545</v>
      </c>
      <c r="M5253" s="195" t="s">
        <v>1025</v>
      </c>
      <c r="N5253" s="195" t="s">
        <v>534</v>
      </c>
      <c r="O5253" s="199"/>
      <c r="P5253" s="188"/>
    </row>
    <row r="5254" spans="1:16" x14ac:dyDescent="0.25">
      <c r="A5254" s="183">
        <v>577</v>
      </c>
      <c r="B5254" s="232" t="str">
        <f>IF(AND(A5254&lt;&gt;"",ISNUMBER(A5254)),VLOOKUP(A5254,Studies!A:BR,2,FALSE),"")</f>
        <v>Zhu 2010</v>
      </c>
      <c r="C5254" s="232" t="str">
        <f>IF(AND(A5254&lt;&gt;"",ISNUMBER(A5254)),VLOOKUP(A5254,Studies!A:BR,3,FALSE),"")</f>
        <v>https://www.ncbi.nlm.nih.gov/pubmed/21149917</v>
      </c>
      <c r="D5254" s="232" t="str">
        <f>IF(AND(A5254&lt;&gt;"",ISNUMBER(A5254)),VLOOKUP(A5254,Studies!A:BR,4,FALSE),"")</f>
        <v>Atazanvir 300 mg twice daily plus raltegravir 400 mg twice daily</v>
      </c>
      <c r="E5254" s="206" t="str">
        <f>IF(AND(A5254&lt;&gt;"",ISNUMBER(A5254)),VLOOKUP(A5254,Studies!A:BR,5,FALSE),"")</f>
        <v>Atazanavir</v>
      </c>
      <c r="F5254" s="207" t="str">
        <f>IF(AND(A5254&lt;&gt;"",ISNUMBER(A5254)),VLOOKUP(A5254,Studies!A:BR,6,FALSE),"")</f>
        <v>Plasma</v>
      </c>
      <c r="G5254" s="194">
        <v>600</v>
      </c>
      <c r="H5254" s="194" t="s">
        <v>60</v>
      </c>
      <c r="I5254" s="187">
        <v>1286.396</v>
      </c>
      <c r="J5254" s="187" t="s">
        <v>1025</v>
      </c>
      <c r="K5254" s="187" t="s">
        <v>116</v>
      </c>
      <c r="L5254" s="195">
        <v>467.78059999999999</v>
      </c>
      <c r="M5254" s="195" t="s">
        <v>1025</v>
      </c>
      <c r="N5254" s="195" t="s">
        <v>534</v>
      </c>
      <c r="O5254" s="199"/>
      <c r="P5254" s="188"/>
    </row>
    <row r="5255" spans="1:16" x14ac:dyDescent="0.25">
      <c r="A5255" s="183">
        <v>577</v>
      </c>
      <c r="B5255" s="232" t="str">
        <f>IF(AND(A5255&lt;&gt;"",ISNUMBER(A5255)),VLOOKUP(A5255,Studies!A:BR,2,FALSE),"")</f>
        <v>Zhu 2010</v>
      </c>
      <c r="C5255" s="232" t="str">
        <f>IF(AND(A5255&lt;&gt;"",ISNUMBER(A5255)),VLOOKUP(A5255,Studies!A:BR,3,FALSE),"")</f>
        <v>https://www.ncbi.nlm.nih.gov/pubmed/21149917</v>
      </c>
      <c r="D5255" s="232" t="str">
        <f>IF(AND(A5255&lt;&gt;"",ISNUMBER(A5255)),VLOOKUP(A5255,Studies!A:BR,4,FALSE),"")</f>
        <v>Atazanvir 300 mg twice daily plus raltegravir 400 mg twice daily</v>
      </c>
      <c r="E5255" s="206" t="str">
        <f>IF(AND(A5255&lt;&gt;"",ISNUMBER(A5255)),VLOOKUP(A5255,Studies!A:BR,5,FALSE),"")</f>
        <v>Atazanavir</v>
      </c>
      <c r="F5255" s="207" t="str">
        <f>IF(AND(A5255&lt;&gt;"",ISNUMBER(A5255)),VLOOKUP(A5255,Studies!A:BR,6,FALSE),"")</f>
        <v>Plasma</v>
      </c>
      <c r="G5255" s="194">
        <v>601</v>
      </c>
      <c r="H5255" s="194" t="s">
        <v>60</v>
      </c>
      <c r="I5255" s="187">
        <v>2505.9670000000001</v>
      </c>
      <c r="J5255" s="187" t="s">
        <v>1025</v>
      </c>
      <c r="K5255" s="187" t="s">
        <v>116</v>
      </c>
      <c r="L5255" s="195">
        <v>1603.818</v>
      </c>
      <c r="M5255" s="195" t="s">
        <v>1025</v>
      </c>
      <c r="N5255" s="195" t="s">
        <v>534</v>
      </c>
      <c r="O5255" s="199"/>
      <c r="P5255" s="188"/>
    </row>
    <row r="5256" spans="1:16" x14ac:dyDescent="0.25">
      <c r="A5256" s="183">
        <v>577</v>
      </c>
      <c r="B5256" s="232" t="str">
        <f>IF(AND(A5256&lt;&gt;"",ISNUMBER(A5256)),VLOOKUP(A5256,Studies!A:BR,2,FALSE),"")</f>
        <v>Zhu 2010</v>
      </c>
      <c r="C5256" s="232" t="str">
        <f>IF(AND(A5256&lt;&gt;"",ISNUMBER(A5256)),VLOOKUP(A5256,Studies!A:BR,3,FALSE),"")</f>
        <v>https://www.ncbi.nlm.nih.gov/pubmed/21149917</v>
      </c>
      <c r="D5256" s="232" t="str">
        <f>IF(AND(A5256&lt;&gt;"",ISNUMBER(A5256)),VLOOKUP(A5256,Studies!A:BR,4,FALSE),"")</f>
        <v>Atazanvir 300 mg twice daily plus raltegravir 400 mg twice daily</v>
      </c>
      <c r="E5256" s="206" t="str">
        <f>IF(AND(A5256&lt;&gt;"",ISNUMBER(A5256)),VLOOKUP(A5256,Studies!A:BR,5,FALSE),"")</f>
        <v>Atazanavir</v>
      </c>
      <c r="F5256" s="207" t="str">
        <f>IF(AND(A5256&lt;&gt;"",ISNUMBER(A5256)),VLOOKUP(A5256,Studies!A:BR,6,FALSE),"")</f>
        <v>Plasma</v>
      </c>
      <c r="G5256" s="194">
        <v>602</v>
      </c>
      <c r="H5256" s="194" t="s">
        <v>60</v>
      </c>
      <c r="I5256" s="187">
        <v>4343.6750000000002</v>
      </c>
      <c r="J5256" s="187" t="s">
        <v>1025</v>
      </c>
      <c r="K5256" s="187" t="s">
        <v>116</v>
      </c>
      <c r="L5256" s="195">
        <v>1620.5260000000001</v>
      </c>
      <c r="M5256" s="195" t="s">
        <v>1025</v>
      </c>
      <c r="N5256" s="195" t="s">
        <v>534</v>
      </c>
      <c r="O5256" s="199"/>
      <c r="P5256" s="188"/>
    </row>
    <row r="5257" spans="1:16" x14ac:dyDescent="0.25">
      <c r="A5257" s="183">
        <v>577</v>
      </c>
      <c r="B5257" s="232" t="str">
        <f>IF(AND(A5257&lt;&gt;"",ISNUMBER(A5257)),VLOOKUP(A5257,Studies!A:BR,2,FALSE),"")</f>
        <v>Zhu 2010</v>
      </c>
      <c r="C5257" s="232" t="str">
        <f>IF(AND(A5257&lt;&gt;"",ISNUMBER(A5257)),VLOOKUP(A5257,Studies!A:BR,3,FALSE),"")</f>
        <v>https://www.ncbi.nlm.nih.gov/pubmed/21149917</v>
      </c>
      <c r="D5257" s="232" t="str">
        <f>IF(AND(A5257&lt;&gt;"",ISNUMBER(A5257)),VLOOKUP(A5257,Studies!A:BR,4,FALSE),"")</f>
        <v>Atazanvir 300 mg twice daily plus raltegravir 400 mg twice daily</v>
      </c>
      <c r="E5257" s="206" t="str">
        <f>IF(AND(A5257&lt;&gt;"",ISNUMBER(A5257)),VLOOKUP(A5257,Studies!A:BR,5,FALSE),"")</f>
        <v>Atazanavir</v>
      </c>
      <c r="F5257" s="207" t="str">
        <f>IF(AND(A5257&lt;&gt;"",ISNUMBER(A5257)),VLOOKUP(A5257,Studies!A:BR,6,FALSE),"")</f>
        <v>Plasma</v>
      </c>
      <c r="G5257" s="194">
        <v>603</v>
      </c>
      <c r="H5257" s="194" t="s">
        <v>60</v>
      </c>
      <c r="I5257" s="187">
        <v>4042.9589999999998</v>
      </c>
      <c r="J5257" s="187" t="s">
        <v>1025</v>
      </c>
      <c r="K5257" s="187" t="s">
        <v>116</v>
      </c>
      <c r="L5257" s="195">
        <v>1035.8</v>
      </c>
      <c r="M5257" s="195" t="s">
        <v>1025</v>
      </c>
      <c r="N5257" s="195" t="s">
        <v>534</v>
      </c>
      <c r="O5257" s="199"/>
      <c r="P5257" s="188"/>
    </row>
    <row r="5258" spans="1:16" x14ac:dyDescent="0.25">
      <c r="A5258" s="183">
        <v>577</v>
      </c>
      <c r="B5258" s="232" t="str">
        <f>IF(AND(A5258&lt;&gt;"",ISNUMBER(A5258)),VLOOKUP(A5258,Studies!A:BR,2,FALSE),"")</f>
        <v>Zhu 2010</v>
      </c>
      <c r="C5258" s="232" t="str">
        <f>IF(AND(A5258&lt;&gt;"",ISNUMBER(A5258)),VLOOKUP(A5258,Studies!A:BR,3,FALSE),"")</f>
        <v>https://www.ncbi.nlm.nih.gov/pubmed/21149917</v>
      </c>
      <c r="D5258" s="232" t="str">
        <f>IF(AND(A5258&lt;&gt;"",ISNUMBER(A5258)),VLOOKUP(A5258,Studies!A:BR,4,FALSE),"")</f>
        <v>Atazanvir 300 mg twice daily plus raltegravir 400 mg twice daily</v>
      </c>
      <c r="E5258" s="206" t="str">
        <f>IF(AND(A5258&lt;&gt;"",ISNUMBER(A5258)),VLOOKUP(A5258,Studies!A:BR,5,FALSE),"")</f>
        <v>Atazanavir</v>
      </c>
      <c r="F5258" s="207" t="str">
        <f>IF(AND(A5258&lt;&gt;"",ISNUMBER(A5258)),VLOOKUP(A5258,Studies!A:BR,6,FALSE),"")</f>
        <v>Plasma</v>
      </c>
      <c r="G5258" s="194">
        <v>604</v>
      </c>
      <c r="H5258" s="194" t="s">
        <v>60</v>
      </c>
      <c r="I5258" s="187">
        <v>3458.2339999999999</v>
      </c>
      <c r="J5258" s="187" t="s">
        <v>1025</v>
      </c>
      <c r="K5258" s="187" t="s">
        <v>116</v>
      </c>
      <c r="L5258" s="195">
        <v>835.32230000000004</v>
      </c>
      <c r="M5258" s="195" t="s">
        <v>1025</v>
      </c>
      <c r="N5258" s="195" t="s">
        <v>534</v>
      </c>
      <c r="O5258" s="199"/>
      <c r="P5258" s="188"/>
    </row>
    <row r="5259" spans="1:16" x14ac:dyDescent="0.25">
      <c r="A5259" s="183">
        <v>577</v>
      </c>
      <c r="B5259" s="232" t="str">
        <f>IF(AND(A5259&lt;&gt;"",ISNUMBER(A5259)),VLOOKUP(A5259,Studies!A:BR,2,FALSE),"")</f>
        <v>Zhu 2010</v>
      </c>
      <c r="C5259" s="232" t="str">
        <f>IF(AND(A5259&lt;&gt;"",ISNUMBER(A5259)),VLOOKUP(A5259,Studies!A:BR,3,FALSE),"")</f>
        <v>https://www.ncbi.nlm.nih.gov/pubmed/21149917</v>
      </c>
      <c r="D5259" s="232" t="str">
        <f>IF(AND(A5259&lt;&gt;"",ISNUMBER(A5259)),VLOOKUP(A5259,Studies!A:BR,4,FALSE),"")</f>
        <v>Atazanvir 300 mg twice daily plus raltegravir 400 mg twice daily</v>
      </c>
      <c r="E5259" s="206" t="str">
        <f>IF(AND(A5259&lt;&gt;"",ISNUMBER(A5259)),VLOOKUP(A5259,Studies!A:BR,5,FALSE),"")</f>
        <v>Atazanavir</v>
      </c>
      <c r="F5259" s="207" t="str">
        <f>IF(AND(A5259&lt;&gt;"",ISNUMBER(A5259)),VLOOKUP(A5259,Studies!A:BR,6,FALSE),"")</f>
        <v>Plasma</v>
      </c>
      <c r="G5259" s="194">
        <v>606</v>
      </c>
      <c r="H5259" s="194" t="s">
        <v>60</v>
      </c>
      <c r="I5259" s="187">
        <v>2038.1859999999999</v>
      </c>
      <c r="J5259" s="187" t="s">
        <v>1025</v>
      </c>
      <c r="K5259" s="187" t="s">
        <v>116</v>
      </c>
      <c r="L5259" s="195"/>
      <c r="M5259" s="195"/>
      <c r="N5259" s="195"/>
      <c r="O5259" s="199"/>
      <c r="P5259" s="188"/>
    </row>
    <row r="5260" spans="1:16" x14ac:dyDescent="0.25">
      <c r="A5260" s="183">
        <v>577</v>
      </c>
      <c r="B5260" s="232" t="str">
        <f>IF(AND(A5260&lt;&gt;"",ISNUMBER(A5260)),VLOOKUP(A5260,Studies!A:BR,2,FALSE),"")</f>
        <v>Zhu 2010</v>
      </c>
      <c r="C5260" s="232" t="str">
        <f>IF(AND(A5260&lt;&gt;"",ISNUMBER(A5260)),VLOOKUP(A5260,Studies!A:BR,3,FALSE),"")</f>
        <v>https://www.ncbi.nlm.nih.gov/pubmed/21149917</v>
      </c>
      <c r="D5260" s="232" t="str">
        <f>IF(AND(A5260&lt;&gt;"",ISNUMBER(A5260)),VLOOKUP(A5260,Studies!A:BR,4,FALSE),"")</f>
        <v>Atazanvir 300 mg twice daily plus raltegravir 400 mg twice daily</v>
      </c>
      <c r="E5260" s="206" t="str">
        <f>IF(AND(A5260&lt;&gt;"",ISNUMBER(A5260)),VLOOKUP(A5260,Studies!A:BR,5,FALSE),"")</f>
        <v>Atazanavir</v>
      </c>
      <c r="F5260" s="207" t="str">
        <f>IF(AND(A5260&lt;&gt;"",ISNUMBER(A5260)),VLOOKUP(A5260,Studies!A:BR,6,FALSE),"")</f>
        <v>Plasma</v>
      </c>
      <c r="G5260" s="194">
        <v>608</v>
      </c>
      <c r="H5260" s="194" t="s">
        <v>60</v>
      </c>
      <c r="I5260" s="187">
        <v>1536.9929999999999</v>
      </c>
      <c r="J5260" s="187" t="s">
        <v>1025</v>
      </c>
      <c r="K5260" s="187" t="s">
        <v>116</v>
      </c>
      <c r="L5260" s="195"/>
      <c r="M5260" s="195"/>
      <c r="N5260" s="195"/>
      <c r="O5260" s="199"/>
      <c r="P5260" s="188"/>
    </row>
    <row r="5261" spans="1:16" x14ac:dyDescent="0.25">
      <c r="A5261" s="183">
        <v>577</v>
      </c>
      <c r="B5261" s="232" t="str">
        <f>IF(AND(A5261&lt;&gt;"",ISNUMBER(A5261)),VLOOKUP(A5261,Studies!A:BR,2,FALSE),"")</f>
        <v>Zhu 2010</v>
      </c>
      <c r="C5261" s="232" t="str">
        <f>IF(AND(A5261&lt;&gt;"",ISNUMBER(A5261)),VLOOKUP(A5261,Studies!A:BR,3,FALSE),"")</f>
        <v>https://www.ncbi.nlm.nih.gov/pubmed/21149917</v>
      </c>
      <c r="D5261" s="232" t="str">
        <f>IF(AND(A5261&lt;&gt;"",ISNUMBER(A5261)),VLOOKUP(A5261,Studies!A:BR,4,FALSE),"")</f>
        <v>Atazanvir 300 mg twice daily plus raltegravir 400 mg twice daily</v>
      </c>
      <c r="E5261" s="206" t="str">
        <f>IF(AND(A5261&lt;&gt;"",ISNUMBER(A5261)),VLOOKUP(A5261,Studies!A:BR,5,FALSE),"")</f>
        <v>Atazanavir</v>
      </c>
      <c r="F5261" s="207" t="str">
        <f>IF(AND(A5261&lt;&gt;"",ISNUMBER(A5261)),VLOOKUP(A5261,Studies!A:BR,6,FALSE),"")</f>
        <v>Plasma</v>
      </c>
      <c r="G5261" s="194">
        <v>612</v>
      </c>
      <c r="H5261" s="194" t="s">
        <v>60</v>
      </c>
      <c r="I5261" s="187">
        <v>902.14790000000005</v>
      </c>
      <c r="J5261" s="187" t="s">
        <v>1025</v>
      </c>
      <c r="K5261" s="187" t="s">
        <v>116</v>
      </c>
      <c r="L5261" s="195"/>
      <c r="M5261" s="195"/>
      <c r="N5261" s="195"/>
      <c r="O5261" s="199"/>
      <c r="P5261" s="188"/>
    </row>
    <row r="5262" spans="1:16" x14ac:dyDescent="0.25">
      <c r="A5262" s="183">
        <v>578</v>
      </c>
      <c r="B5262" s="232" t="str">
        <f>IF(AND(A5262&lt;&gt;"",ISNUMBER(A5262)),VLOOKUP(A5262,Studies!A:BR,2,FALSE),"")</f>
        <v>Zhu 2010</v>
      </c>
      <c r="C5262" s="232" t="str">
        <f>IF(AND(A5262&lt;&gt;"",ISNUMBER(A5262)),VLOOKUP(A5262,Studies!A:BR,3,FALSE),"")</f>
        <v>https://www.ncbi.nlm.nih.gov/pubmed/21149917</v>
      </c>
      <c r="D5262" s="232" t="str">
        <f>IF(AND(A5262&lt;&gt;"",ISNUMBER(A5262)),VLOOKUP(A5262,Studies!A:BR,4,FALSE),"")</f>
        <v>Raltegravir 400 mg twice daily</v>
      </c>
      <c r="E5262" s="206" t="str">
        <f>IF(AND(A5262&lt;&gt;"",ISNUMBER(A5262)),VLOOKUP(A5262,Studies!A:BR,5,FALSE),"")</f>
        <v>Raltegravir</v>
      </c>
      <c r="F5262" s="207" t="str">
        <f>IF(AND(A5262&lt;&gt;"",ISNUMBER(A5262)),VLOOKUP(A5262,Studies!A:BR,6,FALSE),"")</f>
        <v>Plasma</v>
      </c>
      <c r="G5262" s="194">
        <v>96</v>
      </c>
      <c r="H5262" s="194" t="s">
        <v>60</v>
      </c>
      <c r="I5262" s="187">
        <v>165.8905</v>
      </c>
      <c r="J5262" s="187" t="s">
        <v>1025</v>
      </c>
      <c r="K5262" s="187" t="s">
        <v>116</v>
      </c>
      <c r="L5262" s="195"/>
      <c r="M5262" s="195"/>
      <c r="N5262" s="195"/>
      <c r="O5262" s="199"/>
      <c r="P5262" s="188"/>
    </row>
    <row r="5263" spans="1:16" x14ac:dyDescent="0.25">
      <c r="A5263" s="183">
        <v>578</v>
      </c>
      <c r="B5263" s="232" t="str">
        <f>IF(AND(A5263&lt;&gt;"",ISNUMBER(A5263)),VLOOKUP(A5263,Studies!A:BR,2,FALSE),"")</f>
        <v>Zhu 2010</v>
      </c>
      <c r="C5263" s="232" t="str">
        <f>IF(AND(A5263&lt;&gt;"",ISNUMBER(A5263)),VLOOKUP(A5263,Studies!A:BR,3,FALSE),"")</f>
        <v>https://www.ncbi.nlm.nih.gov/pubmed/21149917</v>
      </c>
      <c r="D5263" s="232" t="str">
        <f>IF(AND(A5263&lt;&gt;"",ISNUMBER(A5263)),VLOOKUP(A5263,Studies!A:BR,4,FALSE),"")</f>
        <v>Raltegravir 400 mg twice daily</v>
      </c>
      <c r="E5263" s="206" t="str">
        <f>IF(AND(A5263&lt;&gt;"",ISNUMBER(A5263)),VLOOKUP(A5263,Studies!A:BR,5,FALSE),"")</f>
        <v>Raltegravir</v>
      </c>
      <c r="F5263" s="207" t="str">
        <f>IF(AND(A5263&lt;&gt;"",ISNUMBER(A5263)),VLOOKUP(A5263,Studies!A:BR,6,FALSE),"")</f>
        <v>Plasma</v>
      </c>
      <c r="G5263" s="194">
        <v>97</v>
      </c>
      <c r="H5263" s="194" t="s">
        <v>60</v>
      </c>
      <c r="I5263" s="187">
        <v>365.64060000000001</v>
      </c>
      <c r="J5263" s="187" t="s">
        <v>1025</v>
      </c>
      <c r="K5263" s="187" t="s">
        <v>116</v>
      </c>
      <c r="L5263" s="195">
        <v>373.2364</v>
      </c>
      <c r="M5263" s="195" t="s">
        <v>1025</v>
      </c>
      <c r="N5263" s="195" t="s">
        <v>534</v>
      </c>
      <c r="O5263" s="199"/>
      <c r="P5263" s="188"/>
    </row>
    <row r="5264" spans="1:16" x14ac:dyDescent="0.25">
      <c r="A5264" s="183">
        <v>578</v>
      </c>
      <c r="B5264" s="232" t="str">
        <f>IF(AND(A5264&lt;&gt;"",ISNUMBER(A5264)),VLOOKUP(A5264,Studies!A:BR,2,FALSE),"")</f>
        <v>Zhu 2010</v>
      </c>
      <c r="C5264" s="232" t="str">
        <f>IF(AND(A5264&lt;&gt;"",ISNUMBER(A5264)),VLOOKUP(A5264,Studies!A:BR,3,FALSE),"")</f>
        <v>https://www.ncbi.nlm.nih.gov/pubmed/21149917</v>
      </c>
      <c r="D5264" s="232" t="str">
        <f>IF(AND(A5264&lt;&gt;"",ISNUMBER(A5264)),VLOOKUP(A5264,Studies!A:BR,4,FALSE),"")</f>
        <v>Raltegravir 400 mg twice daily</v>
      </c>
      <c r="E5264" s="206" t="str">
        <f>IF(AND(A5264&lt;&gt;"",ISNUMBER(A5264)),VLOOKUP(A5264,Studies!A:BR,5,FALSE),"")</f>
        <v>Raltegravir</v>
      </c>
      <c r="F5264" s="207" t="str">
        <f>IF(AND(A5264&lt;&gt;"",ISNUMBER(A5264)),VLOOKUP(A5264,Studies!A:BR,6,FALSE),"")</f>
        <v>Plasma</v>
      </c>
      <c r="G5264" s="194">
        <v>98</v>
      </c>
      <c r="H5264" s="194" t="s">
        <v>60</v>
      </c>
      <c r="I5264" s="187">
        <v>424.3954</v>
      </c>
      <c r="J5264" s="187" t="s">
        <v>1025</v>
      </c>
      <c r="K5264" s="187" t="s">
        <v>116</v>
      </c>
      <c r="L5264" s="195"/>
      <c r="M5264" s="195"/>
      <c r="N5264" s="195"/>
      <c r="O5264" s="199"/>
      <c r="P5264" s="188"/>
    </row>
    <row r="5265" spans="1:16" x14ac:dyDescent="0.25">
      <c r="A5265" s="183">
        <v>578</v>
      </c>
      <c r="B5265" s="232" t="str">
        <f>IF(AND(A5265&lt;&gt;"",ISNUMBER(A5265)),VLOOKUP(A5265,Studies!A:BR,2,FALSE),"")</f>
        <v>Zhu 2010</v>
      </c>
      <c r="C5265" s="232" t="str">
        <f>IF(AND(A5265&lt;&gt;"",ISNUMBER(A5265)),VLOOKUP(A5265,Studies!A:BR,3,FALSE),"")</f>
        <v>https://www.ncbi.nlm.nih.gov/pubmed/21149917</v>
      </c>
      <c r="D5265" s="232" t="str">
        <f>IF(AND(A5265&lt;&gt;"",ISNUMBER(A5265)),VLOOKUP(A5265,Studies!A:BR,4,FALSE),"")</f>
        <v>Raltegravir 400 mg twice daily</v>
      </c>
      <c r="E5265" s="206" t="str">
        <f>IF(AND(A5265&lt;&gt;"",ISNUMBER(A5265)),VLOOKUP(A5265,Studies!A:BR,5,FALSE),"")</f>
        <v>Raltegravir</v>
      </c>
      <c r="F5265" s="207" t="str">
        <f>IF(AND(A5265&lt;&gt;"",ISNUMBER(A5265)),VLOOKUP(A5265,Studies!A:BR,6,FALSE),"")</f>
        <v>Plasma</v>
      </c>
      <c r="G5265" s="194">
        <v>99</v>
      </c>
      <c r="H5265" s="194" t="s">
        <v>60</v>
      </c>
      <c r="I5265" s="187">
        <v>342.14139999999998</v>
      </c>
      <c r="J5265" s="187" t="s">
        <v>1025</v>
      </c>
      <c r="K5265" s="187" t="s">
        <v>116</v>
      </c>
      <c r="L5265" s="195"/>
      <c r="M5265" s="195"/>
      <c r="N5265" s="195"/>
      <c r="O5265" s="199"/>
      <c r="P5265" s="188"/>
    </row>
    <row r="5266" spans="1:16" x14ac:dyDescent="0.25">
      <c r="A5266" s="183">
        <v>578</v>
      </c>
      <c r="B5266" s="232" t="str">
        <f>IF(AND(A5266&lt;&gt;"",ISNUMBER(A5266)),VLOOKUP(A5266,Studies!A:BR,2,FALSE),"")</f>
        <v>Zhu 2010</v>
      </c>
      <c r="C5266" s="232" t="str">
        <f>IF(AND(A5266&lt;&gt;"",ISNUMBER(A5266)),VLOOKUP(A5266,Studies!A:BR,3,FALSE),"")</f>
        <v>https://www.ncbi.nlm.nih.gov/pubmed/21149917</v>
      </c>
      <c r="D5266" s="232" t="str">
        <f>IF(AND(A5266&lt;&gt;"",ISNUMBER(A5266)),VLOOKUP(A5266,Studies!A:BR,4,FALSE),"")</f>
        <v>Raltegravir 400 mg twice daily</v>
      </c>
      <c r="E5266" s="206" t="str">
        <f>IF(AND(A5266&lt;&gt;"",ISNUMBER(A5266)),VLOOKUP(A5266,Studies!A:BR,5,FALSE),"")</f>
        <v>Raltegravir</v>
      </c>
      <c r="F5266" s="207" t="str">
        <f>IF(AND(A5266&lt;&gt;"",ISNUMBER(A5266)),VLOOKUP(A5266,Studies!A:BR,6,FALSE),"")</f>
        <v>Plasma</v>
      </c>
      <c r="G5266" s="194">
        <v>100</v>
      </c>
      <c r="H5266" s="194" t="s">
        <v>60</v>
      </c>
      <c r="I5266" s="187">
        <v>293.06270000000001</v>
      </c>
      <c r="J5266" s="187" t="s">
        <v>1025</v>
      </c>
      <c r="K5266" s="187" t="s">
        <v>116</v>
      </c>
      <c r="L5266" s="195"/>
      <c r="M5266" s="195"/>
      <c r="N5266" s="195"/>
      <c r="O5266" s="199"/>
      <c r="P5266" s="188"/>
    </row>
    <row r="5267" spans="1:16" x14ac:dyDescent="0.25">
      <c r="A5267" s="183">
        <v>578</v>
      </c>
      <c r="B5267" s="232" t="str">
        <f>IF(AND(A5267&lt;&gt;"",ISNUMBER(A5267)),VLOOKUP(A5267,Studies!A:BR,2,FALSE),"")</f>
        <v>Zhu 2010</v>
      </c>
      <c r="C5267" s="232" t="str">
        <f>IF(AND(A5267&lt;&gt;"",ISNUMBER(A5267)),VLOOKUP(A5267,Studies!A:BR,3,FALSE),"")</f>
        <v>https://www.ncbi.nlm.nih.gov/pubmed/21149917</v>
      </c>
      <c r="D5267" s="232" t="str">
        <f>IF(AND(A5267&lt;&gt;"",ISNUMBER(A5267)),VLOOKUP(A5267,Studies!A:BR,4,FALSE),"")</f>
        <v>Raltegravir 400 mg twice daily</v>
      </c>
      <c r="E5267" s="206" t="str">
        <f>IF(AND(A5267&lt;&gt;"",ISNUMBER(A5267)),VLOOKUP(A5267,Studies!A:BR,5,FALSE),"")</f>
        <v>Raltegravir</v>
      </c>
      <c r="F5267" s="207" t="str">
        <f>IF(AND(A5267&lt;&gt;"",ISNUMBER(A5267)),VLOOKUP(A5267,Studies!A:BR,6,FALSE),"")</f>
        <v>Plasma</v>
      </c>
      <c r="G5267" s="194">
        <v>102</v>
      </c>
      <c r="H5267" s="194" t="s">
        <v>60</v>
      </c>
      <c r="I5267" s="187">
        <v>1057.492</v>
      </c>
      <c r="J5267" s="187" t="s">
        <v>1025</v>
      </c>
      <c r="K5267" s="187" t="s">
        <v>116</v>
      </c>
      <c r="L5267" s="195">
        <v>2272.5120000000002</v>
      </c>
      <c r="M5267" s="195" t="s">
        <v>1025</v>
      </c>
      <c r="N5267" s="195" t="s">
        <v>534</v>
      </c>
      <c r="O5267" s="199"/>
      <c r="P5267" s="188"/>
    </row>
    <row r="5268" spans="1:16" x14ac:dyDescent="0.25">
      <c r="A5268" s="183">
        <v>578</v>
      </c>
      <c r="B5268" s="232" t="str">
        <f>IF(AND(A5268&lt;&gt;"",ISNUMBER(A5268)),VLOOKUP(A5268,Studies!A:BR,2,FALSE),"")</f>
        <v>Zhu 2010</v>
      </c>
      <c r="C5268" s="232" t="str">
        <f>IF(AND(A5268&lt;&gt;"",ISNUMBER(A5268)),VLOOKUP(A5268,Studies!A:BR,3,FALSE),"")</f>
        <v>https://www.ncbi.nlm.nih.gov/pubmed/21149917</v>
      </c>
      <c r="D5268" s="232" t="str">
        <f>IF(AND(A5268&lt;&gt;"",ISNUMBER(A5268)),VLOOKUP(A5268,Studies!A:BR,4,FALSE),"")</f>
        <v>Raltegravir 400 mg twice daily</v>
      </c>
      <c r="E5268" s="206" t="str">
        <f>IF(AND(A5268&lt;&gt;"",ISNUMBER(A5268)),VLOOKUP(A5268,Studies!A:BR,5,FALSE),"")</f>
        <v>Raltegravir</v>
      </c>
      <c r="F5268" s="207" t="str">
        <f>IF(AND(A5268&lt;&gt;"",ISNUMBER(A5268)),VLOOKUP(A5268,Studies!A:BR,6,FALSE),"")</f>
        <v>Plasma</v>
      </c>
      <c r="G5268" s="194">
        <v>104</v>
      </c>
      <c r="H5268" s="194" t="s">
        <v>60</v>
      </c>
      <c r="I5268" s="187">
        <v>353.88420000000002</v>
      </c>
      <c r="J5268" s="187" t="s">
        <v>1025</v>
      </c>
      <c r="K5268" s="187" t="s">
        <v>116</v>
      </c>
      <c r="L5268" s="195">
        <v>613.74400000000003</v>
      </c>
      <c r="M5268" s="195" t="s">
        <v>1025</v>
      </c>
      <c r="N5268" s="195" t="s">
        <v>534</v>
      </c>
      <c r="O5268" s="199"/>
      <c r="P5268" s="188"/>
    </row>
    <row r="5269" spans="1:16" x14ac:dyDescent="0.25">
      <c r="A5269" s="183">
        <v>578</v>
      </c>
      <c r="B5269" s="232" t="str">
        <f>IF(AND(A5269&lt;&gt;"",ISNUMBER(A5269)),VLOOKUP(A5269,Studies!A:BR,2,FALSE),"")</f>
        <v>Zhu 2010</v>
      </c>
      <c r="C5269" s="232" t="str">
        <f>IF(AND(A5269&lt;&gt;"",ISNUMBER(A5269)),VLOOKUP(A5269,Studies!A:BR,3,FALSE),"")</f>
        <v>https://www.ncbi.nlm.nih.gov/pubmed/21149917</v>
      </c>
      <c r="D5269" s="232" t="str">
        <f>IF(AND(A5269&lt;&gt;"",ISNUMBER(A5269)),VLOOKUP(A5269,Studies!A:BR,4,FALSE),"")</f>
        <v>Raltegravir 400 mg twice daily</v>
      </c>
      <c r="E5269" s="206" t="str">
        <f>IF(AND(A5269&lt;&gt;"",ISNUMBER(A5269)),VLOOKUP(A5269,Studies!A:BR,5,FALSE),"")</f>
        <v>Raltegravir</v>
      </c>
      <c r="F5269" s="207" t="str">
        <f>IF(AND(A5269&lt;&gt;"",ISNUMBER(A5269)),VLOOKUP(A5269,Studies!A:BR,6,FALSE),"")</f>
        <v>Plasma</v>
      </c>
      <c r="G5269" s="194">
        <v>108</v>
      </c>
      <c r="H5269" s="194" t="s">
        <v>60</v>
      </c>
      <c r="I5269" s="187">
        <v>116.12739999999999</v>
      </c>
      <c r="J5269" s="187" t="s">
        <v>1025</v>
      </c>
      <c r="K5269" s="187" t="s">
        <v>116</v>
      </c>
      <c r="L5269" s="195">
        <v>157.6103</v>
      </c>
      <c r="M5269" s="195" t="s">
        <v>1025</v>
      </c>
      <c r="N5269" s="195" t="s">
        <v>534</v>
      </c>
      <c r="O5269" s="199"/>
      <c r="P5269" s="188"/>
    </row>
    <row r="5270" spans="1:16" x14ac:dyDescent="0.25">
      <c r="A5270" s="183">
        <v>579</v>
      </c>
      <c r="B5270" s="232" t="str">
        <f>IF(AND(A5270&lt;&gt;"",ISNUMBER(A5270)),VLOOKUP(A5270,Studies!A:BR,2,FALSE),"")</f>
        <v>Zhu 2010</v>
      </c>
      <c r="C5270" s="232" t="str">
        <f>IF(AND(A5270&lt;&gt;"",ISNUMBER(A5270)),VLOOKUP(A5270,Studies!A:BR,3,FALSE),"")</f>
        <v>https://www.ncbi.nlm.nih.gov/pubmed/21149917</v>
      </c>
      <c r="D5270" s="232" t="str">
        <f>IF(AND(A5270&lt;&gt;"",ISNUMBER(A5270)),VLOOKUP(A5270,Studies!A:BR,4,FALSE),"")</f>
        <v>Raltegravir 400 mg twice daily plus atazanavir 300 mg twice daily</v>
      </c>
      <c r="E5270" s="206" t="str">
        <f>IF(AND(A5270&lt;&gt;"",ISNUMBER(A5270)),VLOOKUP(A5270,Studies!A:BR,5,FALSE),"")</f>
        <v>Raltegravir</v>
      </c>
      <c r="F5270" s="207" t="str">
        <f>IF(AND(A5270&lt;&gt;"",ISNUMBER(A5270)),VLOOKUP(A5270,Studies!A:BR,6,FALSE),"")</f>
        <v>Plasma</v>
      </c>
      <c r="G5270" s="194">
        <v>600</v>
      </c>
      <c r="H5270" s="194" t="s">
        <v>60</v>
      </c>
      <c r="I5270" s="187">
        <v>273.71039999999999</v>
      </c>
      <c r="J5270" s="187" t="s">
        <v>1025</v>
      </c>
      <c r="K5270" s="187" t="s">
        <v>116</v>
      </c>
      <c r="L5270" s="195">
        <v>273.69670000000002</v>
      </c>
      <c r="M5270" s="195" t="s">
        <v>1025</v>
      </c>
      <c r="N5270" s="195" t="s">
        <v>534</v>
      </c>
      <c r="O5270" s="199"/>
      <c r="P5270" s="188"/>
    </row>
    <row r="5271" spans="1:16" x14ac:dyDescent="0.25">
      <c r="A5271" s="183">
        <v>579</v>
      </c>
      <c r="B5271" s="232" t="str">
        <f>IF(AND(A5271&lt;&gt;"",ISNUMBER(A5271)),VLOOKUP(A5271,Studies!A:BR,2,FALSE),"")</f>
        <v>Zhu 2010</v>
      </c>
      <c r="C5271" s="232" t="str">
        <f>IF(AND(A5271&lt;&gt;"",ISNUMBER(A5271)),VLOOKUP(A5271,Studies!A:BR,3,FALSE),"")</f>
        <v>https://www.ncbi.nlm.nih.gov/pubmed/21149917</v>
      </c>
      <c r="D5271" s="232" t="str">
        <f>IF(AND(A5271&lt;&gt;"",ISNUMBER(A5271)),VLOOKUP(A5271,Studies!A:BR,4,FALSE),"")</f>
        <v>Raltegravir 400 mg twice daily plus atazanavir 300 mg twice daily</v>
      </c>
      <c r="E5271" s="206" t="str">
        <f>IF(AND(A5271&lt;&gt;"",ISNUMBER(A5271)),VLOOKUP(A5271,Studies!A:BR,5,FALSE),"")</f>
        <v>Raltegravir</v>
      </c>
      <c r="F5271" s="207" t="str">
        <f>IF(AND(A5271&lt;&gt;"",ISNUMBER(A5271)),VLOOKUP(A5271,Studies!A:BR,6,FALSE),"")</f>
        <v>Plasma</v>
      </c>
      <c r="G5271" s="194">
        <v>601</v>
      </c>
      <c r="H5271" s="194" t="s">
        <v>60</v>
      </c>
      <c r="I5271" s="187">
        <v>340.75909999999999</v>
      </c>
      <c r="J5271" s="187" t="s">
        <v>1025</v>
      </c>
      <c r="K5271" s="187" t="s">
        <v>116</v>
      </c>
      <c r="L5271" s="195">
        <v>248.8289</v>
      </c>
      <c r="M5271" s="195" t="s">
        <v>1025</v>
      </c>
      <c r="N5271" s="195" t="s">
        <v>534</v>
      </c>
      <c r="O5271" s="199"/>
      <c r="P5271" s="188"/>
    </row>
    <row r="5272" spans="1:16" x14ac:dyDescent="0.25">
      <c r="A5272" s="183">
        <v>579</v>
      </c>
      <c r="B5272" s="232" t="str">
        <f>IF(AND(A5272&lt;&gt;"",ISNUMBER(A5272)),VLOOKUP(A5272,Studies!A:BR,2,FALSE),"")</f>
        <v>Zhu 2010</v>
      </c>
      <c r="C5272" s="232" t="str">
        <f>IF(AND(A5272&lt;&gt;"",ISNUMBER(A5272)),VLOOKUP(A5272,Studies!A:BR,3,FALSE),"")</f>
        <v>https://www.ncbi.nlm.nih.gov/pubmed/21149917</v>
      </c>
      <c r="D5272" s="232" t="str">
        <f>IF(AND(A5272&lt;&gt;"",ISNUMBER(A5272)),VLOOKUP(A5272,Studies!A:BR,4,FALSE),"")</f>
        <v>Raltegravir 400 mg twice daily plus atazanavir 300 mg twice daily</v>
      </c>
      <c r="E5272" s="206" t="str">
        <f>IF(AND(A5272&lt;&gt;"",ISNUMBER(A5272)),VLOOKUP(A5272,Studies!A:BR,5,FALSE),"")</f>
        <v>Raltegravir</v>
      </c>
      <c r="F5272" s="207" t="str">
        <f>IF(AND(A5272&lt;&gt;"",ISNUMBER(A5272)),VLOOKUP(A5272,Studies!A:BR,6,FALSE),"")</f>
        <v>Plasma</v>
      </c>
      <c r="G5272" s="194">
        <v>602</v>
      </c>
      <c r="H5272" s="194" t="s">
        <v>60</v>
      </c>
      <c r="I5272" s="187">
        <v>673.2106</v>
      </c>
      <c r="J5272" s="187" t="s">
        <v>1025</v>
      </c>
      <c r="K5272" s="187" t="s">
        <v>116</v>
      </c>
      <c r="L5272" s="195">
        <v>895.70730000000003</v>
      </c>
      <c r="M5272" s="195" t="s">
        <v>1025</v>
      </c>
      <c r="N5272" s="195" t="s">
        <v>534</v>
      </c>
      <c r="O5272" s="199"/>
      <c r="P5272" s="188"/>
    </row>
    <row r="5273" spans="1:16" x14ac:dyDescent="0.25">
      <c r="A5273" s="183">
        <v>579</v>
      </c>
      <c r="B5273" s="232" t="str">
        <f>IF(AND(A5273&lt;&gt;"",ISNUMBER(A5273)),VLOOKUP(A5273,Studies!A:BR,2,FALSE),"")</f>
        <v>Zhu 2010</v>
      </c>
      <c r="C5273" s="232" t="str">
        <f>IF(AND(A5273&lt;&gt;"",ISNUMBER(A5273)),VLOOKUP(A5273,Studies!A:BR,3,FALSE),"")</f>
        <v>https://www.ncbi.nlm.nih.gov/pubmed/21149917</v>
      </c>
      <c r="D5273" s="232" t="str">
        <f>IF(AND(A5273&lt;&gt;"",ISNUMBER(A5273)),VLOOKUP(A5273,Studies!A:BR,4,FALSE),"")</f>
        <v>Raltegravir 400 mg twice daily plus atazanavir 300 mg twice daily</v>
      </c>
      <c r="E5273" s="206" t="str">
        <f>IF(AND(A5273&lt;&gt;"",ISNUMBER(A5273)),VLOOKUP(A5273,Studies!A:BR,5,FALSE),"")</f>
        <v>Raltegravir</v>
      </c>
      <c r="F5273" s="207" t="str">
        <f>IF(AND(A5273&lt;&gt;"",ISNUMBER(A5273)),VLOOKUP(A5273,Studies!A:BR,6,FALSE),"")</f>
        <v>Plasma</v>
      </c>
      <c r="G5273" s="194">
        <v>603</v>
      </c>
      <c r="H5273" s="194" t="s">
        <v>60</v>
      </c>
      <c r="I5273" s="187">
        <v>491.44420000000002</v>
      </c>
      <c r="J5273" s="187" t="s">
        <v>1025</v>
      </c>
      <c r="K5273" s="187" t="s">
        <v>116</v>
      </c>
      <c r="L5273" s="195">
        <v>199.0384</v>
      </c>
      <c r="M5273" s="195" t="s">
        <v>1025</v>
      </c>
      <c r="N5273" s="195" t="s">
        <v>534</v>
      </c>
      <c r="O5273" s="199"/>
      <c r="P5273" s="188"/>
    </row>
    <row r="5274" spans="1:16" x14ac:dyDescent="0.25">
      <c r="A5274" s="183">
        <v>579</v>
      </c>
      <c r="B5274" s="232" t="str">
        <f>IF(AND(A5274&lt;&gt;"",ISNUMBER(A5274)),VLOOKUP(A5274,Studies!A:BR,2,FALSE),"")</f>
        <v>Zhu 2010</v>
      </c>
      <c r="C5274" s="232" t="str">
        <f>IF(AND(A5274&lt;&gt;"",ISNUMBER(A5274)),VLOOKUP(A5274,Studies!A:BR,3,FALSE),"")</f>
        <v>https://www.ncbi.nlm.nih.gov/pubmed/21149917</v>
      </c>
      <c r="D5274" s="232" t="str">
        <f>IF(AND(A5274&lt;&gt;"",ISNUMBER(A5274)),VLOOKUP(A5274,Studies!A:BR,4,FALSE),"")</f>
        <v>Raltegravir 400 mg twice daily plus atazanavir 300 mg twice daily</v>
      </c>
      <c r="E5274" s="206" t="str">
        <f>IF(AND(A5274&lt;&gt;"",ISNUMBER(A5274)),VLOOKUP(A5274,Studies!A:BR,5,FALSE),"")</f>
        <v>Raltegravir</v>
      </c>
      <c r="F5274" s="207" t="str">
        <f>IF(AND(A5274&lt;&gt;"",ISNUMBER(A5274)),VLOOKUP(A5274,Studies!A:BR,6,FALSE),"")</f>
        <v>Plasma</v>
      </c>
      <c r="G5274" s="194">
        <v>604</v>
      </c>
      <c r="H5274" s="194" t="s">
        <v>60</v>
      </c>
      <c r="I5274" s="187">
        <v>475.54079999999999</v>
      </c>
      <c r="J5274" s="187" t="s">
        <v>1025</v>
      </c>
      <c r="K5274" s="187" t="s">
        <v>116</v>
      </c>
      <c r="L5274" s="195">
        <v>323.4597</v>
      </c>
      <c r="M5274" s="195" t="s">
        <v>1025</v>
      </c>
      <c r="N5274" s="195" t="s">
        <v>534</v>
      </c>
      <c r="O5274" s="199"/>
      <c r="P5274" s="188"/>
    </row>
    <row r="5275" spans="1:16" x14ac:dyDescent="0.25">
      <c r="A5275" s="183">
        <v>579</v>
      </c>
      <c r="B5275" s="232" t="str">
        <f>IF(AND(A5275&lt;&gt;"",ISNUMBER(A5275)),VLOOKUP(A5275,Studies!A:BR,2,FALSE),"")</f>
        <v>Zhu 2010</v>
      </c>
      <c r="C5275" s="232" t="str">
        <f>IF(AND(A5275&lt;&gt;"",ISNUMBER(A5275)),VLOOKUP(A5275,Studies!A:BR,3,FALSE),"")</f>
        <v>https://www.ncbi.nlm.nih.gov/pubmed/21149917</v>
      </c>
      <c r="D5275" s="232" t="str">
        <f>IF(AND(A5275&lt;&gt;"",ISNUMBER(A5275)),VLOOKUP(A5275,Studies!A:BR,4,FALSE),"")</f>
        <v>Raltegravir 400 mg twice daily plus atazanavir 300 mg twice daily</v>
      </c>
      <c r="E5275" s="206" t="str">
        <f>IF(AND(A5275&lt;&gt;"",ISNUMBER(A5275)),VLOOKUP(A5275,Studies!A:BR,5,FALSE),"")</f>
        <v>Raltegravir</v>
      </c>
      <c r="F5275" s="207" t="str">
        <f>IF(AND(A5275&lt;&gt;"",ISNUMBER(A5275)),VLOOKUP(A5275,Studies!A:BR,6,FALSE),"")</f>
        <v>Plasma</v>
      </c>
      <c r="G5275" s="194">
        <v>606</v>
      </c>
      <c r="H5275" s="194" t="s">
        <v>60</v>
      </c>
      <c r="I5275" s="187">
        <v>1248.25</v>
      </c>
      <c r="J5275" s="187" t="s">
        <v>1025</v>
      </c>
      <c r="K5275" s="187" t="s">
        <v>116</v>
      </c>
      <c r="L5275" s="195">
        <v>2015.4169999999999</v>
      </c>
      <c r="M5275" s="195" t="s">
        <v>1025</v>
      </c>
      <c r="N5275" s="195" t="s">
        <v>534</v>
      </c>
      <c r="O5275" s="199"/>
      <c r="P5275" s="188"/>
    </row>
    <row r="5276" spans="1:16" x14ac:dyDescent="0.25">
      <c r="A5276" s="183">
        <v>579</v>
      </c>
      <c r="B5276" s="232" t="str">
        <f>IF(AND(A5276&lt;&gt;"",ISNUMBER(A5276)),VLOOKUP(A5276,Studies!A:BR,2,FALSE),"")</f>
        <v>Zhu 2010</v>
      </c>
      <c r="C5276" s="232" t="str">
        <f>IF(AND(A5276&lt;&gt;"",ISNUMBER(A5276)),VLOOKUP(A5276,Studies!A:BR,3,FALSE),"")</f>
        <v>https://www.ncbi.nlm.nih.gov/pubmed/21149917</v>
      </c>
      <c r="D5276" s="232" t="str">
        <f>IF(AND(A5276&lt;&gt;"",ISNUMBER(A5276)),VLOOKUP(A5276,Studies!A:BR,4,FALSE),"")</f>
        <v>Raltegravir 400 mg twice daily plus atazanavir 300 mg twice daily</v>
      </c>
      <c r="E5276" s="206" t="str">
        <f>IF(AND(A5276&lt;&gt;"",ISNUMBER(A5276)),VLOOKUP(A5276,Studies!A:BR,5,FALSE),"")</f>
        <v>Raltegravir</v>
      </c>
      <c r="F5276" s="207" t="str">
        <f>IF(AND(A5276&lt;&gt;"",ISNUMBER(A5276)),VLOOKUP(A5276,Studies!A:BR,6,FALSE),"")</f>
        <v>Plasma</v>
      </c>
      <c r="G5276" s="194">
        <v>608</v>
      </c>
      <c r="H5276" s="194" t="s">
        <v>60</v>
      </c>
      <c r="I5276" s="187">
        <v>760.28219999999999</v>
      </c>
      <c r="J5276" s="187" t="s">
        <v>1025</v>
      </c>
      <c r="K5276" s="187" t="s">
        <v>116</v>
      </c>
      <c r="L5276" s="195">
        <v>1252.383</v>
      </c>
      <c r="M5276" s="195" t="s">
        <v>1025</v>
      </c>
      <c r="N5276" s="195" t="s">
        <v>534</v>
      </c>
      <c r="O5276" s="199"/>
      <c r="P5276" s="188"/>
    </row>
    <row r="5277" spans="1:16" x14ac:dyDescent="0.25">
      <c r="A5277" s="183">
        <v>579</v>
      </c>
      <c r="B5277" s="232" t="str">
        <f>IF(AND(A5277&lt;&gt;"",ISNUMBER(A5277)),VLOOKUP(A5277,Studies!A:BR,2,FALSE),"")</f>
        <v>Zhu 2010</v>
      </c>
      <c r="C5277" s="232" t="str">
        <f>IF(AND(A5277&lt;&gt;"",ISNUMBER(A5277)),VLOOKUP(A5277,Studies!A:BR,3,FALSE),"")</f>
        <v>https://www.ncbi.nlm.nih.gov/pubmed/21149917</v>
      </c>
      <c r="D5277" s="232" t="str">
        <f>IF(AND(A5277&lt;&gt;"",ISNUMBER(A5277)),VLOOKUP(A5277,Studies!A:BR,4,FALSE),"")</f>
        <v>Raltegravir 400 mg twice daily plus atazanavir 300 mg twice daily</v>
      </c>
      <c r="E5277" s="206" t="str">
        <f>IF(AND(A5277&lt;&gt;"",ISNUMBER(A5277)),VLOOKUP(A5277,Studies!A:BR,5,FALSE),"")</f>
        <v>Raltegravir</v>
      </c>
      <c r="F5277" s="207" t="str">
        <f>IF(AND(A5277&lt;&gt;"",ISNUMBER(A5277)),VLOOKUP(A5277,Studies!A:BR,6,FALSE),"")</f>
        <v>Plasma</v>
      </c>
      <c r="G5277" s="194">
        <v>612</v>
      </c>
      <c r="H5277" s="194" t="s">
        <v>60</v>
      </c>
      <c r="I5277" s="187">
        <v>199.0795</v>
      </c>
      <c r="J5277" s="187" t="s">
        <v>1025</v>
      </c>
      <c r="K5277" s="187" t="s">
        <v>116</v>
      </c>
      <c r="L5277" s="195">
        <v>265.38920000000002</v>
      </c>
      <c r="M5277" s="195" t="s">
        <v>1025</v>
      </c>
      <c r="N5277" s="195" t="s">
        <v>534</v>
      </c>
      <c r="O5277" s="199"/>
      <c r="P5277" s="188"/>
    </row>
  </sheetData>
  <autoFilter ref="A1:Q4860"/>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7">
        <x14:dataValidation type="list" allowBlank="1" showInputMessage="1" showErrorMessage="1">
          <x14:formula1>
            <xm:f>Lists!$N$3:$N$6</xm:f>
          </x14:formula1>
          <xm:sqref>I875:I997 I2147:I2153 I2421:I2582 H1:H4860 H5278:H1048576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M1:M4860 M5278:M1048576</xm:sqref>
        </x14:dataValidation>
        <x14:dataValidation type="list" allowBlank="1" showInputMessage="1" showErrorMessage="1">
          <x14:formula1>
            <xm:f>Lists!$E$1:$E$99</xm:f>
          </x14:formula1>
          <xm:sqref>J1:J4860 J5278:J1048576</xm:sqref>
        </x14:dataValidation>
        <x14:dataValidation type="list" allowBlank="1" showInputMessage="1" showErrorMessage="1">
          <x14:formula1>
            <xm:f>[1]Lists!#REF!</xm:f>
          </x14:formula1>
          <xm:sqref>M4861:M5277</xm:sqref>
        </x14:dataValidation>
        <x14:dataValidation type="list" allowBlank="1" showInputMessage="1" showErrorMessage="1">
          <x14:formula1>
            <xm:f>[1]Lists!#REF!</xm:f>
          </x14:formula1>
          <xm:sqref>J4861:J5277</xm:sqref>
        </x14:dataValidation>
        <x14:dataValidation type="list" allowBlank="1" showInputMessage="1" showErrorMessage="1">
          <x14:formula1>
            <xm:f>[1]Lists!#REF!</xm:f>
          </x14:formula1>
          <xm:sqref>H4861:H5277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tabSelected="1" zoomScale="80" zoomScaleNormal="80" workbookViewId="0">
      <pane xSplit="4" ySplit="1" topLeftCell="E72" activePane="bottomRight" state="frozen"/>
      <selection pane="topRight" activeCell="E1" sqref="E1"/>
      <selection pane="bottomLeft" activeCell="A2" sqref="A2"/>
      <selection pane="bottomRight" activeCell="W97" sqref="W97"/>
    </sheetView>
  </sheetViews>
  <sheetFormatPr defaultColWidth="11" defaultRowHeight="13.2" x14ac:dyDescent="0.25"/>
  <cols>
    <col min="1" max="1" width="4.3984375" style="30" bestFit="1" customWidth="1"/>
    <col min="2" max="2" width="14.09765625" style="97" customWidth="1"/>
    <col min="3" max="3" width="35.5" style="97" customWidth="1"/>
    <col min="4" max="4" width="34.3984375" style="97" customWidth="1"/>
    <col min="5" max="5" width="17" style="103" customWidth="1"/>
    <col min="6" max="6" width="14.59765625" style="42" customWidth="1"/>
    <col min="7" max="7" width="15.5" style="105" bestFit="1" customWidth="1"/>
    <col min="8" max="8" width="17" style="68" bestFit="1" customWidth="1"/>
    <col min="9" max="9" width="13.59765625" style="105" bestFit="1" customWidth="1"/>
    <col min="10" max="10" width="11" style="43" bestFit="1" customWidth="1"/>
    <col min="11" max="11" width="10.8984375" style="43" customWidth="1"/>
    <col min="12" max="12" width="10.59765625" style="76" bestFit="1" customWidth="1"/>
    <col min="13" max="13" width="14.5" style="76" bestFit="1" customWidth="1"/>
    <col min="14" max="14" width="12.19921875" style="52" bestFit="1" customWidth="1"/>
    <col min="15" max="15" width="12.09765625" style="52" customWidth="1"/>
    <col min="16" max="16" width="11.8984375" style="84" bestFit="1" customWidth="1"/>
    <col min="17" max="17" width="15.69921875" style="84" bestFit="1" customWidth="1"/>
    <col min="18" max="18" width="12.5" style="38" bestFit="1" customWidth="1"/>
    <col min="19" max="19" width="14.5" style="39" bestFit="1" customWidth="1"/>
    <col min="20" max="20" width="13.69921875" style="40" bestFit="1" customWidth="1"/>
    <col min="21" max="21" width="15.69921875" style="41" bestFit="1" customWidth="1"/>
    <col min="22" max="22" width="7" style="42" bestFit="1" customWidth="1"/>
    <col min="23" max="23" width="9.19921875" style="30" bestFit="1" customWidth="1"/>
    <col min="24" max="24" width="7.09765625" style="22" bestFit="1" customWidth="1"/>
    <col min="25" max="25" width="13.69921875" style="28" bestFit="1" customWidth="1"/>
    <col min="26" max="26" width="10.5" style="28" bestFit="1" customWidth="1"/>
    <col min="27" max="27" width="7.59765625" style="22" bestFit="1" customWidth="1"/>
    <col min="28" max="28" width="26.5" style="22" bestFit="1" customWidth="1"/>
    <col min="29" max="29" width="11.3984375" style="22" bestFit="1" customWidth="1"/>
    <col min="30" max="30" width="28.3984375" style="22" bestFit="1" customWidth="1"/>
    <col min="31" max="31" width="23.59765625" style="23" bestFit="1" customWidth="1"/>
    <col min="32" max="32" width="27.69921875" style="23" bestFit="1" customWidth="1"/>
    <col min="33" max="33" width="19" style="24" bestFit="1" customWidth="1"/>
    <col min="34" max="34" width="38" style="23" bestFit="1" customWidth="1"/>
    <col min="35" max="35" width="38" style="23" customWidth="1"/>
    <col min="36" max="36" width="13.8984375" style="52" bestFit="1" customWidth="1"/>
    <col min="37" max="37" width="40.09765625" style="52" bestFit="1" customWidth="1"/>
    <col min="38" max="38" width="38.59765625" style="52" bestFit="1" customWidth="1"/>
    <col min="39" max="39" width="23.59765625" style="52" bestFit="1" customWidth="1"/>
    <col min="40" max="16384" width="11" style="30"/>
  </cols>
  <sheetData>
    <row r="1" spans="1:40" s="29" customFormat="1" ht="12.75"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t="12.75"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3.8"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3.8"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3.8"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3.8"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3.8"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3.8"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3.8"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3.8"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3.8"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3.8"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3.8" x14ac:dyDescent="0.25">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3.8" x14ac:dyDescent="0.25">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3.8" x14ac:dyDescent="0.25">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3.8" x14ac:dyDescent="0.25">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3.8" x14ac:dyDescent="0.25">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3.8" x14ac:dyDescent="0.25">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3.8"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3.8"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3.8"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3.8"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3.8"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3.8"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3.8"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3.8"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3.8"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3.8"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3.8"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3.8"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3.8"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3.8"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3.8"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3.8"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3.8" x14ac:dyDescent="0.25">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3.8" x14ac:dyDescent="0.25">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3.8"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3.8"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3.8"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3.8" x14ac:dyDescent="0.25">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3.8" x14ac:dyDescent="0.25">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3.8"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3.8"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3.8"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3.8"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3.8"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3.8"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3.8"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3.8"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3.8"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3.8"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8"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3.8"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3.8"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8"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3.8"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3.8"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3.8"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3.8"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3.8"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3.8"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3.8" x14ac:dyDescent="0.25">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3.8" x14ac:dyDescent="0.25">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3.8" x14ac:dyDescent="0.25">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3.8" x14ac:dyDescent="0.25">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3.8" x14ac:dyDescent="0.25">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3.8" x14ac:dyDescent="0.25">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3.8" x14ac:dyDescent="0.25">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3.8" x14ac:dyDescent="0.25">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3.8" x14ac:dyDescent="0.25">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3.8" x14ac:dyDescent="0.25">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5">
      <c r="A94" s="9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(single oral dose of 100 mg raltegravir with multiple doses of 400 mg atazanavir)</v>
      </c>
      <c r="E94" s="141" t="str">
        <f>IF(AND(A94&lt;&gt;"",ISNUMBER(A94)),VLOOKUP(A94,Studies!A:BR,5,FALSE),"")</f>
        <v>Raltegravir</v>
      </c>
      <c r="F94" s="263" t="s">
        <v>1516</v>
      </c>
      <c r="G94" s="208" t="str">
        <f>IF(AND(A94&lt;&gt;"",ISNUMBER(A94)),VLOOKUP(A94,Studies!A:BR,13,FALSE),"")</f>
        <v>PO</v>
      </c>
      <c r="H94" s="140" t="str">
        <f t="shared" ref="H94:H96" si="2">AA94</f>
        <v>PO</v>
      </c>
      <c r="I94" s="208" t="str">
        <f>IF(AND(A94&lt;&gt;"",ISNUMBER(A94)),VLOOKUP(A94,Studies!A:BR,6,FALSE),"")</f>
        <v>Plasma</v>
      </c>
      <c r="J94" s="267">
        <v>1.72</v>
      </c>
      <c r="K94" s="264" t="s">
        <v>1605</v>
      </c>
      <c r="L94" s="265" t="s">
        <v>1606</v>
      </c>
      <c r="M94" s="265" t="s">
        <v>1259</v>
      </c>
      <c r="N94" s="64">
        <v>1.53</v>
      </c>
      <c r="O94" s="167" t="s">
        <v>1605</v>
      </c>
      <c r="P94" s="179" t="s">
        <v>1607</v>
      </c>
      <c r="Q94" s="179" t="s">
        <v>1259</v>
      </c>
      <c r="R94" s="268">
        <v>0</v>
      </c>
      <c r="S94" s="269" t="s">
        <v>1022</v>
      </c>
      <c r="T94" s="270">
        <v>144</v>
      </c>
      <c r="U94" s="181" t="s">
        <v>1022</v>
      </c>
      <c r="V94" s="263" t="s">
        <v>60</v>
      </c>
      <c r="W94" s="124"/>
      <c r="X94" s="178">
        <v>400</v>
      </c>
      <c r="Y94" s="182"/>
      <c r="Z94" s="182" t="s">
        <v>58</v>
      </c>
      <c r="AA94" s="178" t="s">
        <v>59</v>
      </c>
      <c r="AB94" s="178" t="s">
        <v>1611</v>
      </c>
      <c r="AC94" s="178" t="s">
        <v>60</v>
      </c>
      <c r="AD94" s="178" t="s">
        <v>1612</v>
      </c>
      <c r="AE94" s="179"/>
      <c r="AF94" s="179"/>
      <c r="AG94" s="179"/>
      <c r="AH94" s="179"/>
      <c r="AI94" s="179"/>
      <c r="AJ94" s="167" t="s">
        <v>502</v>
      </c>
      <c r="AK94" s="167"/>
      <c r="AL94" s="167"/>
      <c r="AM94" s="167"/>
      <c r="AN94" s="183"/>
    </row>
    <row r="95" spans="1:40" x14ac:dyDescent="0.25">
      <c r="A95" s="80">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 Atazanavir 400 mg once daily)</v>
      </c>
      <c r="E95" s="141" t="str">
        <f>IF(AND(A95&lt;&gt;"",ISNUMBER(A95)),VLOOKUP(A95,Studies!A:BR,5,FALSE),"")</f>
        <v>Raltegravir</v>
      </c>
      <c r="F95" s="263" t="s">
        <v>1516</v>
      </c>
      <c r="G95" s="208" t="str">
        <f>IF(AND(A95&lt;&gt;"",ISNUMBER(A95)),VLOOKUP(A95,Studies!A:BR,13,FALSE),"")</f>
        <v>PO</v>
      </c>
      <c r="H95" s="140" t="str">
        <f t="shared" si="2"/>
        <v>PO</v>
      </c>
      <c r="I95" s="208" t="str">
        <f>IF(AND(A95&lt;&gt;"",ISNUMBER(A95)),VLOOKUP(A95,Studies!A:BR,6,FALSE),"")</f>
        <v>Plasma</v>
      </c>
      <c r="J95" s="267">
        <v>1.72</v>
      </c>
      <c r="K95" s="264" t="s">
        <v>1605</v>
      </c>
      <c r="L95" s="265"/>
      <c r="M95" s="265"/>
      <c r="N95" s="64"/>
      <c r="O95" s="167"/>
      <c r="P95" s="179"/>
      <c r="Q95" s="179"/>
      <c r="R95" s="268">
        <v>168</v>
      </c>
      <c r="S95" s="269">
        <v>180</v>
      </c>
      <c r="T95" s="270">
        <v>168</v>
      </c>
      <c r="U95" s="181">
        <v>192</v>
      </c>
      <c r="V95" s="263" t="s">
        <v>60</v>
      </c>
      <c r="W95" s="124" t="s">
        <v>1608</v>
      </c>
      <c r="X95" s="178">
        <v>400</v>
      </c>
      <c r="Y95" s="182"/>
      <c r="Z95" s="182" t="s">
        <v>58</v>
      </c>
      <c r="AA95" s="178" t="s">
        <v>59</v>
      </c>
      <c r="AB95" s="178" t="s">
        <v>1582</v>
      </c>
      <c r="AC95" s="178" t="s">
        <v>60</v>
      </c>
      <c r="AD95" s="178" t="s">
        <v>1612</v>
      </c>
      <c r="AE95" s="179"/>
      <c r="AF95" s="179"/>
      <c r="AG95" s="179"/>
      <c r="AH95" s="179"/>
      <c r="AI95" s="179" t="s">
        <v>150</v>
      </c>
      <c r="AJ95" s="167" t="s">
        <v>1579</v>
      </c>
      <c r="AK95" s="167">
        <v>1</v>
      </c>
      <c r="AL95" s="167">
        <v>2</v>
      </c>
      <c r="AM95" s="167"/>
      <c r="AN95" s="183"/>
    </row>
    <row r="96" spans="1:40" x14ac:dyDescent="0.25">
      <c r="A96" s="8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(single oral dose of 1200 mg raltegravir with multiple oral QD doses of 400 mg atazanavir)</v>
      </c>
      <c r="E96" s="141" t="str">
        <f>IF(AND(A96&lt;&gt;"",ISNUMBER(A96)),VLOOKUP(A96,Studies!A:BR,5,FALSE),"")</f>
        <v>Raltegravir</v>
      </c>
      <c r="F96" s="263" t="s">
        <v>1516</v>
      </c>
      <c r="G96" s="208" t="str">
        <f>IF(AND(A96&lt;&gt;"",ISNUMBER(A96)),VLOOKUP(A96,Studies!A:BR,13,FALSE),"")</f>
        <v>PO</v>
      </c>
      <c r="H96" s="140" t="str">
        <f t="shared" si="2"/>
        <v>PO</v>
      </c>
      <c r="I96" s="208" t="str">
        <f>IF(AND(A96&lt;&gt;"",ISNUMBER(A96)),VLOOKUP(A96,Studies!A:BR,6,FALSE),"")</f>
        <v>Plasma</v>
      </c>
      <c r="J96" s="267">
        <v>1.67</v>
      </c>
      <c r="K96" s="264" t="s">
        <v>1605</v>
      </c>
      <c r="L96" s="265" t="s">
        <v>1609</v>
      </c>
      <c r="M96" s="265" t="s">
        <v>1259</v>
      </c>
      <c r="N96" s="64">
        <v>1.1599999999999999</v>
      </c>
      <c r="O96" s="167" t="s">
        <v>1605</v>
      </c>
      <c r="P96" s="179" t="s">
        <v>1610</v>
      </c>
      <c r="Q96" s="179" t="s">
        <v>1259</v>
      </c>
      <c r="R96" s="268">
        <v>0</v>
      </c>
      <c r="S96" s="269" t="s">
        <v>1022</v>
      </c>
      <c r="T96" s="270">
        <v>144</v>
      </c>
      <c r="U96" s="181" t="s">
        <v>1022</v>
      </c>
      <c r="V96" s="263" t="s">
        <v>60</v>
      </c>
      <c r="W96" s="124"/>
      <c r="X96" s="178">
        <v>400</v>
      </c>
      <c r="Y96" s="182"/>
      <c r="Z96" s="182" t="s">
        <v>58</v>
      </c>
      <c r="AA96" s="178" t="s">
        <v>59</v>
      </c>
      <c r="AB96" s="178" t="s">
        <v>1611</v>
      </c>
      <c r="AC96" s="178" t="s">
        <v>60</v>
      </c>
      <c r="AD96" s="178" t="s">
        <v>1612</v>
      </c>
      <c r="AE96" s="179"/>
      <c r="AF96" s="179"/>
      <c r="AG96" s="179"/>
      <c r="AH96" s="179"/>
      <c r="AI96" s="179"/>
      <c r="AJ96" s="167" t="s">
        <v>502</v>
      </c>
      <c r="AK96" s="167"/>
      <c r="AL96" s="167"/>
      <c r="AM96" s="167" t="s">
        <v>1613</v>
      </c>
    </row>
    <row r="97" spans="1:39" x14ac:dyDescent="0.25">
      <c r="A97" s="8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1516</v>
      </c>
      <c r="G97" s="208" t="str">
        <f>IF(AND(A97&lt;&gt;"",ISNUMBER(A97)),VLOOKUP(A97,Studies!A:BR,13,FALSE),"")</f>
        <v>PO</v>
      </c>
      <c r="H97" s="140" t="str">
        <f t="shared" ref="H97:H98" si="3">AA97</f>
        <v>PO</v>
      </c>
      <c r="I97" s="208" t="str">
        <f>IF(AND(A97&lt;&gt;"",ISNUMBER(A97)),VLOOKUP(A97,Studies!A:BR,6,FALSE),"")</f>
        <v>Plasma</v>
      </c>
      <c r="J97" s="267">
        <v>1.536</v>
      </c>
      <c r="K97" s="43" t="s">
        <v>1605</v>
      </c>
      <c r="L97" s="76" t="s">
        <v>1617</v>
      </c>
      <c r="M97" s="76" t="s">
        <v>1618</v>
      </c>
      <c r="N97" s="52">
        <v>1.3939999999999999</v>
      </c>
      <c r="O97" s="52" t="s">
        <v>1605</v>
      </c>
      <c r="P97" s="84" t="s">
        <v>1619</v>
      </c>
      <c r="Q97" s="84" t="s">
        <v>1618</v>
      </c>
      <c r="R97" s="38">
        <v>96</v>
      </c>
      <c r="S97" s="39">
        <v>108</v>
      </c>
      <c r="T97" s="40">
        <v>600</v>
      </c>
      <c r="U97" s="41">
        <v>612</v>
      </c>
      <c r="V97" s="42" t="s">
        <v>60</v>
      </c>
      <c r="X97" s="22">
        <v>400</v>
      </c>
      <c r="Y97" s="266">
        <v>400</v>
      </c>
      <c r="Z97" s="139" t="s">
        <v>58</v>
      </c>
      <c r="AA97" s="178" t="s">
        <v>59</v>
      </c>
      <c r="AB97" s="178" t="s">
        <v>1598</v>
      </c>
      <c r="AC97" s="178" t="s">
        <v>60</v>
      </c>
      <c r="AD97" s="178" t="s">
        <v>1211</v>
      </c>
      <c r="AE97" s="179" t="s">
        <v>1614</v>
      </c>
      <c r="AF97" s="179" t="s">
        <v>1615</v>
      </c>
      <c r="AG97" s="180"/>
      <c r="AH97" s="180"/>
      <c r="AI97" s="180"/>
      <c r="AJ97" s="52" t="s">
        <v>502</v>
      </c>
      <c r="AM97" s="52" t="s">
        <v>1616</v>
      </c>
    </row>
    <row r="98" spans="1:39" x14ac:dyDescent="0.25">
      <c r="G98" s="208"/>
      <c r="H98" s="140"/>
      <c r="I98" s="208"/>
      <c r="Y98" s="139"/>
      <c r="Z98" s="139"/>
      <c r="AA98" s="178"/>
      <c r="AB98" s="178"/>
      <c r="AC98" s="138"/>
      <c r="AD98" s="178"/>
      <c r="AE98" s="179"/>
      <c r="AF98" s="179"/>
      <c r="AG98" s="180"/>
      <c r="AH98" s="180"/>
      <c r="AI98" s="180"/>
    </row>
    <row r="99" spans="1:39" x14ac:dyDescent="0.25">
      <c r="Y99" s="139"/>
      <c r="Z99" s="139"/>
      <c r="AA99" s="178"/>
      <c r="AB99" s="178"/>
      <c r="AC99" s="138"/>
      <c r="AD99" s="178"/>
      <c r="AE99" s="176"/>
      <c r="AF99" s="179"/>
      <c r="AG99" s="180"/>
      <c r="AH99" s="180"/>
      <c r="AI99" s="180"/>
    </row>
    <row r="100" spans="1:39" x14ac:dyDescent="0.25">
      <c r="Y100" s="139"/>
      <c r="Z100" s="139"/>
      <c r="AA100" s="178"/>
      <c r="AB100" s="178"/>
      <c r="AC100" s="138"/>
      <c r="AD100" s="178"/>
      <c r="AE100" s="176"/>
      <c r="AF100" s="179"/>
      <c r="AG100" s="180"/>
      <c r="AH100" s="180"/>
      <c r="AI100" s="180"/>
    </row>
    <row r="159" spans="25:35" x14ac:dyDescent="0.25">
      <c r="Y159" s="139"/>
      <c r="Z159" s="139"/>
      <c r="AA159" s="178"/>
      <c r="AB159" s="178"/>
      <c r="AC159" s="138"/>
      <c r="AD159" s="178"/>
      <c r="AE159" s="176"/>
      <c r="AF159" s="179"/>
      <c r="AG159" s="180"/>
      <c r="AH159" s="180"/>
      <c r="AI159" s="180"/>
    </row>
    <row r="160" spans="25:35" x14ac:dyDescent="0.25">
      <c r="Y160" s="139"/>
      <c r="Z160" s="139"/>
      <c r="AA160" s="178"/>
      <c r="AB160" s="178"/>
      <c r="AC160" s="138"/>
      <c r="AD160" s="178"/>
      <c r="AE160" s="176"/>
      <c r="AF160" s="179"/>
      <c r="AG160" s="180"/>
      <c r="AH160" s="180"/>
      <c r="AI160" s="180"/>
    </row>
    <row r="246" spans="25:35" x14ac:dyDescent="0.25">
      <c r="Y246" s="139"/>
      <c r="Z246" s="139"/>
      <c r="AA246" s="178"/>
      <c r="AB246" s="178"/>
      <c r="AC246" s="138"/>
      <c r="AD246" s="178"/>
      <c r="AE246" s="176"/>
      <c r="AF246" s="179"/>
      <c r="AG246" s="180"/>
      <c r="AH246" s="180"/>
      <c r="AI246" s="180"/>
    </row>
    <row r="247" spans="25:35" x14ac:dyDescent="0.25">
      <c r="Y247" s="139"/>
      <c r="Z247" s="139"/>
      <c r="AA247" s="178"/>
      <c r="AB247" s="178"/>
      <c r="AC247" s="138"/>
      <c r="AD247" s="178"/>
      <c r="AE247" s="176"/>
      <c r="AF247" s="179"/>
      <c r="AG247" s="180"/>
      <c r="AH247" s="180"/>
      <c r="AI247" s="180"/>
    </row>
    <row r="248" spans="25:35" x14ac:dyDescent="0.25">
      <c r="Y248" s="139"/>
      <c r="Z248" s="139"/>
      <c r="AA248" s="178"/>
      <c r="AB248" s="178"/>
      <c r="AC248" s="138"/>
      <c r="AD248" s="178"/>
      <c r="AE248" s="176"/>
      <c r="AF248" s="179"/>
      <c r="AG248" s="180"/>
      <c r="AH248" s="180"/>
      <c r="AI248" s="180"/>
    </row>
    <row r="249" spans="25:35" x14ac:dyDescent="0.25">
      <c r="Y249" s="139"/>
      <c r="Z249" s="139"/>
      <c r="AA249" s="178"/>
      <c r="AB249" s="178"/>
      <c r="AC249" s="138"/>
      <c r="AD249" s="178"/>
      <c r="AE249" s="176"/>
      <c r="AF249" s="179"/>
      <c r="AG249" s="180"/>
      <c r="AH249" s="180"/>
      <c r="AI249" s="180"/>
    </row>
    <row r="250" spans="25:35" x14ac:dyDescent="0.25">
      <c r="Y250" s="139"/>
      <c r="Z250" s="139"/>
      <c r="AA250" s="178"/>
      <c r="AB250" s="27"/>
      <c r="AC250" s="138"/>
      <c r="AD250" s="178"/>
      <c r="AE250" s="176"/>
      <c r="AF250" s="179"/>
      <c r="AG250" s="180"/>
      <c r="AH250" s="180"/>
      <c r="AI250" s="180"/>
    </row>
    <row r="251" spans="25:35" x14ac:dyDescent="0.25">
      <c r="Y251" s="139"/>
      <c r="Z251" s="139"/>
      <c r="AA251" s="178"/>
      <c r="AB251" s="178"/>
      <c r="AC251" s="138"/>
      <c r="AD251" s="178"/>
      <c r="AE251" s="176"/>
      <c r="AF251" s="179"/>
      <c r="AG251" s="180"/>
      <c r="AH251" s="180"/>
      <c r="AI251" s="180"/>
    </row>
    <row r="252" spans="25:35" x14ac:dyDescent="0.25">
      <c r="Y252" s="139"/>
      <c r="Z252" s="139"/>
      <c r="AA252" s="178"/>
      <c r="AB252" s="178"/>
      <c r="AC252" s="138"/>
      <c r="AD252" s="178"/>
      <c r="AE252" s="176"/>
      <c r="AF252" s="179"/>
      <c r="AG252" s="180"/>
      <c r="AH252" s="180"/>
      <c r="AI252" s="180"/>
    </row>
    <row r="253" spans="25:35" x14ac:dyDescent="0.25">
      <c r="Y253" s="139"/>
      <c r="Z253" s="139"/>
      <c r="AA253" s="178"/>
      <c r="AB253" s="178"/>
      <c r="AC253" s="138"/>
      <c r="AD253" s="178"/>
      <c r="AE253" s="176"/>
      <c r="AF253" s="179"/>
      <c r="AG253" s="180"/>
      <c r="AH253" s="180"/>
      <c r="AI253" s="180"/>
    </row>
    <row r="254" spans="25:35" x14ac:dyDescent="0.25">
      <c r="Y254" s="139"/>
      <c r="Z254" s="139"/>
      <c r="AA254" s="178"/>
      <c r="AB254" s="178"/>
      <c r="AC254" s="138"/>
      <c r="AD254" s="178"/>
      <c r="AE254" s="176"/>
      <c r="AF254" s="179"/>
      <c r="AG254" s="180"/>
      <c r="AH254" s="180"/>
      <c r="AI254" s="180"/>
    </row>
    <row r="255" spans="25:35" x14ac:dyDescent="0.25">
      <c r="Y255" s="139"/>
      <c r="Z255" s="139"/>
      <c r="AA255" s="178"/>
      <c r="AB255" s="178"/>
      <c r="AC255" s="138"/>
      <c r="AD255" s="178"/>
      <c r="AE255" s="176"/>
      <c r="AF255" s="179"/>
      <c r="AG255" s="180"/>
      <c r="AH255" s="180"/>
      <c r="AI255" s="180"/>
    </row>
    <row r="256" spans="25:35" x14ac:dyDescent="0.25">
      <c r="Y256" s="139"/>
      <c r="Z256" s="139"/>
      <c r="AA256" s="178"/>
      <c r="AB256" s="178"/>
      <c r="AC256" s="138"/>
      <c r="AD256" s="178"/>
      <c r="AE256" s="176"/>
      <c r="AF256" s="179"/>
      <c r="AG256" s="180"/>
      <c r="AH256" s="180"/>
      <c r="AI256" s="180"/>
    </row>
    <row r="257" spans="25:35" x14ac:dyDescent="0.25">
      <c r="Y257" s="139"/>
      <c r="Z257" s="139"/>
      <c r="AA257" s="178"/>
      <c r="AB257" s="178"/>
      <c r="AC257" s="138"/>
      <c r="AD257" s="178"/>
      <c r="AE257" s="176"/>
      <c r="AF257" s="179"/>
      <c r="AG257" s="180"/>
      <c r="AH257" s="180"/>
      <c r="AI257" s="180"/>
    </row>
    <row r="258" spans="25:35" x14ac:dyDescent="0.25">
      <c r="Y258" s="139"/>
      <c r="Z258" s="139"/>
      <c r="AA258" s="178"/>
      <c r="AB258" s="178"/>
      <c r="AC258" s="138"/>
      <c r="AD258" s="178"/>
      <c r="AE258" s="176"/>
      <c r="AF258" s="179"/>
      <c r="AG258" s="180"/>
      <c r="AH258" s="180"/>
      <c r="AI258" s="180"/>
    </row>
    <row r="259" spans="25:35" x14ac:dyDescent="0.25">
      <c r="Y259" s="139"/>
      <c r="Z259" s="139"/>
      <c r="AA259" s="178"/>
      <c r="AB259" s="178"/>
      <c r="AC259" s="138"/>
      <c r="AD259" s="178"/>
      <c r="AE259" s="176"/>
      <c r="AF259" s="179"/>
      <c r="AG259" s="180"/>
      <c r="AH259" s="180"/>
      <c r="AI259" s="180"/>
    </row>
    <row r="260" spans="25:35" x14ac:dyDescent="0.25">
      <c r="Y260" s="139"/>
      <c r="Z260" s="139"/>
      <c r="AA260" s="178"/>
      <c r="AB260" s="178"/>
      <c r="AC260" s="138"/>
      <c r="AD260" s="178"/>
      <c r="AE260" s="176"/>
      <c r="AF260" s="179"/>
      <c r="AG260" s="180"/>
      <c r="AH260" s="180"/>
      <c r="AI260" s="180"/>
    </row>
    <row r="261" spans="25:35" x14ac:dyDescent="0.25">
      <c r="Y261" s="139"/>
      <c r="Z261" s="139"/>
      <c r="AA261" s="178"/>
      <c r="AB261" s="178"/>
      <c r="AC261" s="138"/>
      <c r="AD261" s="178"/>
      <c r="AE261" s="176"/>
      <c r="AF261" s="179"/>
      <c r="AG261" s="180"/>
      <c r="AH261" s="180"/>
      <c r="AI261" s="180"/>
    </row>
    <row r="262" spans="25:35" x14ac:dyDescent="0.25">
      <c r="Y262" s="139"/>
      <c r="Z262" s="139"/>
      <c r="AA262" s="178"/>
      <c r="AB262" s="178"/>
      <c r="AC262" s="138"/>
      <c r="AD262" s="178"/>
      <c r="AE262" s="176"/>
      <c r="AF262" s="179"/>
      <c r="AG262" s="180"/>
      <c r="AH262" s="180"/>
      <c r="AI262" s="180"/>
    </row>
    <row r="263" spans="25:35" x14ac:dyDescent="0.25">
      <c r="Y263" s="139"/>
      <c r="Z263" s="139"/>
      <c r="AA263" s="178"/>
      <c r="AB263" s="178"/>
      <c r="AC263" s="138"/>
      <c r="AD263" s="178"/>
      <c r="AE263" s="176"/>
      <c r="AF263" s="179"/>
      <c r="AG263" s="180"/>
      <c r="AH263" s="180"/>
      <c r="AI263" s="180"/>
    </row>
    <row r="264" spans="25:35" x14ac:dyDescent="0.25">
      <c r="Y264" s="139"/>
      <c r="Z264" s="139"/>
      <c r="AA264" s="178"/>
      <c r="AB264" s="178"/>
      <c r="AC264" s="138"/>
      <c r="AD264" s="178"/>
      <c r="AE264" s="176"/>
      <c r="AF264" s="179"/>
      <c r="AG264" s="180"/>
      <c r="AH264" s="180"/>
      <c r="AI264" s="180"/>
    </row>
    <row r="268" spans="25:35" x14ac:dyDescent="0.25">
      <c r="Y268" s="139"/>
      <c r="Z268" s="139"/>
      <c r="AA268" s="178"/>
      <c r="AB268" s="178"/>
      <c r="AC268" s="138"/>
      <c r="AD268" s="178"/>
      <c r="AE268" s="176"/>
      <c r="AF268" s="179"/>
      <c r="AG268" s="180"/>
      <c r="AH268" s="180"/>
      <c r="AI268" s="180"/>
    </row>
    <row r="269" spans="25:35" x14ac:dyDescent="0.25">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defaultColWidth="11" defaultRowHeight="13.8" x14ac:dyDescent="0.25"/>
  <cols>
    <col min="1" max="1" width="21.69921875" bestFit="1" customWidth="1"/>
    <col min="2" max="2" width="22.69921875" bestFit="1" customWidth="1"/>
  </cols>
  <sheetData>
    <row r="1" spans="1:2" ht="15" x14ac:dyDescent="0.25">
      <c r="A1" s="1" t="s">
        <v>1272</v>
      </c>
      <c r="B1" s="1" t="s">
        <v>1273</v>
      </c>
    </row>
    <row r="2" spans="1:2" x14ac:dyDescent="0.25">
      <c r="A2" s="174" t="s">
        <v>111</v>
      </c>
      <c r="B2" s="174">
        <v>385.512</v>
      </c>
    </row>
    <row r="3" spans="1:2" x14ac:dyDescent="0.25">
      <c r="A3" s="174" t="s">
        <v>149</v>
      </c>
      <c r="B3" s="174">
        <v>705.63300000000004</v>
      </c>
    </row>
    <row r="4" spans="1:2" x14ac:dyDescent="0.25">
      <c r="A4" s="174" t="s">
        <v>152</v>
      </c>
      <c r="B4" s="174">
        <v>721.63300000000004</v>
      </c>
    </row>
    <row r="5" spans="1:2" x14ac:dyDescent="0.25">
      <c r="A5" s="174" t="s">
        <v>553</v>
      </c>
      <c r="B5" s="174">
        <v>719.61699999999996</v>
      </c>
    </row>
    <row r="6" spans="1:2" x14ac:dyDescent="0.25">
      <c r="A6" s="174" t="s">
        <v>556</v>
      </c>
      <c r="B6" s="174">
        <v>649.52700000000004</v>
      </c>
    </row>
    <row r="7" spans="1:2" x14ac:dyDescent="0.25">
      <c r="A7" s="174" t="s">
        <v>410</v>
      </c>
      <c r="B7" s="174">
        <v>733.92700000000002</v>
      </c>
    </row>
    <row r="8" spans="1:2" x14ac:dyDescent="0.25">
      <c r="A8" s="174" t="s">
        <v>184</v>
      </c>
      <c r="B8" s="174">
        <v>588.6</v>
      </c>
    </row>
    <row r="9" spans="1:2" x14ac:dyDescent="0.25">
      <c r="A9" s="174" t="s">
        <v>1274</v>
      </c>
      <c r="B9" s="174">
        <v>1449.3</v>
      </c>
    </row>
    <row r="10" spans="1:2" x14ac:dyDescent="0.25">
      <c r="A10" s="174" t="s">
        <v>393</v>
      </c>
      <c r="B10" s="174">
        <v>416.52</v>
      </c>
    </row>
    <row r="11" spans="1:2" x14ac:dyDescent="0.25">
      <c r="A11" s="174" t="s">
        <v>213</v>
      </c>
      <c r="B11" s="174">
        <v>386.6</v>
      </c>
    </row>
    <row r="12" spans="1:2" x14ac:dyDescent="0.25">
      <c r="A12" s="174" t="s">
        <v>466</v>
      </c>
      <c r="B12" s="174">
        <v>780.93</v>
      </c>
    </row>
    <row r="13" spans="1:2" x14ac:dyDescent="0.25">
      <c r="A13" s="174" t="s">
        <v>1275</v>
      </c>
      <c r="B13" s="174">
        <v>178.27070000000001</v>
      </c>
    </row>
    <row r="14" spans="1:2" x14ac:dyDescent="0.25">
      <c r="A14" s="174" t="s">
        <v>1276</v>
      </c>
      <c r="B14" s="174">
        <v>444.41629999999998</v>
      </c>
    </row>
    <row r="15" spans="1:2" x14ac:dyDescent="0.25">
      <c r="A15" s="174" t="s">
        <v>1277</v>
      </c>
      <c r="B15" s="174">
        <v>853.92</v>
      </c>
    </row>
    <row r="16" spans="1:2" x14ac:dyDescent="0.25">
      <c r="A16" s="174" t="s">
        <v>102</v>
      </c>
      <c r="B16" s="174">
        <v>325.77</v>
      </c>
    </row>
    <row r="17" spans="1:2" x14ac:dyDescent="0.25">
      <c r="A17" s="174" t="s">
        <v>54</v>
      </c>
      <c r="B17" s="174">
        <v>822.94</v>
      </c>
    </row>
    <row r="18" spans="1:2" x14ac:dyDescent="0.25">
      <c r="A18" s="174" t="s">
        <v>1278</v>
      </c>
      <c r="B18" s="174">
        <v>502.899</v>
      </c>
    </row>
    <row r="19" spans="1:2" x14ac:dyDescent="0.25">
      <c r="A19" s="174" t="s">
        <v>657</v>
      </c>
      <c r="B19" s="174">
        <v>241.29</v>
      </c>
    </row>
    <row r="20" spans="1:2" x14ac:dyDescent="0.25">
      <c r="A20" s="174" t="s">
        <v>920</v>
      </c>
      <c r="B20" s="174">
        <v>531.43100000000004</v>
      </c>
    </row>
    <row r="21" spans="1:2" x14ac:dyDescent="0.25">
      <c r="A21" s="174" t="s">
        <v>746</v>
      </c>
      <c r="B21" s="174">
        <v>194.19</v>
      </c>
    </row>
    <row r="22" spans="1:2" x14ac:dyDescent="0.25">
      <c r="A22" s="174" t="s">
        <v>959</v>
      </c>
      <c r="B22" s="174">
        <v>349.31099999999998</v>
      </c>
    </row>
    <row r="23" spans="1:2" x14ac:dyDescent="0.25">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ht="14.25"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5">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x14ac:dyDescent="0.25">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x14ac:dyDescent="0.25">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x14ac:dyDescent="0.25">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5">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x14ac:dyDescent="0.25">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x14ac:dyDescent="0.25">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x14ac:dyDescent="0.25">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5">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x14ac:dyDescent="0.25">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x14ac:dyDescent="0.25">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x14ac:dyDescent="0.25">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5">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x14ac:dyDescent="0.25">
      <c r="E17" s="174" t="s">
        <v>1058</v>
      </c>
      <c r="F17" s="174" t="s">
        <v>1058</v>
      </c>
      <c r="G17" s="174" t="s">
        <v>1058</v>
      </c>
      <c r="H17" s="174" t="s">
        <v>1058</v>
      </c>
      <c r="I17" s="174"/>
      <c r="J17" s="174" t="s">
        <v>1057</v>
      </c>
      <c r="K17" s="174" t="s">
        <v>1057</v>
      </c>
    </row>
    <row r="18" spans="5:11" x14ac:dyDescent="0.25">
      <c r="E18" s="174" t="s">
        <v>1318</v>
      </c>
      <c r="F18" s="174" t="s">
        <v>1318</v>
      </c>
      <c r="G18" s="174" t="s">
        <v>1318</v>
      </c>
      <c r="H18" s="174" t="s">
        <v>1318</v>
      </c>
      <c r="I18" s="174"/>
      <c r="J18" s="174" t="s">
        <v>1319</v>
      </c>
      <c r="K18" s="174" t="s">
        <v>1319</v>
      </c>
    </row>
    <row r="19" spans="5:11" x14ac:dyDescent="0.25">
      <c r="E19" s="174" t="s">
        <v>1320</v>
      </c>
      <c r="F19" s="174" t="s">
        <v>1320</v>
      </c>
      <c r="G19" s="174" t="s">
        <v>1320</v>
      </c>
      <c r="H19" s="174" t="s">
        <v>1320</v>
      </c>
      <c r="I19" s="174"/>
      <c r="J19" s="174" t="s">
        <v>1321</v>
      </c>
      <c r="K19" s="174" t="s">
        <v>1321</v>
      </c>
    </row>
    <row r="20" spans="5:11" x14ac:dyDescent="0.25">
      <c r="E20" s="174" t="s">
        <v>1322</v>
      </c>
      <c r="F20" s="174" t="s">
        <v>1322</v>
      </c>
      <c r="G20" s="174" t="s">
        <v>1322</v>
      </c>
      <c r="H20" s="174" t="s">
        <v>1322</v>
      </c>
      <c r="I20" s="174"/>
      <c r="J20" s="174" t="s">
        <v>1323</v>
      </c>
      <c r="K20" s="174" t="s">
        <v>1323</v>
      </c>
    </row>
    <row r="21" spans="5:11" x14ac:dyDescent="0.25">
      <c r="E21" s="174" t="s">
        <v>1324</v>
      </c>
      <c r="F21" s="174" t="s">
        <v>1324</v>
      </c>
      <c r="G21" s="174" t="s">
        <v>1324</v>
      </c>
      <c r="H21" s="174" t="s">
        <v>1324</v>
      </c>
      <c r="I21" s="174"/>
      <c r="J21" s="174" t="s">
        <v>1325</v>
      </c>
      <c r="K21" s="174" t="s">
        <v>1325</v>
      </c>
    </row>
    <row r="22" spans="5:11" x14ac:dyDescent="0.25">
      <c r="E22" s="174" t="s">
        <v>1326</v>
      </c>
      <c r="F22" s="174" t="s">
        <v>1326</v>
      </c>
      <c r="G22" s="174" t="s">
        <v>1326</v>
      </c>
      <c r="H22" s="174" t="s">
        <v>1326</v>
      </c>
      <c r="I22" s="174"/>
      <c r="J22" s="174" t="s">
        <v>1327</v>
      </c>
      <c r="K22" s="174" t="s">
        <v>1327</v>
      </c>
    </row>
    <row r="23" spans="5:11" x14ac:dyDescent="0.25">
      <c r="E23" s="174" t="s">
        <v>1328</v>
      </c>
      <c r="F23" s="174" t="s">
        <v>1328</v>
      </c>
      <c r="G23" s="174" t="s">
        <v>1328</v>
      </c>
      <c r="H23" s="174" t="s">
        <v>1328</v>
      </c>
      <c r="I23" s="174"/>
      <c r="J23" s="174" t="s">
        <v>1329</v>
      </c>
      <c r="K23" s="174" t="s">
        <v>1329</v>
      </c>
    </row>
    <row r="24" spans="5:11" x14ac:dyDescent="0.25">
      <c r="E24" s="174" t="s">
        <v>1330</v>
      </c>
      <c r="F24" s="174" t="s">
        <v>1330</v>
      </c>
      <c r="G24" s="174" t="s">
        <v>1330</v>
      </c>
      <c r="H24" s="174" t="s">
        <v>1330</v>
      </c>
      <c r="I24" s="174"/>
      <c r="J24" s="174" t="s">
        <v>1331</v>
      </c>
      <c r="K24" s="174" t="s">
        <v>1331</v>
      </c>
    </row>
    <row r="25" spans="5:11" x14ac:dyDescent="0.25">
      <c r="E25" s="174" t="s">
        <v>1332</v>
      </c>
      <c r="F25" s="174" t="s">
        <v>1332</v>
      </c>
      <c r="G25" s="174" t="s">
        <v>1332</v>
      </c>
      <c r="H25" s="174" t="s">
        <v>1332</v>
      </c>
      <c r="I25" s="174"/>
      <c r="J25" s="174" t="s">
        <v>1333</v>
      </c>
      <c r="K25" s="174" t="s">
        <v>1333</v>
      </c>
    </row>
    <row r="26" spans="5:11" x14ac:dyDescent="0.25">
      <c r="E26" s="174" t="s">
        <v>1334</v>
      </c>
      <c r="F26" s="174" t="s">
        <v>1334</v>
      </c>
      <c r="G26" s="174" t="s">
        <v>1334</v>
      </c>
      <c r="H26" s="174" t="s">
        <v>1334</v>
      </c>
      <c r="I26" s="174"/>
      <c r="J26" s="174" t="s">
        <v>1335</v>
      </c>
      <c r="K26" s="174" t="s">
        <v>1335</v>
      </c>
    </row>
    <row r="27" spans="5:11" x14ac:dyDescent="0.25">
      <c r="E27" s="174" t="s">
        <v>58</v>
      </c>
      <c r="F27" s="174" t="s">
        <v>58</v>
      </c>
      <c r="G27" s="174"/>
      <c r="H27" s="174" t="s">
        <v>517</v>
      </c>
      <c r="I27" s="174"/>
      <c r="J27" s="174" t="s">
        <v>1336</v>
      </c>
      <c r="K27" s="174" t="s">
        <v>1336</v>
      </c>
    </row>
    <row r="28" spans="5:11" x14ac:dyDescent="0.25">
      <c r="E28" s="174" t="s">
        <v>531</v>
      </c>
      <c r="F28" s="174" t="s">
        <v>531</v>
      </c>
      <c r="G28" s="174"/>
      <c r="H28" s="174"/>
      <c r="I28" s="174"/>
      <c r="J28" s="174" t="s">
        <v>1337</v>
      </c>
      <c r="K28" s="174" t="s">
        <v>1337</v>
      </c>
    </row>
    <row r="29" spans="5:11" x14ac:dyDescent="0.25">
      <c r="E29" s="174" t="s">
        <v>1338</v>
      </c>
      <c r="F29" s="174" t="s">
        <v>1338</v>
      </c>
      <c r="G29" s="174"/>
      <c r="H29" s="174"/>
      <c r="I29" s="174"/>
      <c r="J29" s="174" t="s">
        <v>1339</v>
      </c>
      <c r="K29" s="174" t="s">
        <v>1339</v>
      </c>
    </row>
    <row r="30" spans="5:11" x14ac:dyDescent="0.25">
      <c r="E30" s="174" t="s">
        <v>1340</v>
      </c>
      <c r="F30" s="174" t="s">
        <v>1340</v>
      </c>
      <c r="G30" s="174"/>
      <c r="H30" s="174"/>
      <c r="I30" s="174"/>
      <c r="J30" s="174" t="s">
        <v>1341</v>
      </c>
      <c r="K30" s="174" t="s">
        <v>1341</v>
      </c>
    </row>
    <row r="31" spans="5:11" x14ac:dyDescent="0.25">
      <c r="E31" s="174" t="s">
        <v>1342</v>
      </c>
      <c r="F31" s="174" t="s">
        <v>1342</v>
      </c>
      <c r="G31" s="174"/>
      <c r="H31" s="174"/>
      <c r="I31" s="174"/>
      <c r="J31" s="174" t="s">
        <v>1343</v>
      </c>
      <c r="K31" s="174" t="s">
        <v>1343</v>
      </c>
    </row>
    <row r="32" spans="5:11" x14ac:dyDescent="0.25">
      <c r="E32" s="174" t="s">
        <v>1344</v>
      </c>
      <c r="F32" s="174" t="s">
        <v>1344</v>
      </c>
      <c r="G32" s="174"/>
      <c r="H32" s="174"/>
      <c r="I32" s="174"/>
      <c r="J32" s="174" t="s">
        <v>1345</v>
      </c>
      <c r="K32" s="174" t="s">
        <v>1345</v>
      </c>
    </row>
    <row r="33" spans="5:11" x14ac:dyDescent="0.25">
      <c r="E33" s="174" t="s">
        <v>1346</v>
      </c>
      <c r="F33" s="174" t="s">
        <v>1346</v>
      </c>
      <c r="G33" s="174"/>
      <c r="H33" s="174"/>
      <c r="I33" s="174"/>
      <c r="J33" s="174" t="s">
        <v>1347</v>
      </c>
      <c r="K33" s="174" t="s">
        <v>1347</v>
      </c>
    </row>
    <row r="34" spans="5:11" x14ac:dyDescent="0.25">
      <c r="E34" s="174" t="s">
        <v>1348</v>
      </c>
      <c r="F34" s="174" t="s">
        <v>1348</v>
      </c>
      <c r="G34" s="174"/>
      <c r="H34" s="174"/>
      <c r="I34" s="174"/>
      <c r="J34" s="174" t="s">
        <v>1349</v>
      </c>
      <c r="K34" s="174" t="s">
        <v>1349</v>
      </c>
    </row>
    <row r="35" spans="5:11" x14ac:dyDescent="0.25">
      <c r="E35" s="174" t="s">
        <v>517</v>
      </c>
      <c r="F35" s="174" t="s">
        <v>517</v>
      </c>
      <c r="G35" s="174"/>
      <c r="H35" s="174"/>
      <c r="I35" s="174"/>
      <c r="J35" s="174" t="s">
        <v>1350</v>
      </c>
      <c r="K35" s="174" t="s">
        <v>1350</v>
      </c>
    </row>
    <row r="36" spans="5:11" x14ac:dyDescent="0.25">
      <c r="E36" s="174"/>
      <c r="F36" s="174"/>
      <c r="G36" s="174"/>
      <c r="H36" s="174"/>
      <c r="I36" s="174"/>
      <c r="J36" s="174" t="s">
        <v>1106</v>
      </c>
      <c r="K36" s="174" t="s">
        <v>1106</v>
      </c>
    </row>
    <row r="37" spans="5:11" x14ac:dyDescent="0.25">
      <c r="E37" s="174"/>
      <c r="F37" s="174"/>
      <c r="G37" s="174"/>
      <c r="H37" s="174"/>
      <c r="I37" s="174"/>
      <c r="J37" s="174" t="s">
        <v>1098</v>
      </c>
      <c r="K37" s="174" t="s">
        <v>1098</v>
      </c>
    </row>
    <row r="38" spans="5:11" x14ac:dyDescent="0.25">
      <c r="E38" s="174"/>
      <c r="F38" s="174"/>
      <c r="G38" s="174"/>
      <c r="H38" s="174"/>
      <c r="I38" s="174"/>
      <c r="J38" s="174" t="s">
        <v>1351</v>
      </c>
      <c r="K38" s="174" t="s">
        <v>1351</v>
      </c>
    </row>
    <row r="39" spans="5:11" x14ac:dyDescent="0.25">
      <c r="E39" s="174"/>
      <c r="F39" s="174"/>
      <c r="G39" s="174"/>
      <c r="H39" s="174"/>
      <c r="I39" s="174"/>
      <c r="J39" s="174" t="s">
        <v>1352</v>
      </c>
      <c r="K39" s="174" t="s">
        <v>1352</v>
      </c>
    </row>
    <row r="40" spans="5:11" x14ac:dyDescent="0.25">
      <c r="E40" s="174"/>
      <c r="F40" s="174"/>
      <c r="G40" s="174"/>
      <c r="H40" s="174"/>
      <c r="I40" s="174"/>
      <c r="J40" s="174" t="s">
        <v>1353</v>
      </c>
      <c r="K40" s="174" t="s">
        <v>1353</v>
      </c>
    </row>
    <row r="41" spans="5:11" x14ac:dyDescent="0.25">
      <c r="E41" s="174"/>
      <c r="F41" s="174"/>
      <c r="G41" s="174"/>
      <c r="H41" s="174"/>
      <c r="I41" s="174"/>
      <c r="J41" s="174" t="s">
        <v>1354</v>
      </c>
      <c r="K41" s="174" t="s">
        <v>1354</v>
      </c>
    </row>
    <row r="42" spans="5:11" x14ac:dyDescent="0.25">
      <c r="E42" s="174"/>
      <c r="F42" s="174"/>
      <c r="G42" s="174"/>
      <c r="H42" s="174"/>
      <c r="I42" s="174"/>
      <c r="J42" s="174" t="s">
        <v>1355</v>
      </c>
      <c r="K42" s="174" t="s">
        <v>1355</v>
      </c>
    </row>
    <row r="43" spans="5:11" x14ac:dyDescent="0.25">
      <c r="E43" s="174"/>
      <c r="F43" s="174"/>
      <c r="G43" s="174"/>
      <c r="H43" s="174"/>
      <c r="I43" s="174"/>
      <c r="J43" s="174" t="s">
        <v>1356</v>
      </c>
      <c r="K43" s="174" t="s">
        <v>1356</v>
      </c>
    </row>
    <row r="44" spans="5:11" x14ac:dyDescent="0.25">
      <c r="E44" s="174"/>
      <c r="F44" s="174"/>
      <c r="G44" s="174"/>
      <c r="H44" s="174"/>
      <c r="I44" s="174"/>
      <c r="J44" s="174" t="s">
        <v>1357</v>
      </c>
      <c r="K44" s="174" t="s">
        <v>1357</v>
      </c>
    </row>
    <row r="45" spans="5:11" x14ac:dyDescent="0.25">
      <c r="E45" s="174"/>
      <c r="F45" s="174"/>
      <c r="G45" s="174"/>
      <c r="H45" s="174"/>
      <c r="I45" s="174"/>
      <c r="J45" s="174" t="s">
        <v>1358</v>
      </c>
      <c r="K45" s="174" t="s">
        <v>1358</v>
      </c>
    </row>
    <row r="46" spans="5:11" x14ac:dyDescent="0.25">
      <c r="E46" s="174"/>
      <c r="F46" s="174"/>
      <c r="G46" s="174"/>
      <c r="H46" s="174"/>
      <c r="I46" s="174"/>
      <c r="J46" s="174" t="s">
        <v>1359</v>
      </c>
      <c r="K46" s="174" t="s">
        <v>1359</v>
      </c>
    </row>
    <row r="47" spans="5:11" x14ac:dyDescent="0.25">
      <c r="E47" s="174"/>
      <c r="F47" s="174"/>
      <c r="G47" s="174"/>
      <c r="H47" s="174"/>
      <c r="I47" s="174"/>
      <c r="J47" s="174" t="s">
        <v>1360</v>
      </c>
      <c r="K47" s="174" t="s">
        <v>1360</v>
      </c>
    </row>
    <row r="48" spans="5:11" x14ac:dyDescent="0.25">
      <c r="E48" s="174"/>
      <c r="F48" s="174"/>
      <c r="G48" s="174"/>
      <c r="H48" s="174"/>
      <c r="I48" s="174"/>
      <c r="J48" s="174" t="s">
        <v>1361</v>
      </c>
      <c r="K48" s="174" t="s">
        <v>1361</v>
      </c>
    </row>
    <row r="49" spans="10:13" x14ac:dyDescent="0.25">
      <c r="J49" s="174" t="s">
        <v>1362</v>
      </c>
      <c r="K49" s="174" t="s">
        <v>1362</v>
      </c>
      <c r="L49" s="174"/>
      <c r="M49" s="174"/>
    </row>
    <row r="50" spans="10:13" x14ac:dyDescent="0.25">
      <c r="J50" s="174" t="s">
        <v>1363</v>
      </c>
      <c r="K50" s="174" t="s">
        <v>1363</v>
      </c>
      <c r="L50" s="174"/>
      <c r="M50" s="174"/>
    </row>
    <row r="51" spans="10:13" x14ac:dyDescent="0.25">
      <c r="J51" s="174" t="s">
        <v>1364</v>
      </c>
      <c r="K51" s="174" t="s">
        <v>1364</v>
      </c>
      <c r="L51" s="174"/>
      <c r="M51" s="174"/>
    </row>
    <row r="52" spans="10:13" x14ac:dyDescent="0.25">
      <c r="J52" s="174" t="s">
        <v>1061</v>
      </c>
      <c r="K52" s="174" t="s">
        <v>1061</v>
      </c>
      <c r="L52" s="174"/>
      <c r="M52" s="174"/>
    </row>
    <row r="53" spans="10:13" x14ac:dyDescent="0.25">
      <c r="J53" s="174" t="s">
        <v>1296</v>
      </c>
      <c r="K53" s="174" t="s">
        <v>1296</v>
      </c>
      <c r="L53" s="174"/>
      <c r="M53" s="174"/>
    </row>
    <row r="54" spans="10:13" x14ac:dyDescent="0.25">
      <c r="J54" s="174" t="s">
        <v>1300</v>
      </c>
      <c r="K54" s="174" t="s">
        <v>1300</v>
      </c>
      <c r="L54" s="174"/>
      <c r="M54" s="174"/>
    </row>
    <row r="55" spans="10:13" x14ac:dyDescent="0.25">
      <c r="J55" s="174" t="s">
        <v>1303</v>
      </c>
      <c r="K55" s="174" t="s">
        <v>1303</v>
      </c>
      <c r="L55" s="174"/>
      <c r="M55" s="174"/>
    </row>
    <row r="56" spans="10:13" x14ac:dyDescent="0.25">
      <c r="J56" s="174" t="s">
        <v>1306</v>
      </c>
      <c r="K56" s="174" t="s">
        <v>1306</v>
      </c>
      <c r="L56" s="174"/>
      <c r="M56" s="174"/>
    </row>
    <row r="57" spans="10:13" x14ac:dyDescent="0.25">
      <c r="J57" s="174" t="s">
        <v>1309</v>
      </c>
      <c r="K57" s="174" t="s">
        <v>1309</v>
      </c>
      <c r="L57" s="174"/>
      <c r="M57" s="174"/>
    </row>
    <row r="58" spans="10:13" x14ac:dyDescent="0.25">
      <c r="J58" s="174" t="s">
        <v>1312</v>
      </c>
      <c r="K58" s="174" t="s">
        <v>1312</v>
      </c>
      <c r="L58" s="174"/>
      <c r="M58" s="174"/>
    </row>
    <row r="59" spans="10:13" x14ac:dyDescent="0.25">
      <c r="J59" s="174" t="s">
        <v>1059</v>
      </c>
      <c r="K59" s="174" t="s">
        <v>1059</v>
      </c>
      <c r="L59" s="174"/>
      <c r="M59" s="174"/>
    </row>
    <row r="60" spans="10:13" x14ac:dyDescent="0.25">
      <c r="J60" s="174" t="s">
        <v>1050</v>
      </c>
      <c r="K60" s="174" t="s">
        <v>1050</v>
      </c>
      <c r="L60" s="174"/>
      <c r="M60" s="174"/>
    </row>
    <row r="61" spans="10:13" x14ac:dyDescent="0.25">
      <c r="J61" s="174" t="s">
        <v>1023</v>
      </c>
      <c r="K61" s="174" t="s">
        <v>1023</v>
      </c>
      <c r="L61" s="174"/>
      <c r="M61" s="174"/>
    </row>
    <row r="62" spans="10:13" x14ac:dyDescent="0.25">
      <c r="J62" s="174" t="s">
        <v>1047</v>
      </c>
      <c r="K62" s="174" t="s">
        <v>1047</v>
      </c>
      <c r="L62" s="174"/>
      <c r="M62" s="174"/>
    </row>
    <row r="63" spans="10:13" x14ac:dyDescent="0.25">
      <c r="J63" s="174" t="s">
        <v>1315</v>
      </c>
      <c r="K63" s="174" t="s">
        <v>1315</v>
      </c>
      <c r="L63" s="174"/>
      <c r="M63" s="174"/>
    </row>
    <row r="64" spans="10:13" x14ac:dyDescent="0.25">
      <c r="J64" s="174" t="s">
        <v>1317</v>
      </c>
      <c r="K64" s="174" t="s">
        <v>1317</v>
      </c>
      <c r="L64" s="174"/>
      <c r="M64" s="174"/>
    </row>
    <row r="65" spans="10:13" x14ac:dyDescent="0.25">
      <c r="J65" s="174" t="s">
        <v>1057</v>
      </c>
      <c r="K65" s="174" t="s">
        <v>1057</v>
      </c>
      <c r="L65" s="174"/>
      <c r="M65" s="174"/>
    </row>
    <row r="66" spans="10:13" x14ac:dyDescent="0.25">
      <c r="J66" s="174" t="s">
        <v>1319</v>
      </c>
      <c r="K66" s="174" t="s">
        <v>1319</v>
      </c>
      <c r="L66" s="174"/>
      <c r="M66" s="174"/>
    </row>
    <row r="67" spans="10:13" x14ac:dyDescent="0.25">
      <c r="J67" s="174" t="s">
        <v>1321</v>
      </c>
      <c r="K67" s="174" t="s">
        <v>1321</v>
      </c>
      <c r="L67" s="174"/>
      <c r="M67" s="174"/>
    </row>
    <row r="68" spans="10:13" x14ac:dyDescent="0.25">
      <c r="J68" s="174" t="s">
        <v>1323</v>
      </c>
      <c r="K68" s="174" t="s">
        <v>1323</v>
      </c>
      <c r="L68" s="174"/>
      <c r="M68" s="174"/>
    </row>
    <row r="69" spans="10:13" x14ac:dyDescent="0.25">
      <c r="J69" s="174" t="s">
        <v>1325</v>
      </c>
      <c r="K69" s="174" t="s">
        <v>1325</v>
      </c>
      <c r="L69" s="174"/>
      <c r="M69" s="174"/>
    </row>
    <row r="70" spans="10:13" x14ac:dyDescent="0.25">
      <c r="J70" s="174" t="s">
        <v>1327</v>
      </c>
      <c r="K70" s="174" t="s">
        <v>1327</v>
      </c>
      <c r="L70" s="174"/>
      <c r="M70" s="174"/>
    </row>
    <row r="71" spans="10:13" x14ac:dyDescent="0.25">
      <c r="J71" s="174" t="s">
        <v>1329</v>
      </c>
      <c r="K71" s="174" t="s">
        <v>1329</v>
      </c>
      <c r="L71" s="174"/>
      <c r="M71" s="174"/>
    </row>
    <row r="72" spans="10:13" x14ac:dyDescent="0.25">
      <c r="J72" s="174" t="s">
        <v>1331</v>
      </c>
      <c r="K72" s="174" t="s">
        <v>1331</v>
      </c>
      <c r="L72" s="174"/>
      <c r="M72" s="174"/>
    </row>
    <row r="73" spans="10:13" x14ac:dyDescent="0.25">
      <c r="J73" s="174" t="s">
        <v>1333</v>
      </c>
      <c r="K73" s="174" t="s">
        <v>1333</v>
      </c>
      <c r="L73" s="174"/>
      <c r="M73" s="174"/>
    </row>
    <row r="74" spans="10:13" x14ac:dyDescent="0.25">
      <c r="J74" s="174" t="s">
        <v>1335</v>
      </c>
      <c r="K74" s="174" t="s">
        <v>1335</v>
      </c>
      <c r="L74" s="174"/>
      <c r="M74" s="174"/>
    </row>
    <row r="75" spans="10:13" x14ac:dyDescent="0.25">
      <c r="J75" s="174" t="s">
        <v>1336</v>
      </c>
      <c r="K75" s="174" t="s">
        <v>1336</v>
      </c>
      <c r="L75" s="174"/>
      <c r="M75" s="174"/>
    </row>
    <row r="76" spans="10:13" x14ac:dyDescent="0.25">
      <c r="J76" s="174" t="s">
        <v>1337</v>
      </c>
      <c r="K76" s="174" t="s">
        <v>1337</v>
      </c>
      <c r="L76" s="174"/>
      <c r="M76" s="174"/>
    </row>
    <row r="77" spans="10:13" x14ac:dyDescent="0.25">
      <c r="J77" s="174" t="s">
        <v>1339</v>
      </c>
      <c r="K77" s="174" t="s">
        <v>1339</v>
      </c>
      <c r="L77" s="174"/>
      <c r="M77" s="174"/>
    </row>
    <row r="78" spans="10:13" x14ac:dyDescent="0.25">
      <c r="J78" s="174" t="s">
        <v>1341</v>
      </c>
      <c r="K78" s="174" t="s">
        <v>1341</v>
      </c>
      <c r="L78" s="174"/>
      <c r="M78" s="174"/>
    </row>
    <row r="79" spans="10:13" x14ac:dyDescent="0.25">
      <c r="J79" s="174" t="s">
        <v>1343</v>
      </c>
      <c r="K79" s="174" t="s">
        <v>1343</v>
      </c>
      <c r="L79" s="174"/>
      <c r="M79" s="174"/>
    </row>
    <row r="80" spans="10:13" x14ac:dyDescent="0.25">
      <c r="J80" s="174" t="s">
        <v>1345</v>
      </c>
      <c r="K80" s="174" t="s">
        <v>1345</v>
      </c>
      <c r="L80" s="174"/>
      <c r="M80" s="174"/>
    </row>
    <row r="81" spans="10:13" x14ac:dyDescent="0.25">
      <c r="J81" s="174" t="s">
        <v>1347</v>
      </c>
      <c r="K81" s="174" t="s">
        <v>1347</v>
      </c>
      <c r="L81" s="174"/>
      <c r="M81" s="174"/>
    </row>
    <row r="82" spans="10:13" x14ac:dyDescent="0.25">
      <c r="J82" s="174" t="s">
        <v>1349</v>
      </c>
      <c r="K82" s="174" t="s">
        <v>1349</v>
      </c>
      <c r="L82" s="174"/>
      <c r="M82" s="174"/>
    </row>
    <row r="83" spans="10:13" x14ac:dyDescent="0.25">
      <c r="J83" s="174" t="s">
        <v>1350</v>
      </c>
      <c r="K83" s="174" t="s">
        <v>1350</v>
      </c>
      <c r="L83" s="174"/>
      <c r="M83" s="174"/>
    </row>
    <row r="84" spans="10:13" x14ac:dyDescent="0.25">
      <c r="J84" s="174" t="s">
        <v>1106</v>
      </c>
      <c r="K84" s="174" t="s">
        <v>1106</v>
      </c>
      <c r="L84" s="174"/>
      <c r="M84" s="174"/>
    </row>
    <row r="85" spans="10:13" x14ac:dyDescent="0.25">
      <c r="J85" s="174" t="s">
        <v>1098</v>
      </c>
      <c r="K85" s="174" t="s">
        <v>1098</v>
      </c>
      <c r="L85" s="174"/>
      <c r="M85" s="174"/>
    </row>
    <row r="86" spans="10:13" x14ac:dyDescent="0.25">
      <c r="J86" s="174" t="s">
        <v>1351</v>
      </c>
      <c r="K86" s="174" t="s">
        <v>1351</v>
      </c>
      <c r="L86" s="174"/>
      <c r="M86" s="174"/>
    </row>
    <row r="87" spans="10:13" x14ac:dyDescent="0.25">
      <c r="J87" s="174" t="s">
        <v>1352</v>
      </c>
      <c r="K87" s="174" t="s">
        <v>1352</v>
      </c>
      <c r="L87" s="174"/>
      <c r="M87" s="174"/>
    </row>
    <row r="88" spans="10:13" x14ac:dyDescent="0.25">
      <c r="J88" s="174" t="s">
        <v>1353</v>
      </c>
      <c r="K88" s="174" t="s">
        <v>1353</v>
      </c>
      <c r="L88" s="174"/>
      <c r="M88" s="174"/>
    </row>
    <row r="89" spans="10:13" x14ac:dyDescent="0.25">
      <c r="J89" s="174" t="s">
        <v>1354</v>
      </c>
      <c r="K89" s="174" t="s">
        <v>1354</v>
      </c>
      <c r="L89" s="174"/>
      <c r="M89" s="174"/>
    </row>
    <row r="90" spans="10:13" x14ac:dyDescent="0.25">
      <c r="J90" s="174" t="s">
        <v>1355</v>
      </c>
      <c r="K90" s="174" t="s">
        <v>1355</v>
      </c>
      <c r="L90" s="174"/>
      <c r="M90" s="174"/>
    </row>
    <row r="91" spans="10:13" x14ac:dyDescent="0.25">
      <c r="J91" s="174" t="s">
        <v>1356</v>
      </c>
      <c r="K91" s="174" t="s">
        <v>1356</v>
      </c>
      <c r="L91" s="174"/>
      <c r="M91" s="174"/>
    </row>
    <row r="92" spans="10:13" x14ac:dyDescent="0.25">
      <c r="J92" s="174" t="s">
        <v>1357</v>
      </c>
      <c r="K92" s="174" t="s">
        <v>1357</v>
      </c>
      <c r="L92" s="174"/>
      <c r="M92" s="174"/>
    </row>
    <row r="93" spans="10:13" x14ac:dyDescent="0.25">
      <c r="J93" s="174" t="s">
        <v>1358</v>
      </c>
      <c r="K93" s="174" t="s">
        <v>1358</v>
      </c>
      <c r="L93" s="174"/>
      <c r="M93" s="174"/>
    </row>
    <row r="94" spans="10:13" x14ac:dyDescent="0.25">
      <c r="J94" s="174" t="s">
        <v>1359</v>
      </c>
      <c r="K94" s="174" t="s">
        <v>1359</v>
      </c>
      <c r="L94" s="174"/>
      <c r="M94" s="174"/>
    </row>
    <row r="95" spans="10:13" x14ac:dyDescent="0.25">
      <c r="J95" s="174" t="s">
        <v>1360</v>
      </c>
      <c r="K95" s="174" t="s">
        <v>1360</v>
      </c>
      <c r="L95" s="174"/>
      <c r="M95" s="174"/>
    </row>
    <row r="96" spans="10:13" x14ac:dyDescent="0.25">
      <c r="J96" s="174" t="s">
        <v>1361</v>
      </c>
      <c r="K96" s="174" t="s">
        <v>1361</v>
      </c>
      <c r="L96" s="174"/>
      <c r="M96" s="174"/>
    </row>
    <row r="97" spans="10:13" x14ac:dyDescent="0.25">
      <c r="J97" s="174" t="s">
        <v>1362</v>
      </c>
      <c r="K97" s="174" t="s">
        <v>1362</v>
      </c>
      <c r="L97" s="174"/>
      <c r="M97" s="174"/>
    </row>
    <row r="98" spans="10:13" x14ac:dyDescent="0.25">
      <c r="J98" s="174" t="s">
        <v>1363</v>
      </c>
      <c r="K98" s="174" t="s">
        <v>1363</v>
      </c>
      <c r="L98" s="174"/>
      <c r="M98" s="174"/>
    </row>
    <row r="99" spans="10:13" x14ac:dyDescent="0.25">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A252" workbookViewId="0">
      <selection activeCell="F272" sqref="F272"/>
    </sheetView>
  </sheetViews>
  <sheetFormatPr defaultColWidth="11" defaultRowHeight="13.8" x14ac:dyDescent="0.25"/>
  <cols>
    <col min="1" max="1" width="11" style="78"/>
    <col min="2" max="2" width="11" style="88"/>
    <col min="3" max="3" width="24.5" style="88" customWidth="1"/>
    <col min="4" max="4" width="44.59765625" style="230" bestFit="1" customWidth="1"/>
    <col min="5" max="5" width="19.59765625" style="88" bestFit="1" customWidth="1"/>
    <col min="6" max="6" width="99.5" style="78" customWidth="1"/>
    <col min="7" max="16384" width="11" style="78"/>
  </cols>
  <sheetData>
    <row r="1" spans="1:7" ht="14.25" x14ac:dyDescent="0.2">
      <c r="A1" s="109" t="s">
        <v>11</v>
      </c>
      <c r="B1" s="86" t="s">
        <v>12</v>
      </c>
      <c r="C1" s="87" t="s">
        <v>13</v>
      </c>
      <c r="D1" s="229" t="s">
        <v>14</v>
      </c>
      <c r="E1" s="86" t="s">
        <v>996</v>
      </c>
      <c r="F1" s="77" t="s">
        <v>1365</v>
      </c>
    </row>
    <row r="2" spans="1:7" ht="14.25"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ht="14.25"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ht="14.25"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ht="14.25"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ht="14.25"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ht="14.25"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ht="14.25"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ht="14.25"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ht="14.25"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ht="14.25"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ht="14.25"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ht="14.25"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ht="14.25"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ht="14.25"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ht="14.25"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ht="14.25"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ht="14.25"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ht="14.25"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ht="14.25"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ht="14.25"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ht="14.25"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ht="14.25"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ht="14.25"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ht="14.25"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ht="14.25"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ht="14.25"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ht="14.25"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ht="14.25"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ht="14.25"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ht="14.25"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ht="14.25"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ht="14.25"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ht="14.25"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ht="14.25"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ht="14.25"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ht="14.25"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ht="14.25"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ht="14.25"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ht="14.25"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ht="14.25"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ht="14.25"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ht="14.25"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ht="14.25"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ht="14.25"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ht="14.25"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ht="14.25"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ht="14.25"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ht="14.25"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ht="14.25"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ht="14.25"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ht="14.25"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ht="14.25"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ht="14.25"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ht="14.25"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ht="14.25"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ht="14.25"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ht="14.25"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ht="14.25"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ht="14.25"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ht="14.25"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ht="14.25"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ht="14.25"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ht="14.25"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ht="14.25"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ht="14.25"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ht="14.25"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ht="14.25"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ht="14.25"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ht="14.25"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ht="14.25"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ht="14.25"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ht="14.25"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ht="14.25"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ht="14.25"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ht="14.25"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ht="14.25"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ht="14.25"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ht="14.25"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ht="14.25"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ht="14.25"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ht="14.25"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ht="14.25"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ht="14.25"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ht="14.25"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ht="14.25"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ht="14.25"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ht="14.25"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ht="14.25"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ht="14.25"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ht="14.25"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ht="14.25"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ht="14.25"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ht="14.25"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ht="14.25"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ht="14.25"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ht="14.25"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ht="14.25"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ht="14.25"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ht="14.25"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ht="14.25"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ht="14.25"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ht="14.25"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ht="14.25"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ht="14.25"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ht="14.25"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ht="14.25"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ht="14.25"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ht="14.25"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ht="14.25"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ht="14.25"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ht="14.25"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ht="14.25"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ht="14.25"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ht="14.25"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ht="14.25"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ht="14.25"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ht="14.25"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ht="14.25"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ht="14.25"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ht="14.25"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ht="14.25"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ht="14.25"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ht="14.25"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ht="14.25"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ht="14.25"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ht="14.25"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ht="14.25"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ht="14.25"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ht="14.25"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ht="14.25"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ht="14.25"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ht="14.25"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ht="14.25"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ht="14.25"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ht="14.25"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ht="14.25"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ht="14.25"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ht="14.25"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ht="14.25"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ht="14.25"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ht="14.25"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ht="14.25"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ht="14.25"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ht="14.25"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ht="14.25"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ht="14.25"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ht="14.25"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ht="14.25"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ht="14.25"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ht="14.25"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ht="14.25"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ht="14.25"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ht="14.25"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ht="14.25"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ht="14.25"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ht="14.25"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ht="14.25"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ht="14.25"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ht="14.25"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ht="14.25"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ht="14.25"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ht="14.25"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ht="14.25"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ht="14.25"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ht="14.25"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ht="14.25"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ht="14.25"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ht="14.25"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ht="14.25"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ht="14.25"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ht="14.25"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ht="14.25"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ht="14.25"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ht="14.25"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ht="14.25"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ht="14.25"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ht="14.25"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ht="14.25"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ht="14.25"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ht="14.25"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ht="14.25"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ht="14.25"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ht="14.25"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ht="14.25"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ht="14.25"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ht="14.25"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ht="14.25"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ht="14.25"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ht="14.25"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ht="14.25"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ht="14.25"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ht="14.25"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ht="14.25"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ht="14.25"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ht="14.25"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ht="14.25"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ht="14.25"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ht="14.25"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ht="14.25"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ht="14.25"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ht="14.25"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ht="14.25"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ht="14.25"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ht="14.25"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ht="14.25"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ht="14.25"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ht="14.25"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ht="14.25"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ht="14.25"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ht="14.25"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ht="14.25"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ht="14.25"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ht="14.25"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ht="14.25"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ht="14.25"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ht="14.25"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ht="14.25"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ht="14.25"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ht="14.25"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ht="14.25"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ht="14.25"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ht="14.25"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ht="14.25"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ht="14.25"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ht="14.25"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ht="14.25"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ht="14.25"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ht="14.25"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ht="14.25"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ht="14.25"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ht="14.25"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ht="14.25"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ht="14.25"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ht="14.25"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ht="14.25"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ht="14.25"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ht="14.25"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ht="14.25"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ht="14.25"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ht="14.25"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ht="14.25"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ht="14.25"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ht="14.25"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ht="14.25"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ht="14.25"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ht="14.25"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ht="14.25"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ht="14.25"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ht="14.25"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ht="14.25"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ht="14.25"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5">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5">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5">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5">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5">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5">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5">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5">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5">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5">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5">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5">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5">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5">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5">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5">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5">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5">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x14ac:dyDescent="0.25">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x14ac:dyDescent="0.25">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x14ac:dyDescent="0.25">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x14ac:dyDescent="0.25">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x14ac:dyDescent="0.25">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x14ac:dyDescent="0.25">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x14ac:dyDescent="0.25">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x14ac:dyDescent="0.25">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x14ac:dyDescent="0.25">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x14ac:dyDescent="0.25">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x14ac:dyDescent="0.25">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5">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x14ac:dyDescent="0.25">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x14ac:dyDescent="0.25">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x14ac:dyDescent="0.25">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5">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5">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5">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5">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5">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5">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5">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5">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5">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5">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5">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5">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5">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5">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5">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5">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5">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5">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5">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5">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5">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5">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5">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5">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5">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5">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5">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5">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5">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5">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5">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5">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5">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5">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5">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5">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5">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5">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5">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5">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5">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5">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5">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5">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5">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5">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5">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5">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5">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5">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5">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5">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5">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5">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5">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5">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5">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5">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5">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5">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5">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5">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5">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5">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5">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5">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5">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5">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5">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5">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5">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5">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5">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5">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5">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5">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5">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5">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5">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5">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5">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5">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5">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5">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5">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5">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5">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5">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5">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5">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5">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5">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5">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5">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5">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5">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5">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5">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5">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5">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5">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5">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5">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5">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5">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5">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5">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5">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5">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5">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5">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5">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5">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5">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5">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5">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5">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5">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5">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5">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5">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5">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5">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5">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5">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5">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5">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5">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5">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5">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5">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5">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5">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5">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5">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5">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5">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5">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5">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5">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5">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5">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5">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5">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5">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5">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5">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5">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5">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5">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5">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5">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5">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5">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5">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5">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5">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5">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5">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5">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5">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5">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5">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5">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5">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5">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5">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5">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5">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5">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5">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5">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5">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5">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5">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5">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5">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5">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5">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5">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5">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5">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5">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5">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5">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5">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5">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5">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5">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5">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5">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5">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5">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5">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5">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5">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5">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5">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5">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5">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5">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5">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5">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5">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5">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5">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5">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5">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5">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5">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5">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5">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5">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5">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5">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5">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5">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5">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5">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5">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5">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5">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5">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5">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5">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5">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5">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5">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5">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5">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5">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5">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5">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5">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5">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5">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5">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5">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5">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5">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5">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5">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5">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5">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5">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5">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5">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5">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5">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5">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5">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5">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5">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5">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5">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5">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5">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5">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5">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5">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5">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5">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5">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5">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5">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5">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5">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5">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5" activePane="bottomLeft" state="frozen"/>
      <selection pane="bottomLeft" activeCell="E30" sqref="E30"/>
    </sheetView>
  </sheetViews>
  <sheetFormatPr defaultColWidth="11" defaultRowHeight="13.8" x14ac:dyDescent="0.25"/>
  <cols>
    <col min="2" max="2" width="20.19921875" style="117" customWidth="1"/>
  </cols>
  <sheetData>
    <row r="1" spans="1:5" ht="14.25" x14ac:dyDescent="0.2">
      <c r="A1" s="174" t="s">
        <v>11</v>
      </c>
      <c r="B1" s="117" t="s">
        <v>1408</v>
      </c>
      <c r="C1" s="174" t="s">
        <v>1409</v>
      </c>
      <c r="D1" s="174" t="s">
        <v>1410</v>
      </c>
      <c r="E1" s="174" t="s">
        <v>1411</v>
      </c>
    </row>
    <row r="2" spans="1:5" ht="14.25" x14ac:dyDescent="0.2">
      <c r="A2" s="205">
        <v>5</v>
      </c>
      <c r="B2" s="120" t="str">
        <f>VLOOKUP(A2,Studies!A:B,2,FALSE)</f>
        <v>Acocella 1972b</v>
      </c>
      <c r="C2" s="174">
        <v>1</v>
      </c>
      <c r="D2" s="174"/>
      <c r="E2" s="174" t="s">
        <v>668</v>
      </c>
    </row>
    <row r="3" spans="1:5" x14ac:dyDescent="0.25">
      <c r="A3" s="205">
        <v>6</v>
      </c>
      <c r="B3" s="120" t="str">
        <f>VLOOKUP(A3,Studies!A:B,2,FALSE)</f>
        <v>Acocella 1972b</v>
      </c>
      <c r="C3" s="174">
        <v>1</v>
      </c>
      <c r="D3" s="174"/>
      <c r="E3" s="174" t="s">
        <v>668</v>
      </c>
    </row>
    <row r="4" spans="1:5" x14ac:dyDescent="0.25">
      <c r="A4" s="205">
        <v>7</v>
      </c>
      <c r="B4" s="120" t="str">
        <f>VLOOKUP(A4,Studies!A:B,2,FALSE)</f>
        <v>Acocella 1972b</v>
      </c>
      <c r="C4" s="174">
        <v>1</v>
      </c>
      <c r="D4" s="174"/>
      <c r="E4" s="174" t="s">
        <v>668</v>
      </c>
    </row>
    <row r="5" spans="1:5" x14ac:dyDescent="0.25">
      <c r="A5" s="205">
        <v>8</v>
      </c>
      <c r="B5" s="120" t="str">
        <f>VLOOKUP(A5,Studies!A:B,2,FALSE)</f>
        <v>Acocella 1972b</v>
      </c>
      <c r="C5" s="174">
        <v>1</v>
      </c>
      <c r="D5" s="174"/>
      <c r="E5" s="174" t="s">
        <v>668</v>
      </c>
    </row>
    <row r="6" spans="1:5" x14ac:dyDescent="0.25">
      <c r="A6" s="205">
        <v>30</v>
      </c>
      <c r="B6" s="120" t="str">
        <f>VLOOKUP(A6,Studies!A:B,2,FALSE)</f>
        <v>Acocella 1984</v>
      </c>
      <c r="C6" s="174">
        <v>1</v>
      </c>
      <c r="D6" s="174"/>
      <c r="E6" s="174" t="s">
        <v>668</v>
      </c>
    </row>
    <row r="7" spans="1:5" x14ac:dyDescent="0.25">
      <c r="A7" s="205">
        <v>31</v>
      </c>
      <c r="B7" s="120" t="str">
        <f>VLOOKUP(A7,Studies!A:B,2,FALSE)</f>
        <v>Acocella 1984</v>
      </c>
      <c r="C7" s="174">
        <v>1</v>
      </c>
      <c r="D7" s="174"/>
      <c r="E7" s="174" t="s">
        <v>668</v>
      </c>
    </row>
    <row r="8" spans="1:5" x14ac:dyDescent="0.25">
      <c r="A8" s="205">
        <v>32</v>
      </c>
      <c r="B8" s="120" t="str">
        <f>VLOOKUP(A8,Studies!A:B,2,FALSE)</f>
        <v>Acocella 1984</v>
      </c>
      <c r="C8" s="174">
        <v>1</v>
      </c>
      <c r="D8" s="174"/>
      <c r="E8" s="174" t="s">
        <v>668</v>
      </c>
    </row>
    <row r="9" spans="1:5" x14ac:dyDescent="0.25">
      <c r="A9" s="205">
        <v>33</v>
      </c>
      <c r="B9" s="120" t="str">
        <f>VLOOKUP(A9,Studies!A:B,2,FALSE)</f>
        <v>Acocella 1984</v>
      </c>
      <c r="C9" s="174">
        <v>1</v>
      </c>
      <c r="D9" s="174"/>
      <c r="E9" s="174" t="s">
        <v>668</v>
      </c>
    </row>
    <row r="10" spans="1:5" x14ac:dyDescent="0.25">
      <c r="A10" s="205">
        <v>34</v>
      </c>
      <c r="B10" s="120" t="str">
        <f>VLOOKUP(A10,Studies!A:B,2,FALSE)</f>
        <v>Acocella 1984</v>
      </c>
      <c r="C10" s="174">
        <v>1</v>
      </c>
      <c r="D10" s="174"/>
      <c r="E10" s="174" t="s">
        <v>668</v>
      </c>
    </row>
    <row r="11" spans="1:5" x14ac:dyDescent="0.25">
      <c r="A11" s="205">
        <v>35</v>
      </c>
      <c r="B11" s="120" t="str">
        <f>VLOOKUP(A11,Studies!A:B,2,FALSE)</f>
        <v>Acocella 1984</v>
      </c>
      <c r="C11" s="174">
        <v>1</v>
      </c>
      <c r="D11" s="174"/>
      <c r="E11" s="174" t="s">
        <v>668</v>
      </c>
    </row>
    <row r="12" spans="1:5" x14ac:dyDescent="0.25">
      <c r="A12" s="205">
        <v>36</v>
      </c>
      <c r="B12" s="120" t="str">
        <f>VLOOKUP(A12,Studies!A:B,2,FALSE)</f>
        <v>Acocella 1984</v>
      </c>
      <c r="C12" s="174">
        <v>1</v>
      </c>
      <c r="D12" s="174"/>
      <c r="E12" s="174" t="s">
        <v>668</v>
      </c>
    </row>
    <row r="13" spans="1:5" x14ac:dyDescent="0.25">
      <c r="A13" s="205">
        <v>37</v>
      </c>
      <c r="B13" s="120" t="str">
        <f>VLOOKUP(A13,Studies!A:B,2,FALSE)</f>
        <v>Acocella 1984</v>
      </c>
      <c r="C13" s="174">
        <v>1</v>
      </c>
      <c r="D13" s="174"/>
      <c r="E13" s="174" t="s">
        <v>668</v>
      </c>
    </row>
    <row r="14" spans="1:5" x14ac:dyDescent="0.25">
      <c r="A14" s="205">
        <v>38</v>
      </c>
      <c r="B14" s="120" t="str">
        <f>VLOOKUP(A14,Studies!A:B,2,FALSE)</f>
        <v>Acocella 1984</v>
      </c>
      <c r="C14" s="174">
        <v>1</v>
      </c>
      <c r="D14" s="174"/>
      <c r="E14" s="174" t="s">
        <v>668</v>
      </c>
    </row>
    <row r="15" spans="1:5" x14ac:dyDescent="0.25">
      <c r="A15" s="205">
        <v>39</v>
      </c>
      <c r="B15" s="120" t="str">
        <f>VLOOKUP(A15,Studies!A:B,2,FALSE)</f>
        <v>Acocella 1984</v>
      </c>
      <c r="C15" s="174">
        <v>1</v>
      </c>
      <c r="D15" s="174"/>
      <c r="E15" s="174" t="s">
        <v>668</v>
      </c>
    </row>
    <row r="16" spans="1:5" x14ac:dyDescent="0.25">
      <c r="A16" s="205">
        <v>40</v>
      </c>
      <c r="B16" s="120" t="str">
        <f>VLOOKUP(A16,Studies!A:B,2,FALSE)</f>
        <v>Acocella 1984</v>
      </c>
      <c r="C16" s="174">
        <v>1</v>
      </c>
      <c r="D16" s="174"/>
      <c r="E16" s="174" t="s">
        <v>668</v>
      </c>
    </row>
    <row r="17" spans="1:9" x14ac:dyDescent="0.25">
      <c r="A17" s="205">
        <v>41</v>
      </c>
      <c r="B17" s="120" t="str">
        <f>VLOOKUP(A17,Studies!A:B,2,FALSE)</f>
        <v>Acocella 1984</v>
      </c>
      <c r="C17" s="174">
        <v>1</v>
      </c>
      <c r="D17" s="174"/>
      <c r="E17" s="174" t="s">
        <v>668</v>
      </c>
    </row>
    <row r="18" spans="1:9" x14ac:dyDescent="0.25">
      <c r="A18" s="205">
        <v>42</v>
      </c>
      <c r="B18" s="120" t="str">
        <f>VLOOKUP(A18,Studies!A:B,2,FALSE)</f>
        <v>Acocella 1984</v>
      </c>
      <c r="C18" s="174">
        <v>1</v>
      </c>
      <c r="D18" s="174"/>
      <c r="E18" s="174" t="s">
        <v>668</v>
      </c>
    </row>
    <row r="19" spans="1:9" x14ac:dyDescent="0.25">
      <c r="A19" s="205">
        <v>43</v>
      </c>
      <c r="B19" s="120" t="str">
        <f>VLOOKUP(A19,Studies!A:B,2,FALSE)</f>
        <v>Acocella 1984</v>
      </c>
      <c r="C19" s="174">
        <v>1</v>
      </c>
      <c r="D19" s="174"/>
      <c r="E19" s="174" t="s">
        <v>668</v>
      </c>
    </row>
    <row r="20" spans="1:9" x14ac:dyDescent="0.25">
      <c r="A20" s="205">
        <v>44</v>
      </c>
      <c r="B20" s="120" t="str">
        <f>VLOOKUP(A20,Studies!A:B,2,FALSE)</f>
        <v>Acocella 1984</v>
      </c>
      <c r="C20" s="174">
        <v>1</v>
      </c>
      <c r="D20" s="174"/>
      <c r="E20" s="174" t="s">
        <v>668</v>
      </c>
    </row>
    <row r="21" spans="1:9" x14ac:dyDescent="0.25">
      <c r="A21" s="205">
        <v>45</v>
      </c>
      <c r="B21" s="120" t="str">
        <f>VLOOKUP(A21,Studies!A:B,2,FALSE)</f>
        <v>Acocella 1984</v>
      </c>
      <c r="C21" s="174">
        <v>1</v>
      </c>
      <c r="D21" s="174"/>
      <c r="E21" s="174" t="s">
        <v>668</v>
      </c>
    </row>
    <row r="22" spans="1:9" x14ac:dyDescent="0.25">
      <c r="A22" s="205">
        <v>46</v>
      </c>
      <c r="B22" s="120" t="str">
        <f>VLOOKUP(A22,Studies!A:B,2,FALSE)</f>
        <v>Acocella 1984</v>
      </c>
      <c r="C22" s="174">
        <v>1</v>
      </c>
      <c r="D22" s="174"/>
      <c r="E22" s="174" t="s">
        <v>668</v>
      </c>
    </row>
    <row r="23" spans="1:9" x14ac:dyDescent="0.25">
      <c r="A23" s="205">
        <v>47</v>
      </c>
      <c r="B23" s="120" t="str">
        <f>VLOOKUP(A23,Studies!A:B,2,FALSE)</f>
        <v>Acocella 1984</v>
      </c>
      <c r="C23" s="174">
        <v>1</v>
      </c>
      <c r="D23" s="174"/>
      <c r="E23" s="174" t="s">
        <v>668</v>
      </c>
    </row>
    <row r="24" spans="1:9" x14ac:dyDescent="0.25">
      <c r="A24" s="205">
        <v>48</v>
      </c>
      <c r="B24" s="120" t="str">
        <f>VLOOKUP(A24,Studies!A:B,2,FALSE)</f>
        <v>Acocella 1985</v>
      </c>
      <c r="C24" s="174"/>
      <c r="D24" s="174">
        <v>1</v>
      </c>
      <c r="E24" s="174"/>
    </row>
    <row r="25" spans="1:9" x14ac:dyDescent="0.25">
      <c r="A25" s="205">
        <v>49</v>
      </c>
      <c r="B25" s="120" t="str">
        <f>VLOOKUP(A25,Studies!A:B,2,FALSE)</f>
        <v>Ahonen 1995</v>
      </c>
      <c r="C25" s="174">
        <v>1</v>
      </c>
      <c r="D25" s="174"/>
      <c r="E25" s="174"/>
      <c r="H25" s="194">
        <v>49</v>
      </c>
      <c r="I25">
        <f>H25-1</f>
        <v>48</v>
      </c>
    </row>
    <row r="26" spans="1:9" x14ac:dyDescent="0.25">
      <c r="A26" s="205">
        <v>50</v>
      </c>
      <c r="B26" s="120" t="str">
        <f>VLOOKUP(A26,Studies!A:B,2,FALSE)</f>
        <v>Ahonen 1995</v>
      </c>
      <c r="C26" s="174">
        <v>1</v>
      </c>
      <c r="D26" s="174"/>
      <c r="E26" s="174"/>
      <c r="H26" s="194">
        <v>50</v>
      </c>
      <c r="I26" s="174">
        <f t="shared" ref="I26:I32" si="0">H26-1</f>
        <v>49</v>
      </c>
    </row>
    <row r="27" spans="1:9" x14ac:dyDescent="0.25">
      <c r="A27" s="205">
        <v>53</v>
      </c>
      <c r="B27" s="120" t="str">
        <f>VLOOKUP(A27,Studies!A:B,2,FALSE)</f>
        <v>Backman 1996</v>
      </c>
      <c r="C27" s="174">
        <v>1</v>
      </c>
      <c r="D27" s="174"/>
      <c r="E27" s="174" t="s">
        <v>668</v>
      </c>
      <c r="H27" s="194">
        <v>51</v>
      </c>
      <c r="I27" s="174">
        <f t="shared" si="0"/>
        <v>50</v>
      </c>
    </row>
    <row r="28" spans="1:9" x14ac:dyDescent="0.25">
      <c r="A28" s="205">
        <v>54</v>
      </c>
      <c r="B28" s="120" t="str">
        <f>VLOOKUP(A28,Studies!A:B,2,FALSE)</f>
        <v>Backman 1996</v>
      </c>
      <c r="C28" s="174">
        <v>1</v>
      </c>
      <c r="D28" s="174"/>
      <c r="E28" s="174" t="s">
        <v>668</v>
      </c>
      <c r="H28" s="194">
        <v>53</v>
      </c>
      <c r="I28" s="174">
        <f t="shared" si="0"/>
        <v>52</v>
      </c>
    </row>
    <row r="29" spans="1:9" x14ac:dyDescent="0.25">
      <c r="A29" s="205">
        <v>55</v>
      </c>
      <c r="B29" s="120" t="str">
        <f>VLOOKUP(A29,Studies!A:B,2,FALSE)</f>
        <v>Backman 1998</v>
      </c>
      <c r="C29" s="174">
        <v>1</v>
      </c>
      <c r="D29" s="174"/>
      <c r="E29" s="174" t="s">
        <v>668</v>
      </c>
      <c r="H29" s="194">
        <v>57</v>
      </c>
      <c r="I29" s="174">
        <f t="shared" si="0"/>
        <v>56</v>
      </c>
    </row>
    <row r="30" spans="1:9" x14ac:dyDescent="0.25">
      <c r="A30" s="205">
        <v>56</v>
      </c>
      <c r="B30" s="120" t="str">
        <f>VLOOKUP(A30,Studies!A:B,2,FALSE)</f>
        <v>Backman 1998</v>
      </c>
      <c r="C30" s="174">
        <v>1</v>
      </c>
      <c r="D30" s="174"/>
      <c r="E30" s="174" t="s">
        <v>668</v>
      </c>
      <c r="H30" s="194">
        <v>61</v>
      </c>
      <c r="I30" s="174">
        <f t="shared" si="0"/>
        <v>60</v>
      </c>
    </row>
    <row r="31" spans="1:9" x14ac:dyDescent="0.25">
      <c r="A31" s="205">
        <v>57</v>
      </c>
      <c r="B31" s="120" t="str">
        <f>VLOOKUP(A31,Studies!A:B,2,FALSE)</f>
        <v>Backman 1998</v>
      </c>
      <c r="C31" s="174">
        <v>1</v>
      </c>
      <c r="D31" s="174"/>
      <c r="E31" s="174" t="s">
        <v>668</v>
      </c>
      <c r="H31" s="194">
        <v>73</v>
      </c>
      <c r="I31" s="174">
        <f t="shared" si="0"/>
        <v>72</v>
      </c>
    </row>
    <row r="32" spans="1:9" x14ac:dyDescent="0.25">
      <c r="A32" s="205">
        <v>58</v>
      </c>
      <c r="B32" s="120" t="str">
        <f>VLOOKUP(A32,Studies!A:B,2,FALSE)</f>
        <v>Backman 1998</v>
      </c>
      <c r="C32" s="174">
        <v>1</v>
      </c>
      <c r="D32" s="174"/>
      <c r="E32" s="174" t="s">
        <v>668</v>
      </c>
      <c r="H32" s="194">
        <v>97</v>
      </c>
      <c r="I32" s="174">
        <f t="shared" si="0"/>
        <v>96</v>
      </c>
    </row>
    <row r="33" spans="1:5" x14ac:dyDescent="0.25">
      <c r="A33" s="205">
        <v>59</v>
      </c>
      <c r="B33" s="120" t="str">
        <f>VLOOKUP(A33,Studies!A:B,2,FALSE)</f>
        <v>Backman 1998</v>
      </c>
      <c r="C33" s="174">
        <v>1</v>
      </c>
      <c r="D33" s="174"/>
      <c r="E33" s="174" t="s">
        <v>668</v>
      </c>
    </row>
    <row r="34" spans="1:5" x14ac:dyDescent="0.25">
      <c r="A34" s="205">
        <v>60</v>
      </c>
      <c r="B34" s="120" t="str">
        <f>VLOOKUP(A34,Studies!A:B,2,FALSE)</f>
        <v>Baneyx 2014</v>
      </c>
      <c r="C34" s="174">
        <v>1</v>
      </c>
      <c r="D34" s="174"/>
      <c r="E34" s="174"/>
    </row>
    <row r="35" spans="1:5" x14ac:dyDescent="0.25">
      <c r="A35" s="205">
        <v>104</v>
      </c>
      <c r="B35" s="120" t="str">
        <f>VLOOKUP(A35,Studies!A:B,2,FALSE)</f>
        <v>Bornemann 1986</v>
      </c>
      <c r="C35" s="174"/>
      <c r="D35" s="174">
        <v>1</v>
      </c>
      <c r="E35" s="174"/>
    </row>
    <row r="36" spans="1:5" x14ac:dyDescent="0.25">
      <c r="A36" s="205">
        <v>105</v>
      </c>
      <c r="B36" s="120" t="str">
        <f>VLOOKUP(A36,Studies!A:B,2,FALSE)</f>
        <v>Bornemann 1986</v>
      </c>
      <c r="C36" s="174"/>
      <c r="D36" s="174">
        <v>1</v>
      </c>
      <c r="E36" s="174"/>
    </row>
    <row r="37" spans="1:5" x14ac:dyDescent="0.25">
      <c r="A37" s="205">
        <v>106</v>
      </c>
      <c r="B37" s="120" t="str">
        <f>VLOOKUP(A37,Studies!A:B,2,FALSE)</f>
        <v>Bornemann 1986</v>
      </c>
      <c r="C37" s="174"/>
      <c r="D37" s="174">
        <v>1</v>
      </c>
      <c r="E37" s="174"/>
    </row>
    <row r="38" spans="1:5" x14ac:dyDescent="0.25">
      <c r="A38" s="205">
        <v>107</v>
      </c>
      <c r="B38" s="120" t="str">
        <f>VLOOKUP(A38,Studies!A:B,2,FALSE)</f>
        <v>Bornemann 1986</v>
      </c>
      <c r="C38" s="174"/>
      <c r="D38" s="174">
        <v>1</v>
      </c>
      <c r="E38" s="174"/>
    </row>
    <row r="39" spans="1:5" x14ac:dyDescent="0.25">
      <c r="A39" s="205">
        <v>109</v>
      </c>
      <c r="B39" s="120" t="str">
        <f>VLOOKUP(A39,Studies!A:B,2,FALSE)</f>
        <v>Burger 2006</v>
      </c>
      <c r="C39" s="174">
        <v>1</v>
      </c>
      <c r="D39" s="174"/>
      <c r="E39" s="174" t="s">
        <v>668</v>
      </c>
    </row>
    <row r="40" spans="1:5" x14ac:dyDescent="0.25">
      <c r="A40" s="205">
        <v>110</v>
      </c>
      <c r="B40" s="120" t="str">
        <f>VLOOKUP(A40,Studies!A:B,2,FALSE)</f>
        <v>Chouchane 1995</v>
      </c>
      <c r="C40" s="174">
        <v>1</v>
      </c>
      <c r="D40" s="174"/>
      <c r="E40" s="174" t="s">
        <v>668</v>
      </c>
    </row>
    <row r="41" spans="1:5" x14ac:dyDescent="0.25">
      <c r="A41" s="205">
        <v>111</v>
      </c>
      <c r="B41" s="120" t="str">
        <f>VLOOKUP(A41,Studies!A:B,2,FALSE)</f>
        <v>Chouchane 1995</v>
      </c>
      <c r="C41" s="174">
        <v>1</v>
      </c>
      <c r="D41" s="174"/>
      <c r="E41" s="174" t="s">
        <v>668</v>
      </c>
    </row>
    <row r="42" spans="1:5" x14ac:dyDescent="0.25">
      <c r="A42" s="205">
        <v>118</v>
      </c>
      <c r="B42" s="120" t="str">
        <f>VLOOKUP(A42,Studies!A:B,2,FALSE)</f>
        <v>Darwish 2008</v>
      </c>
      <c r="C42" s="174">
        <v>1</v>
      </c>
      <c r="D42" s="174"/>
      <c r="E42" s="174" t="s">
        <v>668</v>
      </c>
    </row>
    <row r="43" spans="1:5" x14ac:dyDescent="0.25">
      <c r="A43" s="205">
        <v>119</v>
      </c>
      <c r="B43" s="120" t="str">
        <f>VLOOKUP(A43,Studies!A:B,2,FALSE)</f>
        <v>Darwish 2008</v>
      </c>
      <c r="C43" s="174">
        <v>1</v>
      </c>
      <c r="D43" s="174"/>
      <c r="E43" s="174" t="s">
        <v>668</v>
      </c>
    </row>
    <row r="44" spans="1:5" x14ac:dyDescent="0.25">
      <c r="A44" s="205">
        <v>120</v>
      </c>
      <c r="B44" s="120" t="str">
        <f>VLOOKUP(A44,Studies!A:B,2,FALSE)</f>
        <v>Darwish 2008</v>
      </c>
      <c r="C44" s="174">
        <v>1</v>
      </c>
      <c r="D44" s="174"/>
      <c r="E44" s="174" t="s">
        <v>668</v>
      </c>
    </row>
    <row r="45" spans="1:5" x14ac:dyDescent="0.25">
      <c r="A45" s="205">
        <v>128</v>
      </c>
      <c r="B45" s="120" t="str">
        <f>VLOOKUP(A45,Studies!A:B,2,FALSE)</f>
        <v>Eap 2004</v>
      </c>
      <c r="C45" s="174">
        <v>1</v>
      </c>
      <c r="D45" s="174"/>
      <c r="E45" s="174"/>
    </row>
    <row r="46" spans="1:5" x14ac:dyDescent="0.25">
      <c r="A46" s="205">
        <v>129</v>
      </c>
      <c r="B46" s="120" t="str">
        <f>VLOOKUP(A46,Studies!A:B,2,FALSE)</f>
        <v>Eap 2004</v>
      </c>
      <c r="C46" s="174">
        <v>1</v>
      </c>
      <c r="D46" s="174"/>
      <c r="E46" s="174"/>
    </row>
    <row r="47" spans="1:5" x14ac:dyDescent="0.25">
      <c r="A47" s="205">
        <v>130</v>
      </c>
      <c r="B47" s="120" t="str">
        <f>VLOOKUP(A47,Studies!A:B,2,FALSE)</f>
        <v>Eap 2004</v>
      </c>
      <c r="C47" s="174">
        <v>1</v>
      </c>
      <c r="D47" s="174"/>
      <c r="E47" s="174"/>
    </row>
    <row r="48" spans="1:5" x14ac:dyDescent="0.25">
      <c r="A48" s="205">
        <v>131</v>
      </c>
      <c r="B48" s="120" t="str">
        <f>VLOOKUP(A48,Studies!A:B,2,FALSE)</f>
        <v>Eap 2004</v>
      </c>
      <c r="C48" s="174">
        <v>1</v>
      </c>
      <c r="D48" s="174"/>
      <c r="E48" s="174"/>
    </row>
    <row r="49" spans="1:5" x14ac:dyDescent="0.25">
      <c r="A49" s="205">
        <v>132</v>
      </c>
      <c r="B49" s="120" t="str">
        <f>VLOOKUP(A49,Studies!A:B,2,FALSE)</f>
        <v>Eap 2004</v>
      </c>
      <c r="C49" s="174">
        <v>1</v>
      </c>
      <c r="D49" s="174"/>
      <c r="E49" s="174"/>
    </row>
    <row r="50" spans="1:5" x14ac:dyDescent="0.25">
      <c r="A50" s="205">
        <v>155</v>
      </c>
      <c r="B50" s="120" t="str">
        <f>VLOOKUP(A50,Studies!A:B,2,FALSE)</f>
        <v>Eon Labs Manufacturing, Inc. 1997</v>
      </c>
      <c r="C50" s="174"/>
      <c r="D50" s="174">
        <v>1</v>
      </c>
      <c r="E50" s="174"/>
    </row>
    <row r="51" spans="1:5" x14ac:dyDescent="0.25">
      <c r="A51" s="205">
        <v>156</v>
      </c>
      <c r="B51" s="120" t="str">
        <f>VLOOKUP(A51,Studies!A:B,2,FALSE)</f>
        <v>Eon Labs Manufacturing, Inc. 1997</v>
      </c>
      <c r="C51" s="174"/>
      <c r="D51" s="174">
        <v>1</v>
      </c>
      <c r="E51" s="174"/>
    </row>
    <row r="52" spans="1:5" x14ac:dyDescent="0.25">
      <c r="A52" s="205">
        <v>157</v>
      </c>
      <c r="B52" s="120" t="str">
        <f>VLOOKUP(A52,Studies!A:B,2,FALSE)</f>
        <v>Furesz 1970</v>
      </c>
      <c r="C52" s="174"/>
      <c r="D52" s="174">
        <v>1</v>
      </c>
      <c r="E52" s="174"/>
    </row>
    <row r="53" spans="1:5" x14ac:dyDescent="0.25">
      <c r="A53" s="205">
        <v>158</v>
      </c>
      <c r="B53" s="120" t="str">
        <f>VLOOKUP(A53,Studies!A:B,2,FALSE)</f>
        <v>Furesz 1970</v>
      </c>
      <c r="C53" s="174"/>
      <c r="D53" s="174">
        <v>1</v>
      </c>
      <c r="E53" s="174"/>
    </row>
    <row r="54" spans="1:5" x14ac:dyDescent="0.25">
      <c r="A54" s="205">
        <v>159</v>
      </c>
      <c r="B54" s="120" t="str">
        <f>VLOOKUP(A54,Studies!A:B,2,FALSE)</f>
        <v>Furesz 1970</v>
      </c>
      <c r="C54" s="174"/>
      <c r="D54" s="174">
        <v>1</v>
      </c>
      <c r="E54" s="174"/>
    </row>
    <row r="55" spans="1:5" x14ac:dyDescent="0.25">
      <c r="A55" s="205">
        <v>160</v>
      </c>
      <c r="B55" s="120" t="str">
        <f>VLOOKUP(A55,Studies!A:B,2,FALSE)</f>
        <v>Furesz 1970</v>
      </c>
      <c r="C55" s="174"/>
      <c r="D55" s="174">
        <v>1</v>
      </c>
      <c r="E55" s="174"/>
    </row>
    <row r="56" spans="1:5" x14ac:dyDescent="0.25">
      <c r="A56" s="205">
        <v>161</v>
      </c>
      <c r="B56" s="120" t="str">
        <f>VLOOKUP(A56,Studies!A:B,2,FALSE)</f>
        <v>Furesz 1970</v>
      </c>
      <c r="C56" s="174"/>
      <c r="D56" s="174">
        <v>1</v>
      </c>
      <c r="E56" s="174"/>
    </row>
    <row r="57" spans="1:5" x14ac:dyDescent="0.25">
      <c r="A57" s="205">
        <v>162</v>
      </c>
      <c r="B57" s="120" t="str">
        <f>VLOOKUP(A57,Studies!A:B,2,FALSE)</f>
        <v>Furesz 1970</v>
      </c>
      <c r="C57" s="174"/>
      <c r="D57" s="174">
        <v>1</v>
      </c>
      <c r="E57" s="174"/>
    </row>
    <row r="58" spans="1:5" x14ac:dyDescent="0.25">
      <c r="A58" s="205">
        <v>163</v>
      </c>
      <c r="B58" s="120" t="str">
        <f>VLOOKUP(A58,Studies!A:B,2,FALSE)</f>
        <v>Furesz 1970</v>
      </c>
      <c r="C58" s="174"/>
      <c r="D58" s="174">
        <v>1</v>
      </c>
      <c r="E58" s="174"/>
    </row>
    <row r="59" spans="1:5" x14ac:dyDescent="0.25">
      <c r="A59" s="205">
        <v>164</v>
      </c>
      <c r="B59" s="120" t="str">
        <f>VLOOKUP(A59,Studies!A:B,2,FALSE)</f>
        <v>Furesz 1970</v>
      </c>
      <c r="C59" s="174"/>
      <c r="D59" s="174">
        <v>1</v>
      </c>
      <c r="E59" s="174"/>
    </row>
    <row r="60" spans="1:5" x14ac:dyDescent="0.25">
      <c r="A60" s="205">
        <v>172</v>
      </c>
      <c r="B60" s="120" t="str">
        <f>VLOOKUP(A60,Studies!A:B,2,FALSE)</f>
        <v>Gorski 1998</v>
      </c>
      <c r="C60" s="174">
        <v>1</v>
      </c>
      <c r="D60" s="174"/>
      <c r="E60" s="174" t="s">
        <v>668</v>
      </c>
    </row>
    <row r="61" spans="1:5" x14ac:dyDescent="0.25">
      <c r="A61" s="205">
        <v>173</v>
      </c>
      <c r="B61" s="120" t="str">
        <f>VLOOKUP(A61,Studies!A:B,2,FALSE)</f>
        <v>Gorski 1998</v>
      </c>
      <c r="C61" s="174">
        <v>1</v>
      </c>
      <c r="D61" s="174"/>
      <c r="E61" s="174" t="s">
        <v>668</v>
      </c>
    </row>
    <row r="62" spans="1:5" x14ac:dyDescent="0.25">
      <c r="A62" s="205">
        <v>174</v>
      </c>
      <c r="B62" s="120" t="str">
        <f>VLOOKUP(A62,Studies!A:B,2,FALSE)</f>
        <v>Gorski 1998</v>
      </c>
      <c r="C62" s="174">
        <v>1</v>
      </c>
      <c r="D62" s="174"/>
      <c r="E62" s="174" t="s">
        <v>668</v>
      </c>
    </row>
    <row r="63" spans="1:5" x14ac:dyDescent="0.25">
      <c r="A63" s="205">
        <v>175</v>
      </c>
      <c r="B63" s="120" t="str">
        <f>VLOOKUP(A63,Studies!A:B,2,FALSE)</f>
        <v>Gorski 1998</v>
      </c>
      <c r="C63" s="174">
        <v>1</v>
      </c>
      <c r="D63" s="174"/>
      <c r="E63" s="174" t="s">
        <v>668</v>
      </c>
    </row>
    <row r="64" spans="1:5" x14ac:dyDescent="0.25">
      <c r="A64" s="205">
        <v>176</v>
      </c>
      <c r="B64" s="120" t="str">
        <f>VLOOKUP(A64,Studies!A:B,2,FALSE)</f>
        <v>Gorski 2003</v>
      </c>
      <c r="C64" s="174">
        <v>1</v>
      </c>
      <c r="D64" s="174"/>
      <c r="E64" s="174" t="s">
        <v>668</v>
      </c>
    </row>
    <row r="65" spans="1:5" x14ac:dyDescent="0.25">
      <c r="A65" s="205">
        <v>177</v>
      </c>
      <c r="B65" s="120" t="str">
        <f>VLOOKUP(A65,Studies!A:B,2,FALSE)</f>
        <v>Gorski 2003</v>
      </c>
      <c r="C65" s="174">
        <v>1</v>
      </c>
      <c r="D65" s="174"/>
      <c r="E65" s="174" t="s">
        <v>668</v>
      </c>
    </row>
    <row r="66" spans="1:5" x14ac:dyDescent="0.25">
      <c r="A66" s="205">
        <v>178</v>
      </c>
      <c r="B66" s="120" t="str">
        <f>VLOOKUP(A66,Studies!A:B,2,FALSE)</f>
        <v>Gorski 2003</v>
      </c>
      <c r="C66" s="174">
        <v>1</v>
      </c>
      <c r="D66" s="174"/>
      <c r="E66" s="174" t="s">
        <v>668</v>
      </c>
    </row>
    <row r="67" spans="1:5" x14ac:dyDescent="0.25">
      <c r="A67" s="205">
        <v>179</v>
      </c>
      <c r="B67" s="120" t="str">
        <f>VLOOKUP(A67,Studies!A:B,2,FALSE)</f>
        <v>Gorski 2003</v>
      </c>
      <c r="C67" s="174">
        <v>1</v>
      </c>
      <c r="D67" s="174"/>
      <c r="E67" s="174" t="s">
        <v>668</v>
      </c>
    </row>
    <row r="68" spans="1:5" x14ac:dyDescent="0.25">
      <c r="A68" s="205">
        <v>180</v>
      </c>
      <c r="B68" s="120" t="str">
        <f>VLOOKUP(A68,Studies!A:B,2,FALSE)</f>
        <v>Greenblat 1984</v>
      </c>
      <c r="C68" s="174">
        <v>1</v>
      </c>
      <c r="D68" s="174"/>
      <c r="E68" s="174" t="s">
        <v>668</v>
      </c>
    </row>
    <row r="69" spans="1:5" x14ac:dyDescent="0.25">
      <c r="A69" s="205">
        <v>181</v>
      </c>
      <c r="B69" s="120" t="str">
        <f>VLOOKUP(A69,Studies!A:B,2,FALSE)</f>
        <v>Greenblat 1984</v>
      </c>
      <c r="C69" s="174">
        <v>1</v>
      </c>
      <c r="D69" s="174"/>
      <c r="E69" s="174" t="s">
        <v>668</v>
      </c>
    </row>
    <row r="70" spans="1:5" x14ac:dyDescent="0.25">
      <c r="A70" s="205">
        <v>182</v>
      </c>
      <c r="B70" s="120" t="str">
        <f>VLOOKUP(A70,Studies!A:B,2,FALSE)</f>
        <v>Greenblat 1984</v>
      </c>
      <c r="C70" s="174">
        <v>1</v>
      </c>
      <c r="D70" s="174"/>
      <c r="E70" s="174" t="s">
        <v>668</v>
      </c>
    </row>
    <row r="71" spans="1:5" x14ac:dyDescent="0.25">
      <c r="A71" s="205">
        <v>183</v>
      </c>
      <c r="B71" s="120" t="str">
        <f>VLOOKUP(A71,Studies!A:B,2,FALSE)</f>
        <v>Greenblat 1984</v>
      </c>
      <c r="C71" s="174">
        <v>1</v>
      </c>
      <c r="D71" s="174"/>
      <c r="E71" s="174" t="s">
        <v>668</v>
      </c>
    </row>
    <row r="72" spans="1:5" x14ac:dyDescent="0.25">
      <c r="A72" s="205">
        <v>184</v>
      </c>
      <c r="B72" s="120" t="str">
        <f>VLOOKUP(A72,Studies!A:B,2,FALSE)</f>
        <v>Greenblat 1984</v>
      </c>
      <c r="C72" s="174">
        <v>1</v>
      </c>
      <c r="D72" s="174"/>
      <c r="E72" s="174" t="s">
        <v>668</v>
      </c>
    </row>
    <row r="73" spans="1:5" x14ac:dyDescent="0.25">
      <c r="A73" s="205">
        <v>185</v>
      </c>
      <c r="B73" s="120" t="str">
        <f>VLOOKUP(A73,Studies!A:B,2,FALSE)</f>
        <v>Greenblat 1984</v>
      </c>
      <c r="C73" s="174">
        <v>1</v>
      </c>
      <c r="D73" s="174"/>
      <c r="E73" s="174" t="s">
        <v>668</v>
      </c>
    </row>
    <row r="74" spans="1:5" x14ac:dyDescent="0.25">
      <c r="A74" s="205">
        <v>186</v>
      </c>
      <c r="B74" s="120" t="str">
        <f>VLOOKUP(A74,Studies!A:B,2,FALSE)</f>
        <v>Greenblat 1984</v>
      </c>
      <c r="C74" s="174">
        <v>1</v>
      </c>
      <c r="D74" s="174"/>
      <c r="E74" s="174" t="s">
        <v>668</v>
      </c>
    </row>
    <row r="75" spans="1:5" x14ac:dyDescent="0.25">
      <c r="A75" s="205">
        <v>187</v>
      </c>
      <c r="B75" s="120" t="str">
        <f>VLOOKUP(A75,Studies!A:B,2,FALSE)</f>
        <v>Greenblat 1984</v>
      </c>
      <c r="C75" s="174">
        <v>1</v>
      </c>
      <c r="D75" s="174"/>
      <c r="E75" s="174" t="s">
        <v>668</v>
      </c>
    </row>
    <row r="76" spans="1:5" x14ac:dyDescent="0.25">
      <c r="A76" s="205">
        <v>188</v>
      </c>
      <c r="B76" s="120" t="str">
        <f>VLOOKUP(A76,Studies!A:B,2,FALSE)</f>
        <v>Greenblat 2003</v>
      </c>
      <c r="C76" s="174">
        <v>1</v>
      </c>
      <c r="D76" s="174"/>
      <c r="E76" s="174" t="s">
        <v>668</v>
      </c>
    </row>
    <row r="77" spans="1:5" x14ac:dyDescent="0.25">
      <c r="A77" s="205">
        <v>189</v>
      </c>
      <c r="B77" s="120" t="str">
        <f>VLOOKUP(A77,Studies!A:B,2,FALSE)</f>
        <v>Greenblat 2003</v>
      </c>
      <c r="C77" s="174">
        <v>1</v>
      </c>
      <c r="D77" s="174"/>
      <c r="E77" s="174" t="s">
        <v>668</v>
      </c>
    </row>
    <row r="78" spans="1:5" x14ac:dyDescent="0.25">
      <c r="A78" s="205">
        <v>190</v>
      </c>
      <c r="B78" s="120" t="str">
        <f>VLOOKUP(A78,Studies!A:B,2,FALSE)</f>
        <v>Greiner 1999</v>
      </c>
      <c r="C78" s="174">
        <v>1</v>
      </c>
      <c r="D78" s="174"/>
      <c r="E78" s="174" t="s">
        <v>668</v>
      </c>
    </row>
    <row r="79" spans="1:5" x14ac:dyDescent="0.25">
      <c r="A79" s="205">
        <v>191</v>
      </c>
      <c r="B79" s="120" t="str">
        <f>VLOOKUP(A79,Studies!A:B,2,FALSE)</f>
        <v>Greiner 1999</v>
      </c>
      <c r="C79" s="174">
        <v>1</v>
      </c>
      <c r="D79" s="174"/>
      <c r="E79" s="174" t="s">
        <v>668</v>
      </c>
    </row>
    <row r="80" spans="1:5" x14ac:dyDescent="0.25">
      <c r="A80" s="205">
        <v>192</v>
      </c>
      <c r="B80" s="120" t="str">
        <f>VLOOKUP(A80,Studies!A:B,2,FALSE)</f>
        <v>Greiner 1999</v>
      </c>
      <c r="C80" s="174">
        <v>1</v>
      </c>
      <c r="D80" s="174"/>
      <c r="E80" s="174" t="s">
        <v>668</v>
      </c>
    </row>
    <row r="81" spans="1:5" x14ac:dyDescent="0.25">
      <c r="A81" s="205">
        <v>193</v>
      </c>
      <c r="B81" s="120" t="str">
        <f>VLOOKUP(A81,Studies!A:B,2,FALSE)</f>
        <v>Greiner 1999</v>
      </c>
      <c r="C81" s="174">
        <v>1</v>
      </c>
      <c r="D81" s="174"/>
      <c r="E81" s="174" t="s">
        <v>668</v>
      </c>
    </row>
    <row r="82" spans="1:5" x14ac:dyDescent="0.25">
      <c r="A82" s="205">
        <v>214</v>
      </c>
      <c r="B82" s="120" t="str">
        <f>VLOOKUP(A82,Studies!A:B,2,FALSE)</f>
        <v>Gurley 2006</v>
      </c>
      <c r="C82" s="174">
        <v>1</v>
      </c>
      <c r="D82" s="174"/>
      <c r="E82" s="174" t="s">
        <v>668</v>
      </c>
    </row>
    <row r="83" spans="1:5" x14ac:dyDescent="0.25">
      <c r="A83" s="205">
        <v>215</v>
      </c>
      <c r="B83" s="120" t="str">
        <f>VLOOKUP(A83,Studies!A:B,2,FALSE)</f>
        <v>Gurley 2006</v>
      </c>
      <c r="C83" s="174">
        <v>1</v>
      </c>
      <c r="D83" s="174"/>
      <c r="E83" s="174" t="s">
        <v>668</v>
      </c>
    </row>
    <row r="84" spans="1:5" x14ac:dyDescent="0.25">
      <c r="A84" s="205">
        <v>216</v>
      </c>
      <c r="B84" s="120" t="str">
        <f>VLOOKUP(A84,Studies!A:B,2,FALSE)</f>
        <v>Gurley 2006</v>
      </c>
      <c r="C84" s="174">
        <v>1</v>
      </c>
      <c r="D84" s="174"/>
      <c r="E84" s="174" t="s">
        <v>668</v>
      </c>
    </row>
    <row r="85" spans="1:5" x14ac:dyDescent="0.25">
      <c r="A85" s="205">
        <v>217</v>
      </c>
      <c r="B85" s="120" t="str">
        <f>VLOOKUP(A85,Studies!A:B,2,FALSE)</f>
        <v>Gurley 2006</v>
      </c>
      <c r="C85" s="174">
        <v>1</v>
      </c>
      <c r="D85" s="174"/>
      <c r="E85" s="174" t="s">
        <v>668</v>
      </c>
    </row>
    <row r="86" spans="1:5" x14ac:dyDescent="0.25">
      <c r="A86" s="205">
        <v>218</v>
      </c>
      <c r="B86" s="120" t="str">
        <f>VLOOKUP(A86,Studies!A:B,2,FALSE)</f>
        <v>Gurley 2006</v>
      </c>
      <c r="C86" s="174">
        <v>1</v>
      </c>
      <c r="D86" s="174"/>
      <c r="E86" s="174" t="s">
        <v>668</v>
      </c>
    </row>
    <row r="87" spans="1:5" x14ac:dyDescent="0.25">
      <c r="A87" s="205">
        <v>219</v>
      </c>
      <c r="B87" s="120" t="str">
        <f>VLOOKUP(A87,Studies!A:B,2,FALSE)</f>
        <v>Gurley 2006</v>
      </c>
      <c r="C87" s="174">
        <v>1</v>
      </c>
      <c r="D87" s="174"/>
      <c r="E87" s="174" t="s">
        <v>668</v>
      </c>
    </row>
    <row r="88" spans="1:5" x14ac:dyDescent="0.25">
      <c r="A88" s="205">
        <v>220</v>
      </c>
      <c r="B88" s="120" t="str">
        <f>VLOOKUP(A88,Studies!A:B,2,FALSE)</f>
        <v>Gurley 2008a</v>
      </c>
      <c r="C88" s="174">
        <v>1</v>
      </c>
      <c r="D88" s="174"/>
      <c r="E88" s="174" t="s">
        <v>668</v>
      </c>
    </row>
    <row r="89" spans="1:5" x14ac:dyDescent="0.25">
      <c r="A89" s="205">
        <v>221</v>
      </c>
      <c r="B89" s="120" t="str">
        <f>VLOOKUP(A89,Studies!A:B,2,FALSE)</f>
        <v>Gurley 2008a</v>
      </c>
      <c r="C89" s="174">
        <v>1</v>
      </c>
      <c r="D89" s="174"/>
      <c r="E89" s="174" t="s">
        <v>668</v>
      </c>
    </row>
    <row r="90" spans="1:5" x14ac:dyDescent="0.25">
      <c r="A90" s="205">
        <v>222</v>
      </c>
      <c r="B90" s="120" t="str">
        <f>VLOOKUP(A90,Studies!A:B,2,FALSE)</f>
        <v>Gurley 2008a</v>
      </c>
      <c r="C90" s="174">
        <v>1</v>
      </c>
      <c r="D90" s="174"/>
      <c r="E90" s="174" t="s">
        <v>668</v>
      </c>
    </row>
    <row r="91" spans="1:5" x14ac:dyDescent="0.25">
      <c r="A91" s="205">
        <v>223</v>
      </c>
      <c r="B91" s="120" t="str">
        <f>VLOOKUP(A91,Studies!A:B,2,FALSE)</f>
        <v>Gurley 2008a</v>
      </c>
      <c r="C91" s="174">
        <v>1</v>
      </c>
      <c r="D91" s="174"/>
      <c r="E91" s="174" t="s">
        <v>668</v>
      </c>
    </row>
    <row r="92" spans="1:5" x14ac:dyDescent="0.25">
      <c r="A92" s="205">
        <v>224</v>
      </c>
      <c r="B92" s="120" t="str">
        <f>VLOOKUP(A92,Studies!A:B,2,FALSE)</f>
        <v>Gurley 2008a</v>
      </c>
      <c r="C92" s="174">
        <v>1</v>
      </c>
      <c r="D92" s="174"/>
      <c r="E92" s="174" t="s">
        <v>668</v>
      </c>
    </row>
    <row r="93" spans="1:5" x14ac:dyDescent="0.25">
      <c r="A93" s="205">
        <v>225</v>
      </c>
      <c r="B93" s="120" t="str">
        <f>VLOOKUP(A93,Studies!A:B,2,FALSE)</f>
        <v>Gurley 2008a</v>
      </c>
      <c r="C93" s="174">
        <v>1</v>
      </c>
      <c r="D93" s="174"/>
      <c r="E93" s="174" t="s">
        <v>668</v>
      </c>
    </row>
    <row r="94" spans="1:5" x14ac:dyDescent="0.25">
      <c r="A94" s="205">
        <v>226</v>
      </c>
      <c r="B94" s="120" t="str">
        <f>VLOOKUP(A94,Studies!A:B,2,FALSE)</f>
        <v>Gurley 2008b</v>
      </c>
      <c r="C94" s="174">
        <v>1</v>
      </c>
      <c r="D94" s="174"/>
      <c r="E94" s="174" t="s">
        <v>668</v>
      </c>
    </row>
    <row r="95" spans="1:5" x14ac:dyDescent="0.25">
      <c r="A95" s="205">
        <v>227</v>
      </c>
      <c r="B95" s="120" t="str">
        <f>VLOOKUP(A95,Studies!A:B,2,FALSE)</f>
        <v>Gurley 2008b</v>
      </c>
      <c r="C95" s="174">
        <v>1</v>
      </c>
      <c r="D95" s="174"/>
      <c r="E95" s="174" t="s">
        <v>668</v>
      </c>
    </row>
    <row r="96" spans="1:5" x14ac:dyDescent="0.25">
      <c r="A96" s="205">
        <v>228</v>
      </c>
      <c r="B96" s="120" t="str">
        <f>VLOOKUP(A96,Studies!A:B,2,FALSE)</f>
        <v>Gurley 2008b</v>
      </c>
      <c r="C96" s="174">
        <v>1</v>
      </c>
      <c r="D96" s="174"/>
      <c r="E96" s="174" t="s">
        <v>668</v>
      </c>
    </row>
    <row r="97" spans="1:5" x14ac:dyDescent="0.25">
      <c r="A97" s="205">
        <v>229</v>
      </c>
      <c r="B97" s="120" t="str">
        <f>VLOOKUP(A97,Studies!A:B,2,FALSE)</f>
        <v>Gurley 2008b</v>
      </c>
      <c r="C97" s="174">
        <v>1</v>
      </c>
      <c r="D97" s="174"/>
      <c r="E97" s="174" t="s">
        <v>668</v>
      </c>
    </row>
    <row r="98" spans="1:5" x14ac:dyDescent="0.25">
      <c r="A98" s="205">
        <v>261</v>
      </c>
      <c r="B98" s="120" t="str">
        <f>VLOOKUP(A98,Studies!A:B,2,FALSE)</f>
        <v>Hohmann 2015</v>
      </c>
      <c r="C98" s="174">
        <v>1</v>
      </c>
      <c r="D98" s="174"/>
      <c r="E98" s="174" t="s">
        <v>668</v>
      </c>
    </row>
    <row r="99" spans="1:5" x14ac:dyDescent="0.25">
      <c r="A99" s="205">
        <v>262</v>
      </c>
      <c r="B99" s="120" t="str">
        <f>VLOOKUP(A99,Studies!A:B,2,FALSE)</f>
        <v>Hohmann 2015</v>
      </c>
      <c r="C99" s="174">
        <v>1</v>
      </c>
      <c r="D99" s="174"/>
      <c r="E99" s="174" t="s">
        <v>668</v>
      </c>
    </row>
    <row r="100" spans="1:5" x14ac:dyDescent="0.25">
      <c r="A100" s="205">
        <v>263</v>
      </c>
      <c r="B100" s="120" t="str">
        <f>VLOOKUP(A100,Studies!A:B,2,FALSE)</f>
        <v>Hohmann 2015</v>
      </c>
      <c r="C100" s="174">
        <v>1</v>
      </c>
      <c r="D100" s="174"/>
      <c r="E100" s="174" t="s">
        <v>668</v>
      </c>
    </row>
    <row r="101" spans="1:5" x14ac:dyDescent="0.25">
      <c r="A101" s="205">
        <v>264</v>
      </c>
      <c r="B101" s="120" t="str">
        <f>VLOOKUP(A101,Studies!A:B,2,FALSE)</f>
        <v>Hohmann 2015</v>
      </c>
      <c r="C101" s="174">
        <v>1</v>
      </c>
      <c r="D101" s="174"/>
      <c r="E101" s="174" t="s">
        <v>668</v>
      </c>
    </row>
    <row r="102" spans="1:5" x14ac:dyDescent="0.25">
      <c r="A102" s="205">
        <v>270</v>
      </c>
      <c r="B102" s="120" t="str">
        <f>VLOOKUP(A102,Studies!A:B,2,FALSE)</f>
        <v>Jalava 1997</v>
      </c>
      <c r="C102" s="174"/>
      <c r="D102" s="174">
        <v>1</v>
      </c>
      <c r="E102" s="174"/>
    </row>
    <row r="103" spans="1:5" x14ac:dyDescent="0.25">
      <c r="A103" s="205">
        <v>271</v>
      </c>
      <c r="B103" s="120" t="str">
        <f>VLOOKUP(A103,Studies!A:B,2,FALSE)</f>
        <v>Jalava 1997</v>
      </c>
      <c r="C103" s="174"/>
      <c r="D103" s="174">
        <v>1</v>
      </c>
      <c r="E103" s="174"/>
    </row>
    <row r="104" spans="1:5" x14ac:dyDescent="0.25">
      <c r="A104" s="205">
        <v>272</v>
      </c>
      <c r="B104" s="120" t="str">
        <f>VLOOKUP(A104,Studies!A:B,2,FALSE)</f>
        <v>Jalava 1997</v>
      </c>
      <c r="C104" s="174"/>
      <c r="D104" s="174">
        <v>1</v>
      </c>
      <c r="E104" s="174"/>
    </row>
    <row r="105" spans="1:5" x14ac:dyDescent="0.25">
      <c r="A105" s="205">
        <v>273</v>
      </c>
      <c r="B105" s="120" t="str">
        <f>VLOOKUP(A105,Studies!A:B,2,FALSE)</f>
        <v>Jalava 1997</v>
      </c>
      <c r="C105" s="174"/>
      <c r="D105" s="174">
        <v>1</v>
      </c>
      <c r="E105" s="174"/>
    </row>
    <row r="106" spans="1:5" x14ac:dyDescent="0.25">
      <c r="A106" s="205">
        <v>274</v>
      </c>
      <c r="B106" s="120" t="str">
        <f>VLOOKUP(A106,Studies!A:B,2,FALSE)</f>
        <v>Jalava 1997</v>
      </c>
      <c r="C106" s="174"/>
      <c r="D106" s="174">
        <v>1</v>
      </c>
      <c r="E106" s="174"/>
    </row>
    <row r="107" spans="1:5" x14ac:dyDescent="0.25">
      <c r="A107" s="205">
        <v>275</v>
      </c>
      <c r="B107" s="120" t="str">
        <f>VLOOKUP(A107,Studies!A:B,2,FALSE)</f>
        <v>Kharasch 1997</v>
      </c>
      <c r="C107" s="174">
        <v>1</v>
      </c>
      <c r="D107" s="174"/>
      <c r="E107" s="174" t="s">
        <v>668</v>
      </c>
    </row>
    <row r="108" spans="1:5" x14ac:dyDescent="0.25">
      <c r="A108" s="205">
        <v>276</v>
      </c>
      <c r="B108" s="120" t="str">
        <f>VLOOKUP(A108,Studies!A:B,2,FALSE)</f>
        <v>Kharasch 1997</v>
      </c>
      <c r="C108" s="174">
        <v>1</v>
      </c>
      <c r="D108" s="174"/>
      <c r="E108" s="174" t="s">
        <v>668</v>
      </c>
    </row>
    <row r="109" spans="1:5" x14ac:dyDescent="0.25">
      <c r="A109" s="205">
        <v>277</v>
      </c>
      <c r="B109" s="120" t="str">
        <f>VLOOKUP(A109,Studies!A:B,2,FALSE)</f>
        <v>Kharasch 1997</v>
      </c>
      <c r="C109" s="174">
        <v>1</v>
      </c>
      <c r="D109" s="174"/>
      <c r="E109" s="174" t="s">
        <v>668</v>
      </c>
    </row>
    <row r="110" spans="1:5" x14ac:dyDescent="0.25">
      <c r="A110" s="205">
        <v>278</v>
      </c>
      <c r="B110" s="120" t="str">
        <f>VLOOKUP(A110,Studies!A:B,2,FALSE)</f>
        <v>Kharasch 1997</v>
      </c>
      <c r="C110" s="174">
        <v>1</v>
      </c>
      <c r="D110" s="174"/>
      <c r="E110" s="174" t="s">
        <v>668</v>
      </c>
    </row>
    <row r="111" spans="1:5" x14ac:dyDescent="0.25">
      <c r="A111" s="205">
        <v>293</v>
      </c>
      <c r="B111" s="120" t="str">
        <f>VLOOKUP(A111,Studies!A:B,2,FALSE)</f>
        <v>Kharasch 2011</v>
      </c>
      <c r="C111" s="174">
        <v>1</v>
      </c>
      <c r="D111" s="174"/>
      <c r="E111" s="174" t="s">
        <v>668</v>
      </c>
    </row>
    <row r="112" spans="1:5" x14ac:dyDescent="0.25">
      <c r="A112" s="205">
        <v>294</v>
      </c>
      <c r="B112" s="120" t="str">
        <f>VLOOKUP(A112,Studies!A:B,2,FALSE)</f>
        <v>Kharasch 2011</v>
      </c>
      <c r="C112" s="174">
        <v>1</v>
      </c>
      <c r="D112" s="174"/>
      <c r="E112" s="174" t="s">
        <v>668</v>
      </c>
    </row>
    <row r="113" spans="1:5" x14ac:dyDescent="0.25">
      <c r="A113" s="205">
        <v>295</v>
      </c>
      <c r="B113" s="120" t="str">
        <f>VLOOKUP(A113,Studies!A:B,2,FALSE)</f>
        <v>Kharasch 2011</v>
      </c>
      <c r="C113" s="174">
        <v>1</v>
      </c>
      <c r="D113" s="174"/>
      <c r="E113" s="174" t="s">
        <v>668</v>
      </c>
    </row>
    <row r="114" spans="1:5" x14ac:dyDescent="0.25">
      <c r="A114" s="205">
        <v>296</v>
      </c>
      <c r="B114" s="120" t="str">
        <f>VLOOKUP(A114,Studies!A:B,2,FALSE)</f>
        <v>Kharasch 2011</v>
      </c>
      <c r="C114" s="174">
        <v>1</v>
      </c>
      <c r="D114" s="174"/>
      <c r="E114" s="174" t="s">
        <v>668</v>
      </c>
    </row>
    <row r="115" spans="1:5" x14ac:dyDescent="0.25">
      <c r="A115" s="205">
        <v>297</v>
      </c>
      <c r="B115" s="120" t="str">
        <f>VLOOKUP(A115,Studies!A:B,2,FALSE)</f>
        <v>Kharasch 2011</v>
      </c>
      <c r="C115" s="174">
        <v>1</v>
      </c>
      <c r="D115" s="174"/>
      <c r="E115" s="174" t="s">
        <v>668</v>
      </c>
    </row>
    <row r="116" spans="1:5" x14ac:dyDescent="0.25">
      <c r="A116" s="205">
        <v>298</v>
      </c>
      <c r="B116" s="120" t="str">
        <f>VLOOKUP(A116,Studies!A:B,2,FALSE)</f>
        <v>Kharasch 2011</v>
      </c>
      <c r="C116" s="174">
        <v>1</v>
      </c>
      <c r="D116" s="174"/>
      <c r="E116" s="174" t="s">
        <v>668</v>
      </c>
    </row>
    <row r="117" spans="1:5" x14ac:dyDescent="0.25">
      <c r="A117" s="205">
        <v>299</v>
      </c>
      <c r="B117" s="120" t="str">
        <f>VLOOKUP(A117,Studies!A:B,2,FALSE)</f>
        <v>Kharasch 2011</v>
      </c>
      <c r="C117" s="174">
        <v>1</v>
      </c>
      <c r="D117" s="174"/>
      <c r="E117" s="174" t="s">
        <v>668</v>
      </c>
    </row>
    <row r="118" spans="1:5" x14ac:dyDescent="0.25">
      <c r="A118" s="205">
        <v>300</v>
      </c>
      <c r="B118" s="120" t="str">
        <f>VLOOKUP(A118,Studies!A:B,2,FALSE)</f>
        <v>Kharasch 2011</v>
      </c>
      <c r="C118" s="174">
        <v>1</v>
      </c>
      <c r="D118" s="174"/>
      <c r="E118" s="174" t="s">
        <v>668</v>
      </c>
    </row>
    <row r="119" spans="1:5" x14ac:dyDescent="0.25">
      <c r="A119" s="205">
        <v>301</v>
      </c>
      <c r="B119" s="120" t="str">
        <f>VLOOKUP(A119,Studies!A:B,2,FALSE)</f>
        <v>Kharasch 2011</v>
      </c>
      <c r="C119" s="174">
        <v>1</v>
      </c>
      <c r="D119" s="174"/>
      <c r="E119" s="174" t="s">
        <v>668</v>
      </c>
    </row>
    <row r="120" spans="1:5" x14ac:dyDescent="0.25">
      <c r="A120" s="205">
        <v>302</v>
      </c>
      <c r="B120" s="120" t="str">
        <f>VLOOKUP(A120,Studies!A:B,2,FALSE)</f>
        <v>Kharasch 2011</v>
      </c>
      <c r="C120" s="174">
        <v>1</v>
      </c>
      <c r="D120" s="174"/>
      <c r="E120" s="174" t="s">
        <v>668</v>
      </c>
    </row>
    <row r="121" spans="1:5" x14ac:dyDescent="0.25">
      <c r="A121" s="205">
        <v>303</v>
      </c>
      <c r="B121" s="120" t="str">
        <f>VLOOKUP(A121,Studies!A:B,2,FALSE)</f>
        <v>Kharasch 2011</v>
      </c>
      <c r="C121" s="174">
        <v>1</v>
      </c>
      <c r="D121" s="174"/>
      <c r="E121" s="174" t="s">
        <v>668</v>
      </c>
    </row>
    <row r="122" spans="1:5" x14ac:dyDescent="0.25">
      <c r="A122" s="205">
        <v>304</v>
      </c>
      <c r="B122" s="120" t="str">
        <f>VLOOKUP(A122,Studies!A:B,2,FALSE)</f>
        <v>Kharasch 2011</v>
      </c>
      <c r="C122" s="174">
        <v>1</v>
      </c>
      <c r="D122" s="174"/>
      <c r="E122" s="174" t="s">
        <v>668</v>
      </c>
    </row>
    <row r="123" spans="1:5" x14ac:dyDescent="0.25">
      <c r="A123" s="205">
        <v>305</v>
      </c>
      <c r="B123" s="120" t="str">
        <f>VLOOKUP(A123,Studies!A:B,2,FALSE)</f>
        <v>Kharasch 2011</v>
      </c>
      <c r="C123" s="174">
        <v>1</v>
      </c>
      <c r="D123" s="174"/>
      <c r="E123" s="174" t="s">
        <v>668</v>
      </c>
    </row>
    <row r="124" spans="1:5" x14ac:dyDescent="0.25">
      <c r="A124" s="205">
        <v>306</v>
      </c>
      <c r="B124" s="120" t="str">
        <f>VLOOKUP(A124,Studies!A:B,2,FALSE)</f>
        <v>Kharasch 2011</v>
      </c>
      <c r="C124" s="174">
        <v>1</v>
      </c>
      <c r="D124" s="174"/>
      <c r="E124" s="174" t="s">
        <v>668</v>
      </c>
    </row>
    <row r="125" spans="1:5" x14ac:dyDescent="0.25">
      <c r="A125" s="205">
        <v>307</v>
      </c>
      <c r="B125" s="120" t="str">
        <f>VLOOKUP(A125,Studies!A:B,2,FALSE)</f>
        <v>Kharasch 2011</v>
      </c>
      <c r="C125" s="174">
        <v>1</v>
      </c>
      <c r="D125" s="174"/>
      <c r="E125" s="174" t="s">
        <v>668</v>
      </c>
    </row>
    <row r="126" spans="1:5" x14ac:dyDescent="0.25">
      <c r="A126" s="205">
        <v>308</v>
      </c>
      <c r="B126" s="120" t="str">
        <f>VLOOKUP(A126,Studies!A:B,2,FALSE)</f>
        <v>Kharasch 2011</v>
      </c>
      <c r="C126" s="174">
        <v>1</v>
      </c>
      <c r="D126" s="174"/>
      <c r="E126" s="174" t="s">
        <v>668</v>
      </c>
    </row>
    <row r="127" spans="1:5" x14ac:dyDescent="0.25">
      <c r="A127" s="205">
        <v>309</v>
      </c>
      <c r="B127" s="120" t="str">
        <f>VLOOKUP(A127,Studies!A:B,2,FALSE)</f>
        <v>Kharasch 2011</v>
      </c>
      <c r="C127" s="174">
        <v>1</v>
      </c>
      <c r="D127" s="174"/>
      <c r="E127" s="174" t="s">
        <v>668</v>
      </c>
    </row>
    <row r="128" spans="1:5" x14ac:dyDescent="0.25">
      <c r="A128" s="205">
        <v>310</v>
      </c>
      <c r="B128" s="120" t="str">
        <f>VLOOKUP(A128,Studies!A:B,2,FALSE)</f>
        <v>Kharasch 2011</v>
      </c>
      <c r="C128" s="174">
        <v>1</v>
      </c>
      <c r="D128" s="174"/>
      <c r="E128" s="174" t="s">
        <v>668</v>
      </c>
    </row>
    <row r="129" spans="1:5" x14ac:dyDescent="0.25">
      <c r="A129" s="205">
        <v>311</v>
      </c>
      <c r="B129" s="120" t="str">
        <f>VLOOKUP(A129,Studies!A:B,2,FALSE)</f>
        <v>Kharasch 2011</v>
      </c>
      <c r="C129" s="174">
        <v>1</v>
      </c>
      <c r="D129" s="174"/>
      <c r="E129" s="174" t="s">
        <v>668</v>
      </c>
    </row>
    <row r="130" spans="1:5" x14ac:dyDescent="0.25">
      <c r="A130" s="205">
        <v>312</v>
      </c>
      <c r="B130" s="120" t="str">
        <f>VLOOKUP(A130,Studies!A:B,2,FALSE)</f>
        <v>Kharasch 2011</v>
      </c>
      <c r="C130" s="174">
        <v>1</v>
      </c>
      <c r="D130" s="174"/>
      <c r="E130" s="174" t="s">
        <v>668</v>
      </c>
    </row>
    <row r="131" spans="1:5" x14ac:dyDescent="0.25">
      <c r="A131" s="205">
        <v>313</v>
      </c>
      <c r="B131" s="120" t="str">
        <f>VLOOKUP(A131,Studies!A:B,2,FALSE)</f>
        <v>Kirby 2012</v>
      </c>
      <c r="C131" s="174">
        <v>1</v>
      </c>
      <c r="D131" s="174"/>
      <c r="E131" s="174" t="s">
        <v>1445</v>
      </c>
    </row>
    <row r="132" spans="1:5" x14ac:dyDescent="0.25">
      <c r="A132" s="205">
        <v>314</v>
      </c>
      <c r="B132" s="120" t="str">
        <f>VLOOKUP(A132,Studies!A:B,2,FALSE)</f>
        <v>Kirby 2012</v>
      </c>
      <c r="C132" s="174">
        <v>1</v>
      </c>
      <c r="D132" s="174"/>
      <c r="E132" s="174" t="s">
        <v>1445</v>
      </c>
    </row>
    <row r="133" spans="1:5" x14ac:dyDescent="0.25">
      <c r="A133" s="205">
        <v>315</v>
      </c>
      <c r="B133" s="120" t="str">
        <f>VLOOKUP(A133,Studies!A:B,2,FALSE)</f>
        <v>Kirby 2012</v>
      </c>
      <c r="C133" s="174">
        <v>1</v>
      </c>
      <c r="D133" s="174"/>
      <c r="E133" s="174" t="s">
        <v>1445</v>
      </c>
    </row>
    <row r="134" spans="1:5" x14ac:dyDescent="0.25">
      <c r="A134" s="205">
        <v>316</v>
      </c>
      <c r="B134" s="120" t="str">
        <f>VLOOKUP(A134,Studies!A:B,2,FALSE)</f>
        <v>Kirby 2012</v>
      </c>
      <c r="C134" s="174">
        <v>1</v>
      </c>
      <c r="D134" s="174"/>
      <c r="E134" s="174" t="s">
        <v>1445</v>
      </c>
    </row>
    <row r="135" spans="1:5" x14ac:dyDescent="0.25">
      <c r="A135" s="205">
        <v>336</v>
      </c>
      <c r="B135" s="120" t="str">
        <f>VLOOKUP(A135,Studies!A:B,2,FALSE)</f>
        <v>Larsen 2007</v>
      </c>
      <c r="C135" s="174">
        <v>1</v>
      </c>
      <c r="D135" s="174"/>
      <c r="E135" s="174" t="s">
        <v>1445</v>
      </c>
    </row>
    <row r="136" spans="1:5" x14ac:dyDescent="0.25">
      <c r="A136" s="205">
        <v>337</v>
      </c>
      <c r="B136" s="120" t="str">
        <f>VLOOKUP(A136,Studies!A:B,2,FALSE)</f>
        <v>Larsen 2007</v>
      </c>
      <c r="C136" s="174">
        <v>1</v>
      </c>
      <c r="D136" s="174"/>
      <c r="E136" s="174" t="s">
        <v>1445</v>
      </c>
    </row>
    <row r="137" spans="1:5" x14ac:dyDescent="0.25">
      <c r="A137" s="205">
        <v>338</v>
      </c>
      <c r="B137" s="120" t="str">
        <f>VLOOKUP(A137,Studies!A:B,2,FALSE)</f>
        <v>Larsen 2007</v>
      </c>
      <c r="C137" s="174">
        <v>1</v>
      </c>
      <c r="D137" s="174"/>
      <c r="E137" s="174" t="s">
        <v>1445</v>
      </c>
    </row>
    <row r="138" spans="1:5" x14ac:dyDescent="0.25">
      <c r="A138" s="205">
        <v>341</v>
      </c>
      <c r="B138" s="120" t="str">
        <f>VLOOKUP(A138,Studies!A:B,2,FALSE)</f>
        <v>Link 2008</v>
      </c>
      <c r="C138" s="174">
        <v>1</v>
      </c>
      <c r="D138" s="174"/>
      <c r="E138" s="174" t="s">
        <v>668</v>
      </c>
    </row>
    <row r="139" spans="1:5" x14ac:dyDescent="0.25">
      <c r="A139" s="205">
        <v>342</v>
      </c>
      <c r="B139" s="120" t="str">
        <f>VLOOKUP(A139,Studies!A:B,2,FALSE)</f>
        <v>Link 2008</v>
      </c>
      <c r="C139" s="174">
        <v>1</v>
      </c>
      <c r="D139" s="174"/>
      <c r="E139" s="174" t="s">
        <v>668</v>
      </c>
    </row>
    <row r="140" spans="1:5" x14ac:dyDescent="0.25">
      <c r="A140" s="205">
        <v>343</v>
      </c>
      <c r="B140" s="120" t="str">
        <f>VLOOKUP(A140,Studies!A:B,2,FALSE)</f>
        <v>Link 2008</v>
      </c>
      <c r="C140" s="174">
        <v>1</v>
      </c>
      <c r="D140" s="174"/>
      <c r="E140" s="174" t="s">
        <v>668</v>
      </c>
    </row>
    <row r="141" spans="1:5" x14ac:dyDescent="0.25">
      <c r="A141" s="205">
        <v>344</v>
      </c>
      <c r="B141" s="120" t="str">
        <f>VLOOKUP(A141,Studies!A:B,2,FALSE)</f>
        <v>Link 2008</v>
      </c>
      <c r="C141" s="174">
        <v>1</v>
      </c>
      <c r="D141" s="174"/>
      <c r="E141" s="174" t="s">
        <v>668</v>
      </c>
    </row>
    <row r="142" spans="1:5" x14ac:dyDescent="0.25">
      <c r="A142" s="205">
        <v>345</v>
      </c>
      <c r="B142" s="120" t="str">
        <f>VLOOKUP(A142,Studies!A:B,2,FALSE)</f>
        <v>Loos 1985</v>
      </c>
      <c r="C142" s="174"/>
      <c r="D142" s="174">
        <v>1</v>
      </c>
      <c r="E142" s="174"/>
    </row>
    <row r="143" spans="1:5" x14ac:dyDescent="0.25">
      <c r="A143" s="205">
        <v>346</v>
      </c>
      <c r="B143" s="120" t="str">
        <f>VLOOKUP(A143,Studies!A:B,2,FALSE)</f>
        <v>Loos 1985</v>
      </c>
      <c r="C143" s="174"/>
      <c r="D143" s="174">
        <v>1</v>
      </c>
      <c r="E143" s="174"/>
    </row>
    <row r="144" spans="1:5" x14ac:dyDescent="0.25">
      <c r="A144" s="205">
        <v>347</v>
      </c>
      <c r="B144" s="120" t="str">
        <f>VLOOKUP(A144,Studies!A:B,2,FALSE)</f>
        <v>Loos 1985</v>
      </c>
      <c r="C144" s="174"/>
      <c r="D144" s="174">
        <v>1</v>
      </c>
      <c r="E144" s="174"/>
    </row>
    <row r="145" spans="1:5" x14ac:dyDescent="0.25">
      <c r="A145" s="205">
        <v>348</v>
      </c>
      <c r="B145" s="120" t="str">
        <f>VLOOKUP(A145,Studies!A:B,2,FALSE)</f>
        <v>Loos 1985</v>
      </c>
      <c r="C145" s="174"/>
      <c r="D145" s="174">
        <v>1</v>
      </c>
      <c r="E145" s="174"/>
    </row>
    <row r="146" spans="1:5" x14ac:dyDescent="0.25">
      <c r="A146" s="205">
        <v>349</v>
      </c>
      <c r="B146" s="120" t="str">
        <f>VLOOKUP(A146,Studies!A:B,2,FALSE)</f>
        <v>Loos 1985</v>
      </c>
      <c r="C146" s="174"/>
      <c r="D146" s="174">
        <v>1</v>
      </c>
      <c r="E146" s="174"/>
    </row>
    <row r="147" spans="1:5" x14ac:dyDescent="0.25">
      <c r="A147" s="205">
        <v>350</v>
      </c>
      <c r="B147" s="120" t="str">
        <f>VLOOKUP(A147,Studies!A:B,2,FALSE)</f>
        <v>Loos 1985</v>
      </c>
      <c r="C147" s="174"/>
      <c r="D147" s="174">
        <v>1</v>
      </c>
      <c r="E147" s="174"/>
    </row>
    <row r="148" spans="1:5" x14ac:dyDescent="0.25">
      <c r="A148" s="205">
        <v>351</v>
      </c>
      <c r="B148" s="120" t="str">
        <f>VLOOKUP(A148,Studies!A:B,2,FALSE)</f>
        <v>Majumdar 2007</v>
      </c>
      <c r="C148" s="174">
        <v>1</v>
      </c>
      <c r="D148" s="174"/>
      <c r="E148" s="174" t="s">
        <v>668</v>
      </c>
    </row>
    <row r="149" spans="1:5" x14ac:dyDescent="0.25">
      <c r="A149" s="205">
        <v>352</v>
      </c>
      <c r="B149" s="120" t="str">
        <f>VLOOKUP(A149,Studies!A:B,2,FALSE)</f>
        <v>Majumdar 2007</v>
      </c>
      <c r="C149" s="174">
        <v>1</v>
      </c>
      <c r="D149" s="174"/>
      <c r="E149" s="174" t="s">
        <v>668</v>
      </c>
    </row>
    <row r="150" spans="1:5" x14ac:dyDescent="0.25">
      <c r="A150" s="205">
        <v>361</v>
      </c>
      <c r="B150" s="120" t="str">
        <f>VLOOKUP(A150,Studies!A:B,2,FALSE)</f>
        <v>Okudaira 2007</v>
      </c>
      <c r="C150" s="174">
        <v>1</v>
      </c>
      <c r="D150" s="174"/>
      <c r="E150" s="174" t="s">
        <v>668</v>
      </c>
    </row>
    <row r="151" spans="1:5" x14ac:dyDescent="0.25">
      <c r="A151" s="205">
        <v>362</v>
      </c>
      <c r="B151" s="120" t="str">
        <f>VLOOKUP(A151,Studies!A:B,2,FALSE)</f>
        <v>Okudaira 2007</v>
      </c>
      <c r="C151" s="174">
        <v>1</v>
      </c>
      <c r="D151" s="174"/>
      <c r="E151" s="174" t="s">
        <v>668</v>
      </c>
    </row>
    <row r="152" spans="1:5" x14ac:dyDescent="0.25">
      <c r="A152" s="205">
        <v>363</v>
      </c>
      <c r="B152" s="120" t="str">
        <f>VLOOKUP(A152,Studies!A:B,2,FALSE)</f>
        <v>Okudaira 2007</v>
      </c>
      <c r="C152" s="174">
        <v>1</v>
      </c>
      <c r="D152" s="174"/>
      <c r="E152" s="174" t="s">
        <v>668</v>
      </c>
    </row>
    <row r="153" spans="1:5" x14ac:dyDescent="0.25">
      <c r="A153" s="205">
        <v>364</v>
      </c>
      <c r="B153" s="120" t="str">
        <f>VLOOKUP(A153,Studies!A:B,2,FALSE)</f>
        <v>Okudaira 2007</v>
      </c>
      <c r="C153" s="174">
        <v>1</v>
      </c>
      <c r="D153" s="174"/>
      <c r="E153" s="174" t="s">
        <v>668</v>
      </c>
    </row>
    <row r="154" spans="1:5" x14ac:dyDescent="0.25">
      <c r="A154" s="205">
        <v>365</v>
      </c>
      <c r="B154" s="120" t="str">
        <f>VLOOKUP(A154,Studies!A:B,2,FALSE)</f>
        <v>Olkkola 1993</v>
      </c>
      <c r="C154" s="174">
        <v>1</v>
      </c>
      <c r="D154" s="174"/>
      <c r="E154" s="174" t="s">
        <v>668</v>
      </c>
    </row>
    <row r="155" spans="1:5" x14ac:dyDescent="0.25">
      <c r="A155" s="205">
        <v>366</v>
      </c>
      <c r="B155" s="120" t="str">
        <f>VLOOKUP(A155,Studies!A:B,2,FALSE)</f>
        <v>Olkkola 1993</v>
      </c>
      <c r="C155" s="174">
        <v>1</v>
      </c>
      <c r="D155" s="174"/>
      <c r="E155" s="174" t="s">
        <v>668</v>
      </c>
    </row>
    <row r="156" spans="1:5" x14ac:dyDescent="0.25">
      <c r="A156" s="205">
        <v>367</v>
      </c>
      <c r="B156" s="120" t="str">
        <f>VLOOKUP(A156,Studies!A:B,2,FALSE)</f>
        <v>Olkkola 1993</v>
      </c>
      <c r="C156" s="174">
        <v>1</v>
      </c>
      <c r="D156" s="174"/>
      <c r="E156" s="174" t="s">
        <v>668</v>
      </c>
    </row>
    <row r="157" spans="1:5" x14ac:dyDescent="0.25">
      <c r="A157" s="205">
        <v>368</v>
      </c>
      <c r="B157" s="120" t="str">
        <f>VLOOKUP(A157,Studies!A:B,2,FALSE)</f>
        <v>Olkkola 1993</v>
      </c>
      <c r="C157" s="174">
        <v>1</v>
      </c>
      <c r="D157" s="174"/>
      <c r="E157" s="174" t="s">
        <v>668</v>
      </c>
    </row>
    <row r="158" spans="1:5" x14ac:dyDescent="0.25">
      <c r="A158" s="205">
        <v>369</v>
      </c>
      <c r="B158" s="120" t="str">
        <f>VLOOKUP(A158,Studies!A:B,2,FALSE)</f>
        <v>Olkkola 1994</v>
      </c>
      <c r="C158" s="174">
        <v>1</v>
      </c>
      <c r="D158" s="174"/>
      <c r="E158" s="174" t="s">
        <v>668</v>
      </c>
    </row>
    <row r="159" spans="1:5" x14ac:dyDescent="0.25">
      <c r="A159" s="205">
        <v>370</v>
      </c>
      <c r="B159" s="120" t="str">
        <f>VLOOKUP(A159,Studies!A:B,2,FALSE)</f>
        <v>Olkkola 1994</v>
      </c>
      <c r="C159" s="174">
        <v>1</v>
      </c>
      <c r="D159" s="174"/>
      <c r="E159" s="174" t="s">
        <v>668</v>
      </c>
    </row>
    <row r="160" spans="1:5" x14ac:dyDescent="0.25">
      <c r="A160" s="205">
        <v>371</v>
      </c>
      <c r="B160" s="120" t="str">
        <f>VLOOKUP(A160,Studies!A:B,2,FALSE)</f>
        <v>Olkkola 1994</v>
      </c>
      <c r="C160" s="174">
        <v>1</v>
      </c>
      <c r="D160" s="174"/>
      <c r="E160" s="174" t="s">
        <v>668</v>
      </c>
    </row>
    <row r="161" spans="1:5" x14ac:dyDescent="0.25">
      <c r="A161" s="205">
        <v>372</v>
      </c>
      <c r="B161" s="120" t="str">
        <f>VLOOKUP(A161,Studies!A:B,2,FALSE)</f>
        <v>Olkkola 1994</v>
      </c>
      <c r="C161" s="174">
        <v>1</v>
      </c>
      <c r="D161" s="174"/>
      <c r="E161" s="174" t="s">
        <v>668</v>
      </c>
    </row>
    <row r="162" spans="1:5" x14ac:dyDescent="0.25">
      <c r="A162" s="205">
        <v>373</v>
      </c>
      <c r="B162" s="120" t="str">
        <f>VLOOKUP(A162,Studies!A:B,2,FALSE)</f>
        <v>Olkkola 1994</v>
      </c>
      <c r="C162" s="174">
        <v>1</v>
      </c>
      <c r="D162" s="174"/>
      <c r="E162" s="174" t="s">
        <v>668</v>
      </c>
    </row>
    <row r="163" spans="1:5" x14ac:dyDescent="0.25">
      <c r="A163" s="205">
        <v>374</v>
      </c>
      <c r="B163" s="120" t="str">
        <f>VLOOKUP(A163,Studies!A:B,2,FALSE)</f>
        <v>Olkkola 1996</v>
      </c>
      <c r="C163" s="174">
        <v>1</v>
      </c>
      <c r="D163" s="174"/>
      <c r="E163" s="174" t="s">
        <v>668</v>
      </c>
    </row>
    <row r="164" spans="1:5" x14ac:dyDescent="0.25">
      <c r="A164" s="205">
        <v>375</v>
      </c>
      <c r="B164" s="120" t="str">
        <f>VLOOKUP(A164,Studies!A:B,2,FALSE)</f>
        <v>Olkkola 1996</v>
      </c>
      <c r="C164" s="174">
        <v>1</v>
      </c>
      <c r="D164" s="174"/>
      <c r="E164" s="174" t="s">
        <v>668</v>
      </c>
    </row>
    <row r="165" spans="1:5" x14ac:dyDescent="0.25">
      <c r="A165" s="205">
        <v>376</v>
      </c>
      <c r="B165" s="120" t="str">
        <f>VLOOKUP(A165,Studies!A:B,2,FALSE)</f>
        <v>Olkkola 1996</v>
      </c>
      <c r="C165" s="174">
        <v>1</v>
      </c>
      <c r="D165" s="174"/>
      <c r="E165" s="174" t="s">
        <v>668</v>
      </c>
    </row>
    <row r="166" spans="1:5" x14ac:dyDescent="0.25">
      <c r="A166" s="205">
        <v>377</v>
      </c>
      <c r="B166" s="120" t="str">
        <f>VLOOKUP(A166,Studies!A:B,2,FALSE)</f>
        <v>Olkkola 1996</v>
      </c>
      <c r="C166" s="174">
        <v>1</v>
      </c>
      <c r="D166" s="174"/>
      <c r="E166" s="174" t="s">
        <v>668</v>
      </c>
    </row>
    <row r="167" spans="1:5" x14ac:dyDescent="0.25">
      <c r="A167" s="205">
        <v>378</v>
      </c>
      <c r="B167" s="120" t="str">
        <f>VLOOKUP(A167,Studies!A:B,2,FALSE)</f>
        <v>Olkkola 1996</v>
      </c>
      <c r="C167" s="174">
        <v>1</v>
      </c>
      <c r="D167" s="174"/>
      <c r="E167" s="174" t="s">
        <v>668</v>
      </c>
    </row>
    <row r="168" spans="1:5" x14ac:dyDescent="0.25">
      <c r="A168" s="205">
        <v>379</v>
      </c>
      <c r="B168" s="120" t="str">
        <f>VLOOKUP(A168,Studies!A:B,2,FALSE)</f>
        <v>Olkkola 1996</v>
      </c>
      <c r="C168" s="174">
        <v>1</v>
      </c>
      <c r="D168" s="174"/>
      <c r="E168" s="174" t="s">
        <v>668</v>
      </c>
    </row>
    <row r="169" spans="1:5" x14ac:dyDescent="0.25">
      <c r="A169" s="205">
        <v>380</v>
      </c>
      <c r="B169" s="120" t="str">
        <f>VLOOKUP(A169,Studies!A:B,2,FALSE)</f>
        <v>Olkkola 1996</v>
      </c>
      <c r="C169" s="174">
        <v>1</v>
      </c>
      <c r="D169" s="174"/>
      <c r="E169" s="174" t="s">
        <v>668</v>
      </c>
    </row>
    <row r="170" spans="1:5" x14ac:dyDescent="0.25">
      <c r="A170" s="205">
        <v>381</v>
      </c>
      <c r="B170" s="120" t="str">
        <f>VLOOKUP(A170,Studies!A:B,2,FALSE)</f>
        <v>Olkkola 1996</v>
      </c>
      <c r="C170" s="174">
        <v>1</v>
      </c>
      <c r="D170" s="174"/>
      <c r="E170" s="174" t="s">
        <v>668</v>
      </c>
    </row>
    <row r="171" spans="1:5" x14ac:dyDescent="0.25">
      <c r="A171" s="205">
        <v>382</v>
      </c>
      <c r="B171" s="120" t="str">
        <f>VLOOKUP(A171,Studies!A:B,2,FALSE)</f>
        <v>Olkkola 1996</v>
      </c>
      <c r="C171" s="174">
        <v>1</v>
      </c>
      <c r="D171" s="174"/>
      <c r="E171" s="174" t="s">
        <v>668</v>
      </c>
    </row>
    <row r="172" spans="1:5" x14ac:dyDescent="0.25">
      <c r="A172" s="205">
        <v>383</v>
      </c>
      <c r="B172" s="120" t="str">
        <f>VLOOKUP(A172,Studies!A:B,2,FALSE)</f>
        <v>Peloquin 1997</v>
      </c>
      <c r="C172" s="174">
        <v>1</v>
      </c>
      <c r="D172" s="174"/>
      <c r="E172" s="174" t="s">
        <v>668</v>
      </c>
    </row>
    <row r="173" spans="1:5" x14ac:dyDescent="0.25">
      <c r="A173" s="205">
        <v>384</v>
      </c>
      <c r="B173" s="120" t="str">
        <f>VLOOKUP(A173,Studies!A:B,2,FALSE)</f>
        <v>Peloquin 1999</v>
      </c>
      <c r="C173" s="174">
        <v>1</v>
      </c>
      <c r="D173" s="174"/>
      <c r="E173" s="174" t="s">
        <v>668</v>
      </c>
    </row>
    <row r="174" spans="1:5" x14ac:dyDescent="0.25">
      <c r="A174" s="205">
        <v>385</v>
      </c>
      <c r="B174" s="120" t="str">
        <f>VLOOKUP(A174,Studies!A:B,2,FALSE)</f>
        <v>Peloquin 1999</v>
      </c>
      <c r="C174" s="174">
        <v>1</v>
      </c>
      <c r="D174" s="174"/>
      <c r="E174" s="174" t="s">
        <v>668</v>
      </c>
    </row>
    <row r="175" spans="1:5" x14ac:dyDescent="0.25">
      <c r="A175" s="205">
        <v>386</v>
      </c>
      <c r="B175" s="120" t="str">
        <f>VLOOKUP(A175,Studies!A:B,2,FALSE)</f>
        <v>Peloquin 1999</v>
      </c>
      <c r="C175" s="174">
        <v>1</v>
      </c>
      <c r="D175" s="174"/>
      <c r="E175" s="174" t="s">
        <v>668</v>
      </c>
    </row>
    <row r="176" spans="1:5" x14ac:dyDescent="0.25">
      <c r="A176" s="205">
        <v>387</v>
      </c>
      <c r="B176" s="120" t="str">
        <f>VLOOKUP(A176,Studies!A:B,2,FALSE)</f>
        <v>Peloquin 1999</v>
      </c>
      <c r="C176" s="174">
        <v>1</v>
      </c>
      <c r="D176" s="174"/>
      <c r="E176" s="174" t="s">
        <v>668</v>
      </c>
    </row>
    <row r="177" spans="1:5" x14ac:dyDescent="0.25">
      <c r="A177" s="205">
        <v>388</v>
      </c>
      <c r="B177" s="120" t="str">
        <f>VLOOKUP(A177,Studies!A:B,2,FALSE)</f>
        <v>Phimmasone 2001</v>
      </c>
      <c r="C177" s="174">
        <v>1</v>
      </c>
      <c r="D177" s="174"/>
      <c r="E177" s="174" t="s">
        <v>668</v>
      </c>
    </row>
    <row r="178" spans="1:5" x14ac:dyDescent="0.25">
      <c r="A178" s="205">
        <v>389</v>
      </c>
      <c r="B178" s="120" t="str">
        <f>VLOOKUP(A178,Studies!A:B,2,FALSE)</f>
        <v>Phimmasone 2001</v>
      </c>
      <c r="C178" s="174">
        <v>1</v>
      </c>
      <c r="D178" s="174"/>
      <c r="E178" s="174" t="s">
        <v>668</v>
      </c>
    </row>
    <row r="179" spans="1:5" x14ac:dyDescent="0.25">
      <c r="A179" s="205">
        <v>390</v>
      </c>
      <c r="B179" s="120" t="str">
        <f>VLOOKUP(A179,Studies!A:B,2,FALSE)</f>
        <v>Phimmasone 2001</v>
      </c>
      <c r="C179" s="174">
        <v>1</v>
      </c>
      <c r="D179" s="174"/>
      <c r="E179" s="174" t="s">
        <v>668</v>
      </c>
    </row>
    <row r="180" spans="1:5" x14ac:dyDescent="0.25">
      <c r="A180" s="205">
        <v>391</v>
      </c>
      <c r="B180" s="120" t="str">
        <f>VLOOKUP(A180,Studies!A:B,2,FALSE)</f>
        <v>Phimmasone 2001</v>
      </c>
      <c r="C180" s="174">
        <v>1</v>
      </c>
      <c r="D180" s="174"/>
      <c r="E180" s="174" t="s">
        <v>668</v>
      </c>
    </row>
    <row r="181" spans="1:5" x14ac:dyDescent="0.25">
      <c r="A181" s="205">
        <v>400</v>
      </c>
      <c r="B181" s="120" t="str">
        <f>VLOOKUP(A181,Studies!A:B,2,FALSE)</f>
        <v>Saari 2006</v>
      </c>
      <c r="C181" s="174">
        <v>1</v>
      </c>
      <c r="D181" s="174"/>
      <c r="E181" s="174" t="s">
        <v>668</v>
      </c>
    </row>
    <row r="182" spans="1:5" x14ac:dyDescent="0.25">
      <c r="A182" s="205">
        <v>401</v>
      </c>
      <c r="B182" s="120" t="str">
        <f>VLOOKUP(A182,Studies!A:B,2,FALSE)</f>
        <v>Saari 2006</v>
      </c>
      <c r="C182" s="174">
        <v>1</v>
      </c>
      <c r="D182" s="174"/>
      <c r="E182" s="174" t="s">
        <v>668</v>
      </c>
    </row>
    <row r="183" spans="1:5" x14ac:dyDescent="0.25">
      <c r="A183" s="205">
        <v>402</v>
      </c>
      <c r="B183" s="120" t="str">
        <f>VLOOKUP(A183,Studies!A:B,2,FALSE)</f>
        <v>Saari 2006</v>
      </c>
      <c r="C183" s="174">
        <v>1</v>
      </c>
      <c r="D183" s="174"/>
      <c r="E183" s="174" t="s">
        <v>668</v>
      </c>
    </row>
    <row r="184" spans="1:5" x14ac:dyDescent="0.25">
      <c r="A184" s="205">
        <v>403</v>
      </c>
      <c r="B184" s="120" t="str">
        <f>VLOOKUP(A184,Studies!A:B,2,FALSE)</f>
        <v>Saari 2006</v>
      </c>
      <c r="C184" s="174">
        <v>1</v>
      </c>
      <c r="D184" s="174"/>
      <c r="E184" s="174" t="s">
        <v>668</v>
      </c>
    </row>
    <row r="185" spans="1:5" x14ac:dyDescent="0.25">
      <c r="A185" s="205">
        <v>404</v>
      </c>
      <c r="B185" s="120" t="str">
        <f>VLOOKUP(A185,Studies!A:B,2,FALSE)</f>
        <v>Saari 2006</v>
      </c>
      <c r="C185" s="174">
        <v>1</v>
      </c>
      <c r="D185" s="174"/>
      <c r="E185" s="174" t="s">
        <v>668</v>
      </c>
    </row>
    <row r="186" spans="1:5" x14ac:dyDescent="0.25">
      <c r="A186" s="205">
        <v>405</v>
      </c>
      <c r="B186" s="120" t="str">
        <f>VLOOKUP(A186,Studies!A:B,2,FALSE)</f>
        <v>Saari 2006</v>
      </c>
      <c r="C186" s="174">
        <v>1</v>
      </c>
      <c r="D186" s="174"/>
      <c r="E186" s="174" t="s">
        <v>668</v>
      </c>
    </row>
    <row r="187" spans="1:5" x14ac:dyDescent="0.25">
      <c r="A187" s="205">
        <v>414</v>
      </c>
      <c r="B187" s="120" t="str">
        <f>VLOOKUP(A187,Studies!A:B,2,FALSE)</f>
        <v>Schwagmeier 1998</v>
      </c>
      <c r="C187" s="174">
        <v>1</v>
      </c>
      <c r="D187" s="174"/>
      <c r="E187" s="174" t="s">
        <v>668</v>
      </c>
    </row>
    <row r="188" spans="1:5" x14ac:dyDescent="0.25">
      <c r="A188" s="205">
        <v>419</v>
      </c>
      <c r="B188" s="120" t="str">
        <f>VLOOKUP(A188,Studies!A:B,2,FALSE)</f>
        <v>Swart 2002</v>
      </c>
      <c r="C188" s="174">
        <v>1</v>
      </c>
      <c r="D188" s="174"/>
      <c r="E188" s="174" t="s">
        <v>1445</v>
      </c>
    </row>
    <row r="189" spans="1:5" x14ac:dyDescent="0.25">
      <c r="A189" s="205">
        <v>420</v>
      </c>
      <c r="B189" s="120" t="str">
        <f>VLOOKUP(A189,Studies!A:B,2,FALSE)</f>
        <v>Swart 2002</v>
      </c>
      <c r="C189" s="174">
        <v>1</v>
      </c>
      <c r="D189" s="174"/>
      <c r="E189" s="174" t="s">
        <v>1445</v>
      </c>
    </row>
    <row r="190" spans="1:5" x14ac:dyDescent="0.25">
      <c r="A190" s="205">
        <v>421</v>
      </c>
      <c r="B190" s="120" t="str">
        <f>VLOOKUP(A190,Studies!A:B,2,FALSE)</f>
        <v>Szalat 2007</v>
      </c>
      <c r="C190" s="174">
        <v>1</v>
      </c>
      <c r="D190" s="174"/>
      <c r="E190" s="174" t="s">
        <v>668</v>
      </c>
    </row>
    <row r="191" spans="1:5" x14ac:dyDescent="0.25">
      <c r="A191" s="205">
        <v>422</v>
      </c>
      <c r="B191" s="120" t="str">
        <f>VLOOKUP(A191,Studies!A:B,2,FALSE)</f>
        <v>Szalat 2007</v>
      </c>
      <c r="C191" s="174">
        <v>1</v>
      </c>
      <c r="D191" s="174"/>
      <c r="E191" s="174" t="s">
        <v>668</v>
      </c>
    </row>
    <row r="192" spans="1:5" x14ac:dyDescent="0.25">
      <c r="A192" s="205">
        <v>423</v>
      </c>
      <c r="B192" s="120" t="str">
        <f>VLOOKUP(A192,Studies!A:B,2,FALSE)</f>
        <v>Templeton 2010</v>
      </c>
      <c r="C192" s="174">
        <v>1</v>
      </c>
      <c r="D192" s="174"/>
      <c r="E192" s="174" t="s">
        <v>668</v>
      </c>
    </row>
    <row r="193" spans="1:5" x14ac:dyDescent="0.25">
      <c r="A193" s="205">
        <v>424</v>
      </c>
      <c r="B193" s="120" t="str">
        <f>VLOOKUP(A193,Studies!A:B,2,FALSE)</f>
        <v>Templeton 2010</v>
      </c>
      <c r="C193" s="174">
        <v>1</v>
      </c>
      <c r="D193" s="174"/>
      <c r="E193" s="174" t="s">
        <v>668</v>
      </c>
    </row>
    <row r="194" spans="1:5" x14ac:dyDescent="0.25">
      <c r="A194" s="205">
        <v>425</v>
      </c>
      <c r="B194" s="120" t="str">
        <f>VLOOKUP(A194,Studies!A:B,2,FALSE)</f>
        <v>Templeton 2010</v>
      </c>
      <c r="C194" s="174">
        <v>1</v>
      </c>
      <c r="D194" s="174"/>
      <c r="E194" s="174" t="s">
        <v>668</v>
      </c>
    </row>
    <row r="195" spans="1:5" x14ac:dyDescent="0.25">
      <c r="A195" s="205">
        <v>426</v>
      </c>
      <c r="B195" s="120" t="str">
        <f>VLOOKUP(A195,Studies!A:B,2,FALSE)</f>
        <v>Templeton 2010</v>
      </c>
      <c r="C195" s="174">
        <v>1</v>
      </c>
      <c r="D195" s="174"/>
      <c r="E195" s="174" t="s">
        <v>668</v>
      </c>
    </row>
    <row r="196" spans="1:5" x14ac:dyDescent="0.25">
      <c r="A196" s="205">
        <v>427</v>
      </c>
      <c r="B196" s="120" t="str">
        <f>VLOOKUP(A196,Studies!A:B,2,FALSE)</f>
        <v>Tham 2006</v>
      </c>
      <c r="C196" s="174">
        <v>1</v>
      </c>
      <c r="D196" s="174"/>
      <c r="E196" s="174" t="s">
        <v>668</v>
      </c>
    </row>
    <row r="197" spans="1:5" x14ac:dyDescent="0.25">
      <c r="A197" s="205">
        <v>428</v>
      </c>
      <c r="B197" s="120" t="str">
        <f>VLOOKUP(A197,Studies!A:B,2,FALSE)</f>
        <v>Tham 2006</v>
      </c>
      <c r="C197" s="174">
        <v>1</v>
      </c>
      <c r="D197" s="174"/>
      <c r="E197" s="174" t="s">
        <v>668</v>
      </c>
    </row>
    <row r="198" spans="1:5" x14ac:dyDescent="0.25">
      <c r="A198" s="183">
        <v>5197</v>
      </c>
      <c r="B198" s="120" t="str">
        <f>VLOOKUP(A198,Studies!A:B,2,FALSE)</f>
        <v>Abdel-Rahman 2007</v>
      </c>
    </row>
    <row r="199" spans="1:5" x14ac:dyDescent="0.25">
      <c r="A199" s="183">
        <v>5198</v>
      </c>
      <c r="B199" s="120" t="str">
        <f>VLOOKUP(A199,Studies!A:B,2,FALSE)</f>
        <v>Abdel-Rahman 2007</v>
      </c>
    </row>
    <row r="200" spans="1:5" x14ac:dyDescent="0.25">
      <c r="A200" s="183">
        <v>5199</v>
      </c>
      <c r="B200" s="120" t="str">
        <f>VLOOKUP(A200,Studies!A:B,2,FALSE)</f>
        <v>Abdel-Rahman 2007</v>
      </c>
    </row>
    <row r="201" spans="1:5" x14ac:dyDescent="0.25">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2019-07-09T16:21:49Z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