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1C673C6C-4697-4936-B932-C497DD18347C}" xr6:coauthVersionLast="45" xr6:coauthVersionMax="46"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DDI!$A$1:$AO$245</definedName>
    <definedName name="_xlnm._FilterDatabase" localSheetId="1" hidden="1">'PK-Parameter'!$A$1:$AD$932</definedName>
    <definedName name="_xlnm._FilterDatabase" localSheetId="2" hidden="1">'PK-Profiles'!$A$1:$Q$12587</definedName>
    <definedName name="_xlnm._FilterDatabase" localSheetId="6" hidden="1">Projects!$A$1:$F$988</definedName>
    <definedName name="_xlnm._FilterDatabase" localSheetId="0" hidden="1">Studies!$A$2:$BR$1305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<sst xmlns="http://schemas.openxmlformats.org/spreadsheetml/2006/main" count="89642" uniqueCount="4278">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</sst>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comments" Target="../comments1.xm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9"/>
  <sheetViews>
    <sheetView zoomScaleNormal="100" workbookViewId="0">
      <pane xSplit="5" ySplit="2" topLeftCell="F1283" activePane="bottomRight" state="frozen"/>
      <selection pane="topRight" activeCell="E1" sqref="E1"/>
      <selection pane="bottomLeft" activeCell="A3" sqref="A3"/>
      <selection pane="bottomRight" activeCell="A1310" sqref="A131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2866</v>
      </c>
      <c r="I327" s="179"/>
      <c r="J327" s="176">
        <v>3</v>
      </c>
      <c r="K327" s="180"/>
      <c r="L327" s="180" t="s">
        <v>57</v>
      </c>
      <c r="M327" s="176" t="s">
        <v>58</v>
      </c>
      <c r="N327" s="176">
        <v>0</v>
      </c>
      <c r="O327" s="176" t="s">
        <v>59</v>
      </c>
      <c r="P327" s="176" t="s">
        <v>78</v>
      </c>
      <c r="Q327" s="177"/>
      <c r="R327" s="177" t="s">
        <v>2861</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2866</v>
      </c>
      <c r="I328" s="179"/>
      <c r="J328" s="176">
        <v>3</v>
      </c>
      <c r="K328" s="180"/>
      <c r="L328" s="180" t="s">
        <v>57</v>
      </c>
      <c r="M328" s="176" t="s">
        <v>58</v>
      </c>
      <c r="N328" s="176">
        <v>72.25</v>
      </c>
      <c r="O328" s="176" t="s">
        <v>59</v>
      </c>
      <c r="P328" s="176" t="s">
        <v>78</v>
      </c>
      <c r="Q328" s="177"/>
      <c r="R328" s="177" t="s">
        <v>2861</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4.25" x14ac:dyDescent="0.2">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4.25" x14ac:dyDescent="0.2">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4.25" x14ac:dyDescent="0.2">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4.25" x14ac:dyDescent="0.2">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4.25" x14ac:dyDescent="0.2">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4.25" x14ac:dyDescent="0.2">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4.25" x14ac:dyDescent="0.2">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4.25" x14ac:dyDescent="0.2">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4.25" x14ac:dyDescent="0.2">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4.25" x14ac:dyDescent="0.2">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4.25" x14ac:dyDescent="0.2">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4.25" x14ac:dyDescent="0.2">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4.25" x14ac:dyDescent="0.2">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4.25" x14ac:dyDescent="0.2">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4.25" x14ac:dyDescent="0.2">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4.25" x14ac:dyDescent="0.2">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4.25" x14ac:dyDescent="0.2">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4.25" x14ac:dyDescent="0.2">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4.25" x14ac:dyDescent="0.2">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4.25" x14ac:dyDescent="0.2">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4.25" x14ac:dyDescent="0.2">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4.25" x14ac:dyDescent="0.2">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2110</v>
      </c>
      <c r="C693" s="259" t="s">
        <v>2111</v>
      </c>
      <c r="D693" s="229" t="s">
        <v>2114</v>
      </c>
      <c r="E693" s="3" t="s">
        <v>338</v>
      </c>
      <c r="F693" s="26" t="s">
        <v>102</v>
      </c>
      <c r="G693" s="26" t="s">
        <v>55</v>
      </c>
      <c r="H693" s="26" t="s">
        <v>534</v>
      </c>
      <c r="J693" s="22">
        <v>1</v>
      </c>
      <c r="L693" s="28" t="s">
        <v>57</v>
      </c>
      <c r="M693" s="22" t="s">
        <v>77</v>
      </c>
      <c r="N693" s="22" t="s">
        <v>2979</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2110</v>
      </c>
      <c r="C694" s="259" t="s">
        <v>2111</v>
      </c>
      <c r="D694" s="229" t="s">
        <v>2115</v>
      </c>
      <c r="E694" s="3" t="s">
        <v>338</v>
      </c>
      <c r="F694" s="26" t="s">
        <v>102</v>
      </c>
      <c r="G694" s="26" t="s">
        <v>55</v>
      </c>
      <c r="H694" s="26" t="s">
        <v>534</v>
      </c>
      <c r="J694" s="22">
        <v>0.5</v>
      </c>
      <c r="L694" s="28" t="s">
        <v>57</v>
      </c>
      <c r="M694" s="22" t="s">
        <v>77</v>
      </c>
      <c r="N694" s="176" t="s">
        <v>2979</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2110</v>
      </c>
      <c r="C697" s="259" t="s">
        <v>2111</v>
      </c>
      <c r="D697" s="229" t="s">
        <v>2118</v>
      </c>
      <c r="E697" s="3" t="s">
        <v>338</v>
      </c>
      <c r="F697" s="26" t="s">
        <v>102</v>
      </c>
      <c r="G697" s="26" t="s">
        <v>55</v>
      </c>
      <c r="H697" s="26" t="s">
        <v>539</v>
      </c>
      <c r="J697" s="22">
        <v>1</v>
      </c>
      <c r="L697" s="28" t="s">
        <v>57</v>
      </c>
      <c r="M697" s="22" t="s">
        <v>77</v>
      </c>
      <c r="N697" s="176" t="s">
        <v>2979</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2110</v>
      </c>
      <c r="C698" s="259" t="s">
        <v>2111</v>
      </c>
      <c r="D698" s="229" t="s">
        <v>2119</v>
      </c>
      <c r="E698" s="3" t="s">
        <v>338</v>
      </c>
      <c r="F698" s="26" t="s">
        <v>102</v>
      </c>
      <c r="G698" s="26" t="s">
        <v>55</v>
      </c>
      <c r="H698" s="26" t="s">
        <v>539</v>
      </c>
      <c r="J698" s="22">
        <v>0.5</v>
      </c>
      <c r="L698" s="28" t="s">
        <v>57</v>
      </c>
      <c r="M698" s="22" t="s">
        <v>77</v>
      </c>
      <c r="N698" s="176" t="s">
        <v>2979</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2979</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2979</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2979</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2979</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4.25" x14ac:dyDescent="0.2">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4.25" x14ac:dyDescent="0.2">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4.25" x14ac:dyDescent="0.2">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4.25" x14ac:dyDescent="0.2">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4.25" x14ac:dyDescent="0.2">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4.25" x14ac:dyDescent="0.2">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4.25" x14ac:dyDescent="0.2">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4.25" x14ac:dyDescent="0.2">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4.25" x14ac:dyDescent="0.2">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4.25" x14ac:dyDescent="0.2">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4.25" x14ac:dyDescent="0.2">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4.25" x14ac:dyDescent="0.2">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4.25" x14ac:dyDescent="0.2">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4.25" x14ac:dyDescent="0.2">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4.25" x14ac:dyDescent="0.2">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4.25" x14ac:dyDescent="0.2">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4.25" x14ac:dyDescent="0.2">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4.25" x14ac:dyDescent="0.2">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4.25" x14ac:dyDescent="0.2">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4.25" x14ac:dyDescent="0.2">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4.25" x14ac:dyDescent="0.2">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4.25" x14ac:dyDescent="0.2">
      <c r="A732" s="91">
        <v>800</v>
      </c>
      <c r="B732" s="229" t="s">
        <v>2232</v>
      </c>
      <c r="C732" s="263" t="s">
        <v>2231</v>
      </c>
      <c r="D732" s="229" t="s">
        <v>3051</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4.25" x14ac:dyDescent="0.2">
      <c r="A733" s="91">
        <v>801</v>
      </c>
      <c r="B733" s="229" t="s">
        <v>2232</v>
      </c>
      <c r="C733" s="263" t="s">
        <v>2231</v>
      </c>
      <c r="D733" s="229" t="s">
        <v>3052</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4.25" x14ac:dyDescent="0.2">
      <c r="A734" s="91">
        <v>802</v>
      </c>
      <c r="B734" s="229" t="s">
        <v>2232</v>
      </c>
      <c r="C734" s="263" t="s">
        <v>2231</v>
      </c>
      <c r="D734" s="229" t="s">
        <v>3053</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4.25" x14ac:dyDescent="0.2">
      <c r="A735" s="91">
        <v>803</v>
      </c>
      <c r="B735" s="229" t="s">
        <v>2232</v>
      </c>
      <c r="C735" s="263" t="s">
        <v>2231</v>
      </c>
      <c r="D735" s="229" t="s">
        <v>3054</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4.25" x14ac:dyDescent="0.2">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4.25" x14ac:dyDescent="0.2">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2782</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2783</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
      <c r="A740" s="253">
        <v>1004</v>
      </c>
      <c r="B740" s="229" t="s">
        <v>2022</v>
      </c>
      <c r="C740" s="259" t="s">
        <v>2023</v>
      </c>
      <c r="D740" s="229" t="s">
        <v>2945</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
      <c r="A741" s="253">
        <v>1005</v>
      </c>
      <c r="B741" s="229" t="s">
        <v>2022</v>
      </c>
      <c r="C741" s="259" t="s">
        <v>2023</v>
      </c>
      <c r="D741" s="229" t="s">
        <v>2946</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
      <c r="A742" s="253">
        <v>1006</v>
      </c>
      <c r="B742" s="229" t="s">
        <v>2022</v>
      </c>
      <c r="C742" s="259" t="s">
        <v>2023</v>
      </c>
      <c r="D742" s="229" t="s">
        <v>2947</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
      <c r="A743" s="253">
        <v>1007</v>
      </c>
      <c r="B743" s="229" t="s">
        <v>2022</v>
      </c>
      <c r="C743" s="259" t="s">
        <v>2023</v>
      </c>
      <c r="D743" s="229" t="s">
        <v>2948</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
      <c r="A744" s="253">
        <v>1008</v>
      </c>
      <c r="B744" s="229" t="s">
        <v>2022</v>
      </c>
      <c r="C744" s="259" t="s">
        <v>2023</v>
      </c>
      <c r="D744" s="229" t="s">
        <v>2949</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
      <c r="A745" s="253">
        <v>1009</v>
      </c>
      <c r="B745" s="229" t="s">
        <v>2022</v>
      </c>
      <c r="C745" s="259" t="s">
        <v>2023</v>
      </c>
      <c r="D745" s="229" t="s">
        <v>2950</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
      <c r="A746" s="253">
        <v>1010</v>
      </c>
      <c r="B746" s="229" t="s">
        <v>2022</v>
      </c>
      <c r="C746" s="259" t="s">
        <v>2023</v>
      </c>
      <c r="D746" s="229" t="s">
        <v>2951</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2022</v>
      </c>
      <c r="C747" s="259" t="s">
        <v>2023</v>
      </c>
      <c r="D747" s="229" t="s">
        <v>2952</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
      <c r="A748" s="253">
        <v>1012</v>
      </c>
      <c r="B748" s="229" t="s">
        <v>2022</v>
      </c>
      <c r="C748" s="259" t="s">
        <v>2023</v>
      </c>
      <c r="D748" s="229" t="s">
        <v>2953</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
      <c r="A749" s="253">
        <v>1013</v>
      </c>
      <c r="B749" s="229" t="s">
        <v>2022</v>
      </c>
      <c r="C749" s="259" t="s">
        <v>2023</v>
      </c>
      <c r="D749" s="229" t="s">
        <v>2954</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2022</v>
      </c>
      <c r="C750" s="259" t="s">
        <v>2023</v>
      </c>
      <c r="D750" s="229" t="s">
        <v>2955</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2022</v>
      </c>
      <c r="C751" s="259" t="s">
        <v>2023</v>
      </c>
      <c r="D751" s="229" t="s">
        <v>2956</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
      <c r="A752" s="253">
        <v>1016</v>
      </c>
      <c r="B752" s="229" t="s">
        <v>2022</v>
      </c>
      <c r="C752" s="259" t="s">
        <v>2023</v>
      </c>
      <c r="D752" s="229" t="s">
        <v>2957</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2022</v>
      </c>
      <c r="C753" s="259" t="s">
        <v>2023</v>
      </c>
      <c r="D753" s="229" t="s">
        <v>2958</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2022</v>
      </c>
      <c r="C754" s="259" t="s">
        <v>2023</v>
      </c>
      <c r="D754" s="229" t="s">
        <v>2959</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
      <c r="A755" s="253">
        <v>1019</v>
      </c>
      <c r="B755" s="229" t="s">
        <v>2022</v>
      </c>
      <c r="C755" s="259" t="s">
        <v>2023</v>
      </c>
      <c r="D755" s="229" t="s">
        <v>2960</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
      <c r="A756" s="253">
        <v>1020</v>
      </c>
      <c r="B756" s="229" t="s">
        <v>2022</v>
      </c>
      <c r="C756" s="259" t="s">
        <v>2023</v>
      </c>
      <c r="D756" s="229" t="s">
        <v>2961</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
      <c r="A757" s="253">
        <v>1021</v>
      </c>
      <c r="B757" s="229" t="s">
        <v>2022</v>
      </c>
      <c r="C757" s="259" t="s">
        <v>2023</v>
      </c>
      <c r="D757" s="229" t="s">
        <v>2962</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2022</v>
      </c>
      <c r="C758" s="259" t="s">
        <v>2023</v>
      </c>
      <c r="D758" s="229" t="s">
        <v>2963</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
      <c r="A759" s="253">
        <v>1023</v>
      </c>
      <c r="B759" s="229" t="s">
        <v>2022</v>
      </c>
      <c r="C759" s="259" t="s">
        <v>2023</v>
      </c>
      <c r="D759" s="229" t="s">
        <v>2964</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2022</v>
      </c>
      <c r="C760" s="259" t="s">
        <v>2023</v>
      </c>
      <c r="D760" s="229" t="s">
        <v>2965</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2792</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2792</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
      <c r="A836" s="254">
        <v>1102</v>
      </c>
      <c r="B836" s="229" t="s">
        <v>2165</v>
      </c>
      <c r="C836" s="259" t="s">
        <v>1967</v>
      </c>
      <c r="D836" s="229" t="s">
        <v>2802</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2803</v>
      </c>
      <c r="R837" s="23" t="s">
        <v>2804</v>
      </c>
      <c r="V837" s="25" t="s">
        <v>642</v>
      </c>
      <c r="Y837" s="25" t="s">
        <v>2397</v>
      </c>
      <c r="Z837" s="83" t="s">
        <v>62</v>
      </c>
      <c r="AA837" s="6">
        <v>20</v>
      </c>
      <c r="AB837" s="6">
        <v>0</v>
      </c>
      <c r="AD837" s="5" t="s">
        <v>79</v>
      </c>
      <c r="AI837" s="5">
        <v>20</v>
      </c>
      <c r="AJ837" s="5">
        <v>44</v>
      </c>
      <c r="AL837" s="6" t="s">
        <v>80</v>
      </c>
      <c r="AQ837" s="6">
        <v>59</v>
      </c>
      <c r="AR837" s="6">
        <v>100</v>
      </c>
      <c r="BQ837" s="6" t="s">
        <v>213</v>
      </c>
      <c r="BR837" s="5" t="s">
        <v>2805</v>
      </c>
    </row>
    <row r="838" spans="1:70" x14ac:dyDescent="0.2">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2803</v>
      </c>
      <c r="R838" s="23" t="s">
        <v>2804</v>
      </c>
      <c r="V838" s="25" t="s">
        <v>642</v>
      </c>
      <c r="Y838" s="25" t="s">
        <v>2397</v>
      </c>
      <c r="Z838" s="83" t="s">
        <v>62</v>
      </c>
      <c r="AA838" s="6">
        <v>20</v>
      </c>
      <c r="AB838" s="6">
        <v>0</v>
      </c>
      <c r="AD838" s="5" t="s">
        <v>79</v>
      </c>
      <c r="AI838" s="5">
        <v>20</v>
      </c>
      <c r="AJ838" s="5">
        <v>44</v>
      </c>
      <c r="AL838" s="6" t="s">
        <v>80</v>
      </c>
      <c r="AQ838" s="6">
        <v>59</v>
      </c>
      <c r="AR838" s="6">
        <v>100</v>
      </c>
      <c r="BQ838" s="6" t="s">
        <v>213</v>
      </c>
      <c r="BR838" s="5" t="s">
        <v>2805</v>
      </c>
    </row>
    <row r="839" spans="1:70" x14ac:dyDescent="0.2">
      <c r="A839" s="254">
        <v>1105</v>
      </c>
      <c r="B839" s="229" t="s">
        <v>2393</v>
      </c>
      <c r="C839" s="259" t="s">
        <v>2394</v>
      </c>
      <c r="D839" s="229" t="s">
        <v>2400</v>
      </c>
      <c r="E839" s="3" t="s">
        <v>1091</v>
      </c>
      <c r="F839" s="26" t="s">
        <v>102</v>
      </c>
      <c r="G839" s="26" t="s">
        <v>55</v>
      </c>
      <c r="H839" s="26" t="s">
        <v>156</v>
      </c>
      <c r="J839" s="22" t="s">
        <v>2806</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2805</v>
      </c>
    </row>
    <row r="840" spans="1:70" x14ac:dyDescent="0.2">
      <c r="A840" s="254">
        <v>1106</v>
      </c>
      <c r="B840" s="229" t="s">
        <v>2393</v>
      </c>
      <c r="C840" s="259" t="s">
        <v>2394</v>
      </c>
      <c r="D840" s="229" t="s">
        <v>2404</v>
      </c>
      <c r="E840" s="3" t="s">
        <v>1091</v>
      </c>
      <c r="F840" s="26" t="s">
        <v>102</v>
      </c>
      <c r="G840" s="26" t="s">
        <v>55</v>
      </c>
      <c r="H840" s="26" t="s">
        <v>156</v>
      </c>
      <c r="J840" s="22" t="s">
        <v>2806</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2805</v>
      </c>
    </row>
    <row r="841" spans="1:70" x14ac:dyDescent="0.2">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
      <c r="A846" s="91">
        <v>1112</v>
      </c>
      <c r="B846" s="229" t="s">
        <v>2422</v>
      </c>
      <c r="C846" s="259" t="s">
        <v>2423</v>
      </c>
      <c r="D846" s="229" t="s">
        <v>2424</v>
      </c>
    </row>
    <row r="847" spans="1:70" x14ac:dyDescent="0.2">
      <c r="A847" s="91">
        <v>1113</v>
      </c>
      <c r="B847" s="229" t="s">
        <v>2393</v>
      </c>
      <c r="C847" s="259" t="s">
        <v>2394</v>
      </c>
      <c r="D847" s="229" t="s">
        <v>2810</v>
      </c>
      <c r="E847" s="3" t="s">
        <v>2030</v>
      </c>
      <c r="F847" s="26" t="s">
        <v>102</v>
      </c>
      <c r="G847" s="26" t="s">
        <v>55</v>
      </c>
      <c r="H847" s="26" t="s">
        <v>56</v>
      </c>
      <c r="J847" s="22">
        <v>1</v>
      </c>
      <c r="L847" s="28" t="s">
        <v>57</v>
      </c>
      <c r="M847" s="22" t="s">
        <v>58</v>
      </c>
      <c r="N847" s="22" t="s">
        <v>2399</v>
      </c>
      <c r="O847" s="22" t="s">
        <v>59</v>
      </c>
      <c r="P847" s="22" t="s">
        <v>2803</v>
      </c>
      <c r="R847" s="23" t="s">
        <v>2804</v>
      </c>
      <c r="V847" s="25" t="s">
        <v>642</v>
      </c>
      <c r="Y847" s="25" t="s">
        <v>2397</v>
      </c>
      <c r="Z847" s="83" t="s">
        <v>62</v>
      </c>
      <c r="AA847" s="6">
        <v>20</v>
      </c>
      <c r="AB847" s="6">
        <v>0</v>
      </c>
      <c r="AD847" s="5" t="s">
        <v>79</v>
      </c>
      <c r="AI847" s="5">
        <v>20</v>
      </c>
      <c r="AJ847" s="5">
        <v>44</v>
      </c>
      <c r="AL847" s="6" t="s">
        <v>80</v>
      </c>
      <c r="AQ847" s="6">
        <v>59</v>
      </c>
      <c r="AR847" s="6">
        <v>100</v>
      </c>
      <c r="BQ847" s="6" t="s">
        <v>213</v>
      </c>
      <c r="BR847" s="5" t="s">
        <v>2805</v>
      </c>
    </row>
    <row r="848" spans="1:70" x14ac:dyDescent="0.2">
      <c r="A848" s="91">
        <v>1114</v>
      </c>
      <c r="B848" s="229" t="s">
        <v>2393</v>
      </c>
      <c r="C848" s="259" t="s">
        <v>2394</v>
      </c>
      <c r="D848" s="229" t="s">
        <v>2811</v>
      </c>
      <c r="E848" s="3" t="s">
        <v>1091</v>
      </c>
      <c r="F848" s="26" t="s">
        <v>102</v>
      </c>
      <c r="G848" s="26" t="s">
        <v>55</v>
      </c>
      <c r="H848" s="26" t="s">
        <v>156</v>
      </c>
      <c r="J848" s="22" t="s">
        <v>2806</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2805</v>
      </c>
    </row>
    <row r="849" spans="1:70" x14ac:dyDescent="0.2">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
      <c r="A851" s="257">
        <v>2000</v>
      </c>
      <c r="B851" s="229" t="s">
        <v>2425</v>
      </c>
      <c r="C851" s="259" t="s">
        <v>2779</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
      <c r="A852" s="257">
        <v>2001</v>
      </c>
      <c r="B852" s="229" t="s">
        <v>2425</v>
      </c>
      <c r="C852" s="259" t="s">
        <v>2779</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
      <c r="A853" s="257">
        <v>2002</v>
      </c>
      <c r="B853" s="229" t="s">
        <v>2425</v>
      </c>
      <c r="C853" s="259" t="s">
        <v>2779</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
      <c r="A854" s="257">
        <v>2003</v>
      </c>
      <c r="B854" s="229" t="s">
        <v>2425</v>
      </c>
      <c r="C854" s="259" t="s">
        <v>2779</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
      <c r="A855" s="257">
        <v>2004</v>
      </c>
      <c r="B855" s="229" t="s">
        <v>2425</v>
      </c>
      <c r="C855" s="259" t="s">
        <v>2779</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
      <c r="A856" s="257">
        <v>2005</v>
      </c>
      <c r="B856" s="229" t="s">
        <v>2425</v>
      </c>
      <c r="C856" s="259" t="s">
        <v>2779</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
      <c r="A857" s="256">
        <v>2006</v>
      </c>
      <c r="B857" s="229" t="s">
        <v>2435</v>
      </c>
      <c r="C857" s="259" t="s">
        <v>2780</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
      <c r="A858" s="256">
        <v>2007</v>
      </c>
      <c r="B858" s="229" t="s">
        <v>2435</v>
      </c>
      <c r="C858" s="259" t="s">
        <v>2780</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
      <c r="A859" s="254">
        <v>2008</v>
      </c>
      <c r="B859" s="229" t="s">
        <v>2448</v>
      </c>
      <c r="C859" s="259" t="s">
        <v>2812</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
      <c r="A860" s="254">
        <v>2009</v>
      </c>
      <c r="B860" s="229" t="s">
        <v>2448</v>
      </c>
      <c r="C860" s="259" t="s">
        <v>2812</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
      <c r="A861" s="254">
        <v>2010</v>
      </c>
      <c r="B861" s="229" t="s">
        <v>2448</v>
      </c>
      <c r="C861" s="259" t="s">
        <v>2812</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
      <c r="A862" s="257">
        <v>2011</v>
      </c>
      <c r="B862" s="229" t="s">
        <v>2455</v>
      </c>
      <c r="C862" s="259" t="s">
        <v>2781</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
      <c r="A863" s="257">
        <v>2012</v>
      </c>
      <c r="B863" s="229" t="s">
        <v>2455</v>
      </c>
      <c r="C863" s="259" t="s">
        <v>2781</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
      <c r="A864" s="257">
        <v>2013</v>
      </c>
      <c r="B864" s="229" t="s">
        <v>2455</v>
      </c>
      <c r="C864" s="259" t="s">
        <v>2781</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
      <c r="A865" s="257">
        <v>2014</v>
      </c>
      <c r="B865" s="229" t="s">
        <v>2455</v>
      </c>
      <c r="C865" s="259" t="s">
        <v>2781</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
      <c r="A866" s="257">
        <v>2015</v>
      </c>
      <c r="B866" s="229" t="s">
        <v>2455</v>
      </c>
      <c r="C866" s="259" t="s">
        <v>2781</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
      <c r="A867" s="257">
        <v>2016</v>
      </c>
      <c r="B867" s="229" t="s">
        <v>2455</v>
      </c>
      <c r="C867" s="259" t="s">
        <v>2781</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4.25" x14ac:dyDescent="0.2">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4.25" x14ac:dyDescent="0.2">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4.25" x14ac:dyDescent="0.2">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4.25" x14ac:dyDescent="0.2">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4.25" x14ac:dyDescent="0.2">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4.25" x14ac:dyDescent="0.2">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4.25" x14ac:dyDescent="0.2">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4.25" x14ac:dyDescent="0.2">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4.25" x14ac:dyDescent="0.2">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4.25" x14ac:dyDescent="0.2">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4.25" x14ac:dyDescent="0.2">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4.25" x14ac:dyDescent="0.2">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4.25" x14ac:dyDescent="0.2">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4.25" x14ac:dyDescent="0.2">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4.25" x14ac:dyDescent="0.2">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4.25" x14ac:dyDescent="0.2">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4.25" x14ac:dyDescent="0.2">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4.25" x14ac:dyDescent="0.2">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4.25" x14ac:dyDescent="0.2">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4.25" x14ac:dyDescent="0.2">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4.25" x14ac:dyDescent="0.2">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4.25" x14ac:dyDescent="0.2">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4.25" x14ac:dyDescent="0.2">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
      <c r="A893" s="91">
        <v>2042</v>
      </c>
      <c r="B893" s="229" t="s">
        <v>2736</v>
      </c>
      <c r="C893" s="259" t="s">
        <v>2737</v>
      </c>
      <c r="D893" s="229" t="s">
        <v>2738</v>
      </c>
      <c r="E893" s="3" t="s">
        <v>101</v>
      </c>
      <c r="F893" s="26" t="s">
        <v>102</v>
      </c>
      <c r="G893" s="26" t="s">
        <v>55</v>
      </c>
      <c r="H893" s="26" t="s">
        <v>2776</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
      <c r="A894" s="91">
        <v>2043</v>
      </c>
      <c r="B894" s="229" t="s">
        <v>2736</v>
      </c>
      <c r="C894" s="259" t="s">
        <v>2737</v>
      </c>
      <c r="D894" s="229" t="s">
        <v>2739</v>
      </c>
      <c r="E894" s="3" t="s">
        <v>101</v>
      </c>
      <c r="F894" s="26" t="s">
        <v>102</v>
      </c>
      <c r="G894" s="26" t="s">
        <v>55</v>
      </c>
      <c r="H894" s="26" t="s">
        <v>2776</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2736</v>
      </c>
      <c r="C895" s="259" t="s">
        <v>2737</v>
      </c>
      <c r="D895" s="229" t="s">
        <v>2740</v>
      </c>
      <c r="E895" s="3" t="s">
        <v>101</v>
      </c>
      <c r="F895" s="26" t="s">
        <v>102</v>
      </c>
      <c r="G895" s="26" t="s">
        <v>55</v>
      </c>
      <c r="H895" s="26" t="s">
        <v>2776</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
      <c r="A896" s="91">
        <v>2045</v>
      </c>
      <c r="B896" s="229" t="s">
        <v>2736</v>
      </c>
      <c r="C896" s="259" t="s">
        <v>2737</v>
      </c>
      <c r="D896" s="229" t="s">
        <v>2741</v>
      </c>
      <c r="E896" s="3" t="s">
        <v>101</v>
      </c>
      <c r="F896" s="26" t="s">
        <v>102</v>
      </c>
      <c r="G896" s="26" t="s">
        <v>55</v>
      </c>
      <c r="H896" s="26" t="s">
        <v>2776</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2736</v>
      </c>
      <c r="C897" s="259" t="s">
        <v>2737</v>
      </c>
      <c r="D897" s="229" t="s">
        <v>2681</v>
      </c>
      <c r="E897" s="3" t="s">
        <v>2178</v>
      </c>
      <c r="F897" s="26" t="s">
        <v>102</v>
      </c>
      <c r="G897" s="26" t="s">
        <v>55</v>
      </c>
      <c r="H897" s="26" t="s">
        <v>2777</v>
      </c>
      <c r="J897" s="22">
        <v>400</v>
      </c>
      <c r="L897" s="28" t="s">
        <v>57</v>
      </c>
      <c r="M897" s="22" t="s">
        <v>58</v>
      </c>
      <c r="N897" s="22">
        <v>0</v>
      </c>
      <c r="O897" s="22" t="s">
        <v>59</v>
      </c>
      <c r="P897" s="22" t="s">
        <v>78</v>
      </c>
      <c r="Q897" s="23" t="s">
        <v>2178</v>
      </c>
      <c r="R897" s="23" t="s">
        <v>2778</v>
      </c>
      <c r="Z897" s="83" t="s">
        <v>62</v>
      </c>
      <c r="AA897" s="6">
        <v>12</v>
      </c>
      <c r="AB897" s="6">
        <v>6</v>
      </c>
      <c r="AI897" s="5">
        <v>21</v>
      </c>
      <c r="AJ897" s="5">
        <v>34</v>
      </c>
      <c r="BQ897" s="6" t="s">
        <v>194</v>
      </c>
    </row>
    <row r="898" spans="1:70" x14ac:dyDescent="0.2">
      <c r="A898" s="91">
        <v>2047</v>
      </c>
      <c r="B898" s="229" t="s">
        <v>2736</v>
      </c>
      <c r="C898" s="259" t="s">
        <v>2737</v>
      </c>
      <c r="D898" s="229" t="s">
        <v>2744</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
      <c r="A899" s="91">
        <v>2048</v>
      </c>
      <c r="B899" s="229" t="s">
        <v>2736</v>
      </c>
      <c r="C899" s="259" t="s">
        <v>2737</v>
      </c>
      <c r="D899" s="229" t="s">
        <v>2745</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2736</v>
      </c>
      <c r="C900" s="259" t="s">
        <v>2737</v>
      </c>
      <c r="D900" s="229" t="s">
        <v>2746</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
      <c r="A901" s="91">
        <v>2050</v>
      </c>
      <c r="B901" s="229" t="s">
        <v>2736</v>
      </c>
      <c r="C901" s="259" t="s">
        <v>2737</v>
      </c>
      <c r="D901" s="229" t="s">
        <v>2747</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2736</v>
      </c>
      <c r="C902" s="259" t="s">
        <v>2737</v>
      </c>
      <c r="D902" s="229" t="s">
        <v>2748</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
      <c r="A903" s="91">
        <v>2052</v>
      </c>
      <c r="B903" s="229" t="s">
        <v>2736</v>
      </c>
      <c r="C903" s="259" t="s">
        <v>2737</v>
      </c>
      <c r="D903" s="229" t="s">
        <v>2749</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2736</v>
      </c>
      <c r="C904" s="259" t="s">
        <v>2737</v>
      </c>
      <c r="D904" s="229" t="s">
        <v>2750</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
      <c r="A905" s="91">
        <v>2054</v>
      </c>
      <c r="B905" s="229" t="s">
        <v>2736</v>
      </c>
      <c r="C905" s="259" t="s">
        <v>2737</v>
      </c>
      <c r="D905" s="229" t="s">
        <v>2751</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4.25" x14ac:dyDescent="0.2">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4.25" x14ac:dyDescent="0.2">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4.25" x14ac:dyDescent="0.2">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
      <c r="A922" s="91">
        <v>5307</v>
      </c>
      <c r="B922" s="229" t="s">
        <v>1764</v>
      </c>
      <c r="C922" s="259" t="s">
        <v>1765</v>
      </c>
      <c r="D922" s="229" t="s">
        <v>1766</v>
      </c>
      <c r="E922" s="3" t="s">
        <v>1167</v>
      </c>
      <c r="F922" s="26" t="s">
        <v>102</v>
      </c>
      <c r="G922" s="26" t="s">
        <v>55</v>
      </c>
      <c r="H922" s="26" t="s">
        <v>1767</v>
      </c>
      <c r="I922" s="179"/>
      <c r="R922" s="23" t="s">
        <v>1762</v>
      </c>
      <c r="Y922" s="165" t="s">
        <v>2926</v>
      </c>
      <c r="Z922" s="83" t="s">
        <v>62</v>
      </c>
    </row>
    <row r="923" spans="1:70" x14ac:dyDescent="0.2">
      <c r="A923" s="91">
        <v>5308</v>
      </c>
      <c r="B923" s="229" t="s">
        <v>1764</v>
      </c>
      <c r="C923" s="259" t="s">
        <v>1765</v>
      </c>
      <c r="D923" s="229" t="s">
        <v>1768</v>
      </c>
      <c r="E923" s="3" t="s">
        <v>1167</v>
      </c>
      <c r="F923" s="26" t="s">
        <v>102</v>
      </c>
      <c r="G923" s="26" t="s">
        <v>55</v>
      </c>
      <c r="H923" s="26" t="s">
        <v>1767</v>
      </c>
      <c r="I923" s="179"/>
      <c r="R923" s="23" t="s">
        <v>1762</v>
      </c>
      <c r="Y923" s="165" t="s">
        <v>2926</v>
      </c>
      <c r="Z923" s="83" t="s">
        <v>62</v>
      </c>
    </row>
    <row r="924" spans="1:70" x14ac:dyDescent="0.2">
      <c r="A924" s="91">
        <v>5309</v>
      </c>
      <c r="B924" s="229" t="s">
        <v>1764</v>
      </c>
      <c r="C924" s="259" t="s">
        <v>1765</v>
      </c>
      <c r="D924" s="229" t="s">
        <v>1769</v>
      </c>
      <c r="E924" s="3" t="s">
        <v>1167</v>
      </c>
      <c r="F924" s="26" t="s">
        <v>102</v>
      </c>
      <c r="G924" s="26" t="s">
        <v>55</v>
      </c>
      <c r="H924" s="26" t="s">
        <v>1767</v>
      </c>
      <c r="I924" s="179"/>
      <c r="R924" s="23" t="s">
        <v>1730</v>
      </c>
      <c r="Y924" s="165" t="s">
        <v>2926</v>
      </c>
      <c r="Z924" s="83" t="s">
        <v>62</v>
      </c>
    </row>
    <row r="925" spans="1:70" x14ac:dyDescent="0.2">
      <c r="A925" s="91">
        <v>5433</v>
      </c>
      <c r="B925" s="229" t="s">
        <v>1764</v>
      </c>
      <c r="C925" s="259" t="s">
        <v>1765</v>
      </c>
      <c r="D925" s="229" t="s">
        <v>1770</v>
      </c>
      <c r="E925" s="3" t="s">
        <v>1167</v>
      </c>
      <c r="F925" s="26" t="s">
        <v>102</v>
      </c>
      <c r="G925" s="26" t="s">
        <v>55</v>
      </c>
      <c r="H925" s="26" t="s">
        <v>1767</v>
      </c>
      <c r="I925" s="179"/>
      <c r="R925" s="23" t="s">
        <v>1730</v>
      </c>
      <c r="Y925" s="165" t="s">
        <v>2926</v>
      </c>
      <c r="Z925" s="83" t="s">
        <v>62</v>
      </c>
    </row>
    <row r="926" spans="1:70" x14ac:dyDescent="0.2">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
      <c r="A941" s="91">
        <v>5450</v>
      </c>
      <c r="B941" s="229" t="s">
        <v>1794</v>
      </c>
      <c r="C941" s="259" t="s">
        <v>1795</v>
      </c>
      <c r="D941" s="229" t="s">
        <v>1801</v>
      </c>
      <c r="E941" s="3" t="s">
        <v>1167</v>
      </c>
      <c r="F941" s="26" t="s">
        <v>102</v>
      </c>
      <c r="G941" s="26" t="s">
        <v>55</v>
      </c>
      <c r="H941" s="26" t="s">
        <v>1802</v>
      </c>
      <c r="I941" s="26" t="s">
        <v>1803</v>
      </c>
    </row>
    <row r="942" spans="1:70" s="122" customFormat="1" x14ac:dyDescent="0.2">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2815</v>
      </c>
      <c r="E943" s="3" t="s">
        <v>355</v>
      </c>
      <c r="F943" s="26" t="s">
        <v>102</v>
      </c>
      <c r="G943" s="26" t="s">
        <v>55</v>
      </c>
      <c r="H943" s="26" t="s">
        <v>1944</v>
      </c>
      <c r="J943" s="22">
        <v>500</v>
      </c>
      <c r="L943" s="28" t="s">
        <v>57</v>
      </c>
      <c r="M943" s="22" t="s">
        <v>58</v>
      </c>
      <c r="N943" s="22" t="s">
        <v>2816</v>
      </c>
      <c r="O943" s="22" t="s">
        <v>59</v>
      </c>
      <c r="P943" s="22" t="s">
        <v>1114</v>
      </c>
      <c r="R943" s="23" t="s">
        <v>2817</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2818</v>
      </c>
      <c r="E944" s="3" t="s">
        <v>355</v>
      </c>
      <c r="F944" s="26" t="s">
        <v>102</v>
      </c>
      <c r="G944" s="26" t="s">
        <v>75</v>
      </c>
      <c r="H944" s="26" t="s">
        <v>429</v>
      </c>
      <c r="J944" s="22">
        <v>500</v>
      </c>
      <c r="L944" s="28" t="s">
        <v>57</v>
      </c>
      <c r="M944" s="22" t="s">
        <v>58</v>
      </c>
      <c r="N944" s="22" t="s">
        <v>2816</v>
      </c>
      <c r="O944" s="22" t="s">
        <v>59</v>
      </c>
      <c r="P944" s="22" t="s">
        <v>1114</v>
      </c>
      <c r="R944" s="23" t="s">
        <v>2817</v>
      </c>
      <c r="V944" s="25" t="s">
        <v>61</v>
      </c>
      <c r="Z944" s="83" t="s">
        <v>62</v>
      </c>
      <c r="AA944" s="6">
        <v>1</v>
      </c>
      <c r="BQ944" s="6" t="s">
        <v>353</v>
      </c>
      <c r="BR944" s="5" t="s">
        <v>822</v>
      </c>
    </row>
    <row r="945" spans="1:70" x14ac:dyDescent="0.2">
      <c r="A945" s="91">
        <v>808</v>
      </c>
      <c r="B945" s="229" t="s">
        <v>819</v>
      </c>
      <c r="C945" s="259" t="s">
        <v>820</v>
      </c>
      <c r="D945" s="229" t="s">
        <v>2819</v>
      </c>
      <c r="E945" s="3" t="s">
        <v>355</v>
      </c>
      <c r="F945" s="26" t="s">
        <v>102</v>
      </c>
      <c r="G945" s="26" t="s">
        <v>75</v>
      </c>
      <c r="H945" s="26" t="s">
        <v>429</v>
      </c>
      <c r="J945" s="22">
        <v>500</v>
      </c>
      <c r="L945" s="28" t="s">
        <v>57</v>
      </c>
      <c r="M945" s="22" t="s">
        <v>58</v>
      </c>
      <c r="N945" s="22" t="s">
        <v>2816</v>
      </c>
      <c r="O945" s="22" t="s">
        <v>59</v>
      </c>
      <c r="P945" s="22" t="s">
        <v>1114</v>
      </c>
      <c r="R945" s="23" t="s">
        <v>2817</v>
      </c>
      <c r="V945" s="25" t="s">
        <v>61</v>
      </c>
      <c r="Z945" s="83" t="s">
        <v>62</v>
      </c>
      <c r="AA945" s="6">
        <v>1</v>
      </c>
      <c r="BQ945" s="6" t="s">
        <v>353</v>
      </c>
      <c r="BR945" s="5" t="s">
        <v>822</v>
      </c>
    </row>
    <row r="946" spans="1:70" x14ac:dyDescent="0.2">
      <c r="A946" s="91">
        <v>809</v>
      </c>
      <c r="B946" s="229" t="s">
        <v>819</v>
      </c>
      <c r="C946" s="259" t="s">
        <v>820</v>
      </c>
      <c r="D946" s="229" t="s">
        <v>2820</v>
      </c>
      <c r="E946" s="3" t="s">
        <v>355</v>
      </c>
      <c r="F946" s="26" t="s">
        <v>102</v>
      </c>
      <c r="G946" s="26" t="s">
        <v>75</v>
      </c>
      <c r="H946" s="26" t="s">
        <v>429</v>
      </c>
      <c r="J946" s="22">
        <v>500</v>
      </c>
      <c r="L946" s="28" t="s">
        <v>57</v>
      </c>
      <c r="M946" s="22" t="s">
        <v>58</v>
      </c>
      <c r="N946" s="22" t="s">
        <v>2816</v>
      </c>
      <c r="O946" s="22" t="s">
        <v>59</v>
      </c>
      <c r="P946" s="22" t="s">
        <v>1114</v>
      </c>
      <c r="R946" s="23" t="s">
        <v>2817</v>
      </c>
      <c r="V946" s="25" t="s">
        <v>61</v>
      </c>
      <c r="Z946" s="83" t="s">
        <v>62</v>
      </c>
      <c r="AA946" s="6">
        <v>1</v>
      </c>
      <c r="BQ946" s="6" t="s">
        <v>353</v>
      </c>
      <c r="BR946" s="5" t="s">
        <v>822</v>
      </c>
    </row>
    <row r="947" spans="1:70" x14ac:dyDescent="0.2">
      <c r="A947" s="91">
        <v>810</v>
      </c>
      <c r="B947" s="229" t="s">
        <v>819</v>
      </c>
      <c r="C947" s="259" t="s">
        <v>820</v>
      </c>
      <c r="D947" s="229" t="s">
        <v>2821</v>
      </c>
      <c r="E947" s="3" t="s">
        <v>355</v>
      </c>
      <c r="F947" s="26" t="s">
        <v>102</v>
      </c>
      <c r="G947" s="26" t="s">
        <v>75</v>
      </c>
      <c r="H947" s="26" t="s">
        <v>429</v>
      </c>
      <c r="J947" s="22">
        <v>500</v>
      </c>
      <c r="L947" s="28" t="s">
        <v>57</v>
      </c>
      <c r="M947" s="22" t="s">
        <v>58</v>
      </c>
      <c r="N947" s="22" t="s">
        <v>2816</v>
      </c>
      <c r="O947" s="22" t="s">
        <v>59</v>
      </c>
      <c r="P947" s="22" t="s">
        <v>1114</v>
      </c>
      <c r="R947" s="23" t="s">
        <v>2817</v>
      </c>
      <c r="V947" s="25" t="s">
        <v>61</v>
      </c>
      <c r="Z947" s="83" t="s">
        <v>62</v>
      </c>
      <c r="AA947" s="6">
        <v>1</v>
      </c>
      <c r="BQ947" s="6" t="s">
        <v>353</v>
      </c>
      <c r="BR947" s="5" t="s">
        <v>822</v>
      </c>
    </row>
    <row r="948" spans="1:70" x14ac:dyDescent="0.2">
      <c r="A948" s="91">
        <v>811</v>
      </c>
      <c r="B948" s="229" t="s">
        <v>819</v>
      </c>
      <c r="C948" s="259" t="s">
        <v>820</v>
      </c>
      <c r="D948" s="229" t="s">
        <v>2822</v>
      </c>
      <c r="E948" s="3" t="s">
        <v>355</v>
      </c>
      <c r="F948" s="26" t="s">
        <v>102</v>
      </c>
      <c r="G948" s="26" t="s">
        <v>75</v>
      </c>
      <c r="H948" s="26" t="s">
        <v>429</v>
      </c>
      <c r="J948" s="22">
        <v>500</v>
      </c>
      <c r="L948" s="28" t="s">
        <v>57</v>
      </c>
      <c r="M948" s="22" t="s">
        <v>58</v>
      </c>
      <c r="N948" s="22" t="s">
        <v>2816</v>
      </c>
      <c r="O948" s="22" t="s">
        <v>59</v>
      </c>
      <c r="P948" s="22" t="s">
        <v>1114</v>
      </c>
      <c r="R948" s="23" t="s">
        <v>2817</v>
      </c>
      <c r="V948" s="25" t="s">
        <v>61</v>
      </c>
      <c r="Z948" s="83" t="s">
        <v>62</v>
      </c>
      <c r="AA948" s="6">
        <v>1</v>
      </c>
      <c r="BQ948" s="6" t="s">
        <v>353</v>
      </c>
      <c r="BR948" s="5" t="s">
        <v>822</v>
      </c>
    </row>
    <row r="949" spans="1:70" x14ac:dyDescent="0.2">
      <c r="A949" s="91">
        <v>812</v>
      </c>
      <c r="B949" s="229" t="s">
        <v>819</v>
      </c>
      <c r="C949" s="259" t="s">
        <v>820</v>
      </c>
      <c r="D949" s="229" t="s">
        <v>2823</v>
      </c>
      <c r="E949" s="3" t="s">
        <v>355</v>
      </c>
      <c r="F949" s="26" t="s">
        <v>102</v>
      </c>
      <c r="G949" s="26" t="s">
        <v>75</v>
      </c>
      <c r="H949" s="26" t="s">
        <v>429</v>
      </c>
      <c r="J949" s="22">
        <v>500</v>
      </c>
      <c r="L949" s="28" t="s">
        <v>57</v>
      </c>
      <c r="M949" s="22" t="s">
        <v>58</v>
      </c>
      <c r="N949" s="22" t="s">
        <v>2816</v>
      </c>
      <c r="O949" s="22" t="s">
        <v>59</v>
      </c>
      <c r="P949" s="22" t="s">
        <v>1114</v>
      </c>
      <c r="R949" s="23" t="s">
        <v>2817</v>
      </c>
      <c r="V949" s="25" t="s">
        <v>61</v>
      </c>
      <c r="Z949" s="83" t="s">
        <v>62</v>
      </c>
      <c r="AA949" s="6">
        <v>1</v>
      </c>
      <c r="BQ949" s="6" t="s">
        <v>353</v>
      </c>
      <c r="BR949" s="5" t="s">
        <v>822</v>
      </c>
    </row>
    <row r="950" spans="1:70" x14ac:dyDescent="0.2">
      <c r="A950" s="91">
        <v>813</v>
      </c>
      <c r="B950" s="229" t="s">
        <v>819</v>
      </c>
      <c r="C950" s="259" t="s">
        <v>820</v>
      </c>
      <c r="D950" s="229" t="s">
        <v>2824</v>
      </c>
      <c r="E950" s="3" t="s">
        <v>355</v>
      </c>
      <c r="F950" s="26" t="s">
        <v>102</v>
      </c>
      <c r="G950" s="26" t="s">
        <v>55</v>
      </c>
      <c r="H950" s="26" t="s">
        <v>1944</v>
      </c>
      <c r="J950" s="22">
        <v>500</v>
      </c>
      <c r="L950" s="28" t="s">
        <v>57</v>
      </c>
      <c r="M950" s="22" t="s">
        <v>58</v>
      </c>
      <c r="N950" s="22" t="s">
        <v>2816</v>
      </c>
      <c r="O950" s="22" t="s">
        <v>59</v>
      </c>
      <c r="P950" s="22" t="s">
        <v>1114</v>
      </c>
      <c r="R950" s="23" t="s">
        <v>2817</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2825</v>
      </c>
      <c r="D951" s="229" t="s">
        <v>2826</v>
      </c>
      <c r="E951" s="3" t="s">
        <v>355</v>
      </c>
      <c r="F951" s="26" t="s">
        <v>102</v>
      </c>
      <c r="G951" s="26" t="s">
        <v>75</v>
      </c>
      <c r="H951" s="26" t="s">
        <v>429</v>
      </c>
      <c r="J951" s="22">
        <v>500</v>
      </c>
      <c r="L951" s="28" t="s">
        <v>57</v>
      </c>
      <c r="M951" s="22" t="s">
        <v>58</v>
      </c>
      <c r="N951" s="22" t="s">
        <v>2816</v>
      </c>
      <c r="O951" s="22" t="s">
        <v>59</v>
      </c>
      <c r="P951" s="22" t="s">
        <v>1114</v>
      </c>
      <c r="R951" s="23" t="s">
        <v>2817</v>
      </c>
      <c r="V951" s="25" t="s">
        <v>61</v>
      </c>
      <c r="Z951" s="83" t="s">
        <v>62</v>
      </c>
      <c r="AA951" s="6">
        <v>1</v>
      </c>
      <c r="BQ951" s="6" t="s">
        <v>353</v>
      </c>
      <c r="BR951" s="5" t="s">
        <v>822</v>
      </c>
    </row>
    <row r="952" spans="1:70" x14ac:dyDescent="0.2">
      <c r="A952" s="91">
        <v>815</v>
      </c>
      <c r="B952" s="229" t="s">
        <v>819</v>
      </c>
      <c r="C952" s="259" t="s">
        <v>2827</v>
      </c>
      <c r="D952" s="229" t="s">
        <v>2828</v>
      </c>
      <c r="E952" s="3" t="s">
        <v>355</v>
      </c>
      <c r="F952" s="26" t="s">
        <v>102</v>
      </c>
      <c r="G952" s="26" t="s">
        <v>75</v>
      </c>
      <c r="H952" s="26" t="s">
        <v>429</v>
      </c>
      <c r="J952" s="22">
        <v>500</v>
      </c>
      <c r="L952" s="28" t="s">
        <v>57</v>
      </c>
      <c r="M952" s="22" t="s">
        <v>58</v>
      </c>
      <c r="N952" s="22" t="s">
        <v>2816</v>
      </c>
      <c r="O952" s="22" t="s">
        <v>59</v>
      </c>
      <c r="P952" s="22" t="s">
        <v>1114</v>
      </c>
      <c r="R952" s="23" t="s">
        <v>2817</v>
      </c>
      <c r="V952" s="25" t="s">
        <v>61</v>
      </c>
      <c r="Z952" s="83" t="s">
        <v>62</v>
      </c>
      <c r="AA952" s="6">
        <v>1</v>
      </c>
      <c r="BQ952" s="6" t="s">
        <v>353</v>
      </c>
      <c r="BR952" s="5" t="s">
        <v>822</v>
      </c>
    </row>
    <row r="953" spans="1:70" x14ac:dyDescent="0.2">
      <c r="A953" s="91">
        <v>816</v>
      </c>
      <c r="B953" s="229" t="s">
        <v>819</v>
      </c>
      <c r="C953" s="259" t="s">
        <v>2829</v>
      </c>
      <c r="D953" s="229" t="s">
        <v>2830</v>
      </c>
      <c r="E953" s="3" t="s">
        <v>355</v>
      </c>
      <c r="F953" s="26" t="s">
        <v>102</v>
      </c>
      <c r="G953" s="26" t="s">
        <v>75</v>
      </c>
      <c r="H953" s="26" t="s">
        <v>429</v>
      </c>
      <c r="J953" s="22">
        <v>500</v>
      </c>
      <c r="L953" s="28" t="s">
        <v>57</v>
      </c>
      <c r="M953" s="22" t="s">
        <v>58</v>
      </c>
      <c r="N953" s="22" t="s">
        <v>2816</v>
      </c>
      <c r="O953" s="22" t="s">
        <v>59</v>
      </c>
      <c r="P953" s="22" t="s">
        <v>1114</v>
      </c>
      <c r="R953" s="23" t="s">
        <v>2817</v>
      </c>
      <c r="V953" s="25" t="s">
        <v>61</v>
      </c>
      <c r="Z953" s="83" t="s">
        <v>62</v>
      </c>
      <c r="AA953" s="6">
        <v>1</v>
      </c>
      <c r="BQ953" s="6" t="s">
        <v>353</v>
      </c>
      <c r="BR953" s="5" t="s">
        <v>822</v>
      </c>
    </row>
    <row r="954" spans="1:70" x14ac:dyDescent="0.2">
      <c r="A954" s="91">
        <v>817</v>
      </c>
      <c r="B954" s="229" t="s">
        <v>819</v>
      </c>
      <c r="C954" s="259" t="s">
        <v>2831</v>
      </c>
      <c r="D954" s="229" t="s">
        <v>2832</v>
      </c>
      <c r="E954" s="3" t="s">
        <v>355</v>
      </c>
      <c r="F954" s="26" t="s">
        <v>102</v>
      </c>
      <c r="G954" s="26" t="s">
        <v>75</v>
      </c>
      <c r="H954" s="26" t="s">
        <v>429</v>
      </c>
      <c r="J954" s="22">
        <v>500</v>
      </c>
      <c r="L954" s="28" t="s">
        <v>57</v>
      </c>
      <c r="M954" s="22" t="s">
        <v>58</v>
      </c>
      <c r="N954" s="22" t="s">
        <v>2816</v>
      </c>
      <c r="O954" s="22" t="s">
        <v>59</v>
      </c>
      <c r="P954" s="22" t="s">
        <v>1114</v>
      </c>
      <c r="R954" s="23" t="s">
        <v>2817</v>
      </c>
      <c r="V954" s="25" t="s">
        <v>61</v>
      </c>
      <c r="Z954" s="83" t="s">
        <v>62</v>
      </c>
      <c r="AA954" s="6">
        <v>1</v>
      </c>
      <c r="BQ954" s="6" t="s">
        <v>353</v>
      </c>
      <c r="BR954" s="5" t="s">
        <v>822</v>
      </c>
    </row>
    <row r="955" spans="1:70" x14ac:dyDescent="0.2">
      <c r="A955" s="91">
        <v>818</v>
      </c>
      <c r="B955" s="229" t="s">
        <v>819</v>
      </c>
      <c r="C955" s="259" t="s">
        <v>2833</v>
      </c>
      <c r="D955" s="229" t="s">
        <v>2834</v>
      </c>
      <c r="E955" s="3" t="s">
        <v>355</v>
      </c>
      <c r="F955" s="26" t="s">
        <v>102</v>
      </c>
      <c r="G955" s="26" t="s">
        <v>75</v>
      </c>
      <c r="H955" s="26" t="s">
        <v>429</v>
      </c>
      <c r="J955" s="22">
        <v>500</v>
      </c>
      <c r="L955" s="28" t="s">
        <v>57</v>
      </c>
      <c r="M955" s="22" t="s">
        <v>58</v>
      </c>
      <c r="N955" s="22" t="s">
        <v>2816</v>
      </c>
      <c r="O955" s="22" t="s">
        <v>59</v>
      </c>
      <c r="P955" s="22" t="s">
        <v>1114</v>
      </c>
      <c r="R955" s="23" t="s">
        <v>2817</v>
      </c>
      <c r="V955" s="25" t="s">
        <v>61</v>
      </c>
      <c r="Z955" s="83" t="s">
        <v>62</v>
      </c>
      <c r="AA955" s="6">
        <v>1</v>
      </c>
      <c r="BQ955" s="6" t="s">
        <v>353</v>
      </c>
      <c r="BR955" s="5" t="s">
        <v>822</v>
      </c>
    </row>
    <row r="956" spans="1:70" x14ac:dyDescent="0.2">
      <c r="A956" s="91">
        <v>819</v>
      </c>
      <c r="B956" s="229" t="s">
        <v>819</v>
      </c>
      <c r="C956" s="259" t="s">
        <v>2835</v>
      </c>
      <c r="D956" s="229" t="s">
        <v>2836</v>
      </c>
      <c r="E956" s="3" t="s">
        <v>355</v>
      </c>
      <c r="F956" s="26" t="s">
        <v>102</v>
      </c>
      <c r="G956" s="26" t="s">
        <v>75</v>
      </c>
      <c r="H956" s="26" t="s">
        <v>429</v>
      </c>
      <c r="J956" s="22">
        <v>500</v>
      </c>
      <c r="L956" s="28" t="s">
        <v>57</v>
      </c>
      <c r="M956" s="22" t="s">
        <v>58</v>
      </c>
      <c r="N956" s="22" t="s">
        <v>2816</v>
      </c>
      <c r="O956" s="22" t="s">
        <v>59</v>
      </c>
      <c r="P956" s="22" t="s">
        <v>1114</v>
      </c>
      <c r="R956" s="23" t="s">
        <v>2817</v>
      </c>
      <c r="V956" s="25" t="s">
        <v>61</v>
      </c>
      <c r="Z956" s="83" t="s">
        <v>62</v>
      </c>
      <c r="AA956" s="6">
        <v>1</v>
      </c>
      <c r="BQ956" s="6" t="s">
        <v>353</v>
      </c>
      <c r="BR956" s="5" t="s">
        <v>822</v>
      </c>
    </row>
    <row r="957" spans="1:70" x14ac:dyDescent="0.2">
      <c r="A957" s="91">
        <v>820</v>
      </c>
      <c r="B957" s="229" t="s">
        <v>819</v>
      </c>
      <c r="C957" s="259" t="s">
        <v>2837</v>
      </c>
      <c r="D957" s="229" t="s">
        <v>2838</v>
      </c>
      <c r="E957" s="3" t="s">
        <v>355</v>
      </c>
      <c r="F957" s="26" t="s">
        <v>102</v>
      </c>
      <c r="G957" s="26" t="s">
        <v>75</v>
      </c>
      <c r="H957" s="26" t="s">
        <v>429</v>
      </c>
      <c r="J957" s="22">
        <v>500</v>
      </c>
      <c r="L957" s="28" t="s">
        <v>57</v>
      </c>
      <c r="M957" s="22" t="s">
        <v>58</v>
      </c>
      <c r="N957" s="22" t="s">
        <v>2816</v>
      </c>
      <c r="O957" s="22" t="s">
        <v>59</v>
      </c>
      <c r="P957" s="22" t="s">
        <v>1114</v>
      </c>
      <c r="R957" s="23" t="s">
        <v>2817</v>
      </c>
      <c r="V957" s="25" t="s">
        <v>61</v>
      </c>
      <c r="Z957" s="83" t="s">
        <v>62</v>
      </c>
      <c r="AA957" s="6">
        <v>1</v>
      </c>
      <c r="BQ957" s="6" t="s">
        <v>353</v>
      </c>
      <c r="BR957" s="5" t="s">
        <v>822</v>
      </c>
    </row>
    <row r="958" spans="1:70" x14ac:dyDescent="0.2">
      <c r="A958" s="91">
        <v>821</v>
      </c>
      <c r="B958" s="229" t="s">
        <v>819</v>
      </c>
      <c r="C958" s="259" t="s">
        <v>2839</v>
      </c>
      <c r="D958" s="229" t="s">
        <v>2840</v>
      </c>
      <c r="E958" s="3" t="s">
        <v>355</v>
      </c>
      <c r="F958" s="26" t="s">
        <v>102</v>
      </c>
      <c r="G958" s="26" t="s">
        <v>75</v>
      </c>
      <c r="H958" s="26" t="s">
        <v>429</v>
      </c>
      <c r="J958" s="22">
        <v>500</v>
      </c>
      <c r="L958" s="28" t="s">
        <v>57</v>
      </c>
      <c r="M958" s="22" t="s">
        <v>58</v>
      </c>
      <c r="N958" s="22" t="s">
        <v>2816</v>
      </c>
      <c r="O958" s="22" t="s">
        <v>59</v>
      </c>
      <c r="P958" s="22" t="s">
        <v>1114</v>
      </c>
      <c r="R958" s="23" t="s">
        <v>2817</v>
      </c>
      <c r="V958" s="25" t="s">
        <v>61</v>
      </c>
      <c r="Z958" s="83" t="s">
        <v>62</v>
      </c>
      <c r="AA958" s="6">
        <v>1</v>
      </c>
      <c r="BQ958" s="6" t="s">
        <v>353</v>
      </c>
      <c r="BR958" s="5" t="s">
        <v>822</v>
      </c>
    </row>
    <row r="959" spans="1:70" x14ac:dyDescent="0.2">
      <c r="A959" s="91">
        <v>822</v>
      </c>
      <c r="B959" s="229" t="s">
        <v>819</v>
      </c>
      <c r="C959" s="259" t="s">
        <v>2841</v>
      </c>
      <c r="D959" s="229" t="s">
        <v>2842</v>
      </c>
      <c r="E959" s="3" t="s">
        <v>355</v>
      </c>
      <c r="F959" s="26" t="s">
        <v>102</v>
      </c>
      <c r="G959" s="26" t="s">
        <v>75</v>
      </c>
      <c r="H959" s="26" t="s">
        <v>429</v>
      </c>
      <c r="J959" s="22">
        <v>500</v>
      </c>
      <c r="L959" s="28" t="s">
        <v>57</v>
      </c>
      <c r="M959" s="22" t="s">
        <v>58</v>
      </c>
      <c r="N959" s="22" t="s">
        <v>2816</v>
      </c>
      <c r="O959" s="22" t="s">
        <v>59</v>
      </c>
      <c r="P959" s="22" t="s">
        <v>1114</v>
      </c>
      <c r="R959" s="23" t="s">
        <v>2817</v>
      </c>
      <c r="V959" s="25" t="s">
        <v>61</v>
      </c>
      <c r="Z959" s="83" t="s">
        <v>62</v>
      </c>
      <c r="AA959" s="6">
        <v>1</v>
      </c>
      <c r="BQ959" s="6" t="s">
        <v>353</v>
      </c>
      <c r="BR959" s="5" t="s">
        <v>822</v>
      </c>
    </row>
    <row r="960" spans="1:70" x14ac:dyDescent="0.2">
      <c r="A960" s="91">
        <v>823</v>
      </c>
      <c r="B960" s="229" t="s">
        <v>819</v>
      </c>
      <c r="C960" s="259" t="s">
        <v>2843</v>
      </c>
      <c r="D960" s="229" t="s">
        <v>2844</v>
      </c>
      <c r="E960" s="3" t="s">
        <v>355</v>
      </c>
      <c r="F960" s="26" t="s">
        <v>102</v>
      </c>
      <c r="G960" s="26" t="s">
        <v>75</v>
      </c>
      <c r="H960" s="26" t="s">
        <v>429</v>
      </c>
      <c r="J960" s="22">
        <v>500</v>
      </c>
      <c r="L960" s="28" t="s">
        <v>57</v>
      </c>
      <c r="M960" s="22" t="s">
        <v>58</v>
      </c>
      <c r="N960" s="22" t="s">
        <v>2816</v>
      </c>
      <c r="O960" s="22" t="s">
        <v>59</v>
      </c>
      <c r="P960" s="22" t="s">
        <v>1114</v>
      </c>
      <c r="R960" s="23" t="s">
        <v>2817</v>
      </c>
      <c r="V960" s="25" t="s">
        <v>61</v>
      </c>
      <c r="Z960" s="83" t="s">
        <v>62</v>
      </c>
      <c r="AA960" s="6">
        <v>1</v>
      </c>
      <c r="BQ960" s="6" t="s">
        <v>353</v>
      </c>
      <c r="BR960" s="5" t="s">
        <v>822</v>
      </c>
    </row>
    <row r="961" spans="1:70" x14ac:dyDescent="0.2">
      <c r="A961" s="91">
        <v>824</v>
      </c>
      <c r="B961" s="229" t="s">
        <v>819</v>
      </c>
      <c r="C961" s="259" t="s">
        <v>2845</v>
      </c>
      <c r="D961" s="229" t="s">
        <v>2846</v>
      </c>
      <c r="E961" s="3" t="s">
        <v>355</v>
      </c>
      <c r="F961" s="26" t="s">
        <v>102</v>
      </c>
      <c r="G961" s="26" t="s">
        <v>75</v>
      </c>
      <c r="H961" s="26" t="s">
        <v>429</v>
      </c>
      <c r="J961" s="22">
        <v>500</v>
      </c>
      <c r="L961" s="28" t="s">
        <v>57</v>
      </c>
      <c r="M961" s="22" t="s">
        <v>58</v>
      </c>
      <c r="N961" s="22" t="s">
        <v>2816</v>
      </c>
      <c r="O961" s="22" t="s">
        <v>59</v>
      </c>
      <c r="P961" s="22" t="s">
        <v>1114</v>
      </c>
      <c r="R961" s="23" t="s">
        <v>2817</v>
      </c>
      <c r="V961" s="25" t="s">
        <v>61</v>
      </c>
      <c r="Z961" s="83" t="s">
        <v>62</v>
      </c>
      <c r="AA961" s="6">
        <v>1</v>
      </c>
      <c r="BQ961" s="6" t="s">
        <v>353</v>
      </c>
      <c r="BR961" s="5" t="s">
        <v>822</v>
      </c>
    </row>
    <row r="962" spans="1:70" x14ac:dyDescent="0.2">
      <c r="A962" s="91">
        <v>825</v>
      </c>
      <c r="B962" s="229" t="s">
        <v>819</v>
      </c>
      <c r="C962" s="259" t="s">
        <v>2847</v>
      </c>
      <c r="D962" s="229" t="s">
        <v>2848</v>
      </c>
      <c r="E962" s="3" t="s">
        <v>355</v>
      </c>
      <c r="F962" s="26" t="s">
        <v>102</v>
      </c>
      <c r="G962" s="26" t="s">
        <v>75</v>
      </c>
      <c r="H962" s="26" t="s">
        <v>429</v>
      </c>
      <c r="J962" s="22">
        <v>500</v>
      </c>
      <c r="L962" s="28" t="s">
        <v>57</v>
      </c>
      <c r="M962" s="22" t="s">
        <v>58</v>
      </c>
      <c r="N962" s="22" t="s">
        <v>2816</v>
      </c>
      <c r="O962" s="22" t="s">
        <v>59</v>
      </c>
      <c r="P962" s="22" t="s">
        <v>1114</v>
      </c>
      <c r="R962" s="23" t="s">
        <v>2817</v>
      </c>
      <c r="V962" s="25" t="s">
        <v>61</v>
      </c>
      <c r="Z962" s="83" t="s">
        <v>62</v>
      </c>
      <c r="AA962" s="6">
        <v>1</v>
      </c>
      <c r="BQ962" s="6" t="s">
        <v>353</v>
      </c>
      <c r="BR962" s="5" t="s">
        <v>822</v>
      </c>
    </row>
    <row r="963" spans="1:70" ht="14.25" x14ac:dyDescent="0.2">
      <c r="A963" s="91">
        <v>826</v>
      </c>
      <c r="B963" s="229" t="s">
        <v>2872</v>
      </c>
      <c r="C963" s="266" t="s">
        <v>2873</v>
      </c>
      <c r="D963" s="229" t="s">
        <v>2876</v>
      </c>
      <c r="E963" s="3" t="s">
        <v>355</v>
      </c>
      <c r="F963" s="26" t="s">
        <v>102</v>
      </c>
      <c r="G963" s="26" t="s">
        <v>55</v>
      </c>
      <c r="H963" s="26" t="s">
        <v>156</v>
      </c>
      <c r="J963" s="22">
        <v>250</v>
      </c>
      <c r="L963" s="28" t="s">
        <v>57</v>
      </c>
      <c r="M963" s="22" t="s">
        <v>58</v>
      </c>
      <c r="N963" s="22">
        <v>0</v>
      </c>
      <c r="O963" s="22" t="s">
        <v>59</v>
      </c>
      <c r="P963" s="22" t="s">
        <v>78</v>
      </c>
      <c r="Q963" s="177" t="s">
        <v>1850</v>
      </c>
      <c r="R963" s="23" t="s">
        <v>2874</v>
      </c>
      <c r="Z963" s="83" t="s">
        <v>62</v>
      </c>
      <c r="AA963" s="6">
        <v>8</v>
      </c>
      <c r="AC963" s="5">
        <v>28</v>
      </c>
      <c r="AD963" s="163" t="s">
        <v>79</v>
      </c>
      <c r="AE963" s="163" t="s">
        <v>334</v>
      </c>
      <c r="AF963" s="163">
        <v>7</v>
      </c>
      <c r="AG963" s="163" t="s">
        <v>79</v>
      </c>
      <c r="AH963" s="163" t="s">
        <v>116</v>
      </c>
      <c r="BQ963" s="6" t="s">
        <v>194</v>
      </c>
      <c r="BR963" s="163" t="s">
        <v>2875</v>
      </c>
    </row>
    <row r="964" spans="1:70" ht="14.25" x14ac:dyDescent="0.2">
      <c r="A964" s="91">
        <v>827</v>
      </c>
      <c r="B964" s="229" t="s">
        <v>2872</v>
      </c>
      <c r="C964" s="266" t="s">
        <v>2873</v>
      </c>
      <c r="D964" s="229" t="s">
        <v>2877</v>
      </c>
      <c r="E964" s="3" t="s">
        <v>355</v>
      </c>
      <c r="F964" s="26" t="s">
        <v>102</v>
      </c>
      <c r="G964" s="26" t="s">
        <v>55</v>
      </c>
      <c r="H964" s="179" t="s">
        <v>156</v>
      </c>
      <c r="J964" s="22">
        <v>1000</v>
      </c>
      <c r="L964" s="28" t="s">
        <v>57</v>
      </c>
      <c r="M964" s="22" t="s">
        <v>58</v>
      </c>
      <c r="N964" s="22">
        <v>0</v>
      </c>
      <c r="O964" s="22" t="s">
        <v>59</v>
      </c>
      <c r="P964" s="22" t="s">
        <v>78</v>
      </c>
      <c r="Q964" s="177" t="s">
        <v>1850</v>
      </c>
      <c r="R964" s="177" t="s">
        <v>2874</v>
      </c>
      <c r="Z964" s="83" t="s">
        <v>62</v>
      </c>
      <c r="AA964" s="6">
        <v>8</v>
      </c>
      <c r="AC964" s="5">
        <v>28</v>
      </c>
      <c r="AD964" s="163" t="s">
        <v>79</v>
      </c>
      <c r="AE964" s="163" t="s">
        <v>334</v>
      </c>
      <c r="AF964" s="163">
        <v>7</v>
      </c>
      <c r="AG964" s="163" t="s">
        <v>79</v>
      </c>
      <c r="AH964" s="163" t="s">
        <v>116</v>
      </c>
      <c r="BQ964" s="164" t="s">
        <v>194</v>
      </c>
      <c r="BR964" s="163" t="s">
        <v>2875</v>
      </c>
    </row>
    <row r="965" spans="1:70" ht="14.25" x14ac:dyDescent="0.2">
      <c r="A965" s="91">
        <v>828</v>
      </c>
      <c r="B965" s="229" t="s">
        <v>2872</v>
      </c>
      <c r="C965" s="266" t="s">
        <v>2873</v>
      </c>
      <c r="D965" s="229" t="s">
        <v>2878</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2875</v>
      </c>
    </row>
    <row r="966" spans="1:70" ht="14.25" x14ac:dyDescent="0.2">
      <c r="A966" s="91">
        <v>829</v>
      </c>
      <c r="B966" s="229" t="s">
        <v>2872</v>
      </c>
      <c r="C966" s="266" t="s">
        <v>2873</v>
      </c>
      <c r="D966" s="229" t="s">
        <v>2879</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2875</v>
      </c>
    </row>
    <row r="967" spans="1:70" ht="14.25" x14ac:dyDescent="0.2">
      <c r="A967" s="91">
        <v>830</v>
      </c>
      <c r="B967" s="229" t="s">
        <v>2881</v>
      </c>
      <c r="C967" s="266" t="s">
        <v>2882</v>
      </c>
      <c r="D967" s="229" t="s">
        <v>2883</v>
      </c>
      <c r="E967" s="3" t="s">
        <v>355</v>
      </c>
      <c r="F967" s="26" t="s">
        <v>54</v>
      </c>
      <c r="G967" s="26" t="s">
        <v>55</v>
      </c>
      <c r="H967" s="26" t="s">
        <v>237</v>
      </c>
      <c r="J967" s="22">
        <v>1500</v>
      </c>
      <c r="L967" s="28" t="s">
        <v>57</v>
      </c>
      <c r="M967" s="22" t="s">
        <v>58</v>
      </c>
      <c r="N967" s="22">
        <v>0</v>
      </c>
      <c r="O967" s="22" t="s">
        <v>59</v>
      </c>
      <c r="P967" s="22" t="s">
        <v>78</v>
      </c>
      <c r="Q967" s="177" t="s">
        <v>1850</v>
      </c>
      <c r="R967" s="23" t="s">
        <v>2884</v>
      </c>
      <c r="V967" s="25" t="s">
        <v>2885</v>
      </c>
      <c r="W967" s="65">
        <v>1</v>
      </c>
      <c r="Y967" s="25" t="s">
        <v>2886</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2887</v>
      </c>
      <c r="BR967" s="5" t="s">
        <v>2888</v>
      </c>
    </row>
    <row r="968" spans="1:70" ht="14.25" x14ac:dyDescent="0.2">
      <c r="A968" s="91">
        <v>831</v>
      </c>
      <c r="B968" s="229" t="s">
        <v>2889</v>
      </c>
      <c r="C968" s="266" t="s">
        <v>2890</v>
      </c>
      <c r="D968" s="229" t="s">
        <v>2892</v>
      </c>
      <c r="E968" s="3" t="s">
        <v>355</v>
      </c>
      <c r="F968" s="26" t="s">
        <v>102</v>
      </c>
      <c r="G968" s="26" t="s">
        <v>55</v>
      </c>
      <c r="H968" s="26" t="s">
        <v>156</v>
      </c>
      <c r="J968" s="22">
        <v>500</v>
      </c>
      <c r="L968" s="28" t="s">
        <v>57</v>
      </c>
      <c r="M968" s="22" t="s">
        <v>58</v>
      </c>
      <c r="N968" s="22">
        <v>0</v>
      </c>
      <c r="O968" s="22" t="s">
        <v>59</v>
      </c>
      <c r="P968" s="22" t="s">
        <v>78</v>
      </c>
      <c r="Q968" s="177" t="s">
        <v>1850</v>
      </c>
      <c r="R968" s="23" t="s">
        <v>2891</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2887</v>
      </c>
    </row>
    <row r="969" spans="1:70" s="122" customFormat="1" ht="14.25" x14ac:dyDescent="0.2">
      <c r="A969" s="91">
        <v>832</v>
      </c>
      <c r="B969" s="229" t="s">
        <v>2889</v>
      </c>
      <c r="C969" s="266" t="s">
        <v>2890</v>
      </c>
      <c r="D969" s="229" t="s">
        <v>2892</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2891</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2887</v>
      </c>
      <c r="BR969" s="163"/>
    </row>
    <row r="970" spans="1:70" ht="14.25" x14ac:dyDescent="0.2">
      <c r="A970" s="91">
        <v>833</v>
      </c>
      <c r="B970" s="229" t="s">
        <v>2889</v>
      </c>
      <c r="C970" s="266" t="s">
        <v>2890</v>
      </c>
      <c r="D970" s="229" t="s">
        <v>2893</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2891</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2887</v>
      </c>
    </row>
    <row r="971" spans="1:70" ht="14.25" x14ac:dyDescent="0.2">
      <c r="A971" s="91">
        <v>834</v>
      </c>
      <c r="B971" s="229" t="s">
        <v>2889</v>
      </c>
      <c r="C971" s="266" t="s">
        <v>2890</v>
      </c>
      <c r="D971" s="229" t="s">
        <v>2893</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2891</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2887</v>
      </c>
    </row>
    <row r="972" spans="1:70" ht="14.25" x14ac:dyDescent="0.2">
      <c r="A972" s="91">
        <v>835</v>
      </c>
      <c r="B972" s="229" t="s">
        <v>2895</v>
      </c>
      <c r="C972" s="266" t="s">
        <v>2894</v>
      </c>
      <c r="D972" s="229" t="s">
        <v>2883</v>
      </c>
      <c r="E972" s="3" t="s">
        <v>355</v>
      </c>
      <c r="F972" s="26" t="s">
        <v>102</v>
      </c>
      <c r="G972" s="26" t="s">
        <v>55</v>
      </c>
      <c r="H972" s="26" t="s">
        <v>56</v>
      </c>
      <c r="J972" s="22">
        <v>500</v>
      </c>
      <c r="L972" s="180" t="s">
        <v>57</v>
      </c>
      <c r="M972" s="176" t="s">
        <v>58</v>
      </c>
      <c r="N972" s="176">
        <v>0</v>
      </c>
      <c r="O972" s="176" t="s">
        <v>59</v>
      </c>
      <c r="P972" s="176" t="s">
        <v>78</v>
      </c>
      <c r="Q972" s="177" t="s">
        <v>1850</v>
      </c>
      <c r="R972" s="23" t="s">
        <v>2896</v>
      </c>
      <c r="V972" s="165" t="s">
        <v>2885</v>
      </c>
      <c r="W972" s="65">
        <v>2</v>
      </c>
      <c r="X972" s="106" t="s">
        <v>415</v>
      </c>
      <c r="Y972" s="25" t="s">
        <v>516</v>
      </c>
      <c r="Z972" s="83" t="s">
        <v>62</v>
      </c>
      <c r="AA972" s="6">
        <v>6</v>
      </c>
      <c r="AB972" s="6">
        <v>3</v>
      </c>
      <c r="AD972" s="163" t="s">
        <v>79</v>
      </c>
      <c r="AI972" s="5">
        <v>20</v>
      </c>
      <c r="AJ972" s="5">
        <v>30</v>
      </c>
      <c r="BQ972" s="6" t="s">
        <v>2887</v>
      </c>
    </row>
    <row r="973" spans="1:70" ht="14.25" x14ac:dyDescent="0.2">
      <c r="A973" s="91">
        <v>836</v>
      </c>
      <c r="B973" s="229" t="s">
        <v>2898</v>
      </c>
      <c r="C973" s="266" t="s">
        <v>2899</v>
      </c>
      <c r="D973" s="229" t="s">
        <v>2883</v>
      </c>
      <c r="E973" s="3" t="s">
        <v>355</v>
      </c>
      <c r="F973" s="26" t="s">
        <v>102</v>
      </c>
      <c r="G973" s="26" t="s">
        <v>55</v>
      </c>
      <c r="H973" s="179" t="s">
        <v>56</v>
      </c>
      <c r="I973" s="179"/>
      <c r="J973" s="176">
        <v>500</v>
      </c>
      <c r="K973" s="180"/>
      <c r="L973" s="180" t="s">
        <v>57</v>
      </c>
      <c r="M973" s="176" t="s">
        <v>58</v>
      </c>
      <c r="N973" s="176" t="s">
        <v>2900</v>
      </c>
      <c r="O973" s="176" t="s">
        <v>59</v>
      </c>
      <c r="P973" s="176" t="s">
        <v>78</v>
      </c>
      <c r="Q973" s="177" t="s">
        <v>1850</v>
      </c>
      <c r="R973" s="177" t="s">
        <v>2897</v>
      </c>
      <c r="V973" s="25" t="s">
        <v>435</v>
      </c>
      <c r="Y973" s="25" t="s">
        <v>2901</v>
      </c>
      <c r="Z973" s="83" t="s">
        <v>62</v>
      </c>
      <c r="AA973" s="6">
        <v>10</v>
      </c>
      <c r="AB973" s="6">
        <v>5</v>
      </c>
      <c r="AD973" s="5" t="s">
        <v>79</v>
      </c>
      <c r="AI973" s="5">
        <v>21</v>
      </c>
      <c r="AJ973" s="5">
        <v>30</v>
      </c>
      <c r="BQ973" s="6" t="s">
        <v>1824</v>
      </c>
    </row>
    <row r="974" spans="1:70" ht="14.25" x14ac:dyDescent="0.2">
      <c r="A974" s="91">
        <v>837</v>
      </c>
      <c r="B974" s="229" t="s">
        <v>2902</v>
      </c>
      <c r="C974" s="266" t="s">
        <v>2903</v>
      </c>
      <c r="D974" s="229" t="s">
        <v>2906</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4.25" x14ac:dyDescent="0.2">
      <c r="A975" s="91">
        <v>838</v>
      </c>
      <c r="B975" s="229" t="s">
        <v>2902</v>
      </c>
      <c r="C975" s="266" t="s">
        <v>2903</v>
      </c>
      <c r="D975" s="229" t="s">
        <v>2904</v>
      </c>
      <c r="E975" s="3" t="s">
        <v>355</v>
      </c>
      <c r="F975" s="26" t="s">
        <v>54</v>
      </c>
      <c r="G975" s="26" t="s">
        <v>55</v>
      </c>
      <c r="H975" s="26" t="s">
        <v>2905</v>
      </c>
      <c r="J975" s="176">
        <v>500</v>
      </c>
      <c r="K975" s="180"/>
      <c r="L975" s="180" t="s">
        <v>57</v>
      </c>
      <c r="M975" s="22" t="s">
        <v>77</v>
      </c>
      <c r="N975" s="22">
        <v>0</v>
      </c>
      <c r="O975" s="176" t="s">
        <v>59</v>
      </c>
      <c r="P975" s="176" t="s">
        <v>78</v>
      </c>
      <c r="Q975" s="177" t="s">
        <v>1820</v>
      </c>
      <c r="S975" s="24">
        <v>60</v>
      </c>
      <c r="Z975" s="83" t="s">
        <v>62</v>
      </c>
      <c r="AA975" s="6">
        <v>6</v>
      </c>
      <c r="BQ975" s="6" t="s">
        <v>194</v>
      </c>
    </row>
    <row r="976" spans="1:70" ht="14.25" x14ac:dyDescent="0.2">
      <c r="A976" s="91">
        <v>839</v>
      </c>
      <c r="B976" s="229" t="s">
        <v>2907</v>
      </c>
      <c r="C976" s="266" t="s">
        <v>2908</v>
      </c>
      <c r="D976" s="229" t="s">
        <v>2921</v>
      </c>
      <c r="E976" s="3" t="s">
        <v>355</v>
      </c>
      <c r="F976" s="26" t="s">
        <v>54</v>
      </c>
      <c r="G976" s="26" t="s">
        <v>55</v>
      </c>
      <c r="H976" s="26" t="s">
        <v>323</v>
      </c>
      <c r="J976" s="22">
        <v>250</v>
      </c>
      <c r="L976" s="28" t="s">
        <v>57</v>
      </c>
      <c r="M976" s="22" t="s">
        <v>58</v>
      </c>
      <c r="N976" s="22">
        <v>0</v>
      </c>
      <c r="O976" s="22" t="s">
        <v>59</v>
      </c>
      <c r="P976" s="22" t="s">
        <v>78</v>
      </c>
      <c r="Q976" s="177" t="s">
        <v>1850</v>
      </c>
      <c r="R976" s="23" t="s">
        <v>2910</v>
      </c>
      <c r="T976" s="23">
        <v>100</v>
      </c>
      <c r="V976" s="25" t="s">
        <v>61</v>
      </c>
      <c r="W976" s="65">
        <v>12</v>
      </c>
      <c r="X976" s="106" t="s">
        <v>202</v>
      </c>
      <c r="Z976" s="83" t="s">
        <v>62</v>
      </c>
      <c r="AA976" s="6">
        <v>10</v>
      </c>
      <c r="AB976" s="6">
        <v>0</v>
      </c>
      <c r="AD976" s="5" t="s">
        <v>79</v>
      </c>
      <c r="AI976" s="5">
        <v>21</v>
      </c>
      <c r="AJ976" s="5">
        <v>40</v>
      </c>
      <c r="BQ976" s="6" t="s">
        <v>213</v>
      </c>
      <c r="BR976" s="5" t="s">
        <v>2914</v>
      </c>
    </row>
    <row r="977" spans="1:71" ht="14.25" x14ac:dyDescent="0.2">
      <c r="A977" s="91">
        <v>840</v>
      </c>
      <c r="B977" s="229" t="s">
        <v>2907</v>
      </c>
      <c r="C977" s="266" t="s">
        <v>2908</v>
      </c>
      <c r="D977" s="229" t="s">
        <v>2922</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2909</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2914</v>
      </c>
    </row>
    <row r="978" spans="1:71" ht="14.25" x14ac:dyDescent="0.2">
      <c r="A978" s="91">
        <v>841</v>
      </c>
      <c r="B978" s="229" t="s">
        <v>2907</v>
      </c>
      <c r="C978" s="266" t="s">
        <v>2908</v>
      </c>
      <c r="D978" s="229" t="s">
        <v>2923</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2911</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2914</v>
      </c>
    </row>
    <row r="979" spans="1:71" ht="14.25" x14ac:dyDescent="0.2">
      <c r="A979" s="91">
        <v>842</v>
      </c>
      <c r="B979" s="229" t="s">
        <v>2907</v>
      </c>
      <c r="C979" s="266" t="s">
        <v>2908</v>
      </c>
      <c r="D979" s="229" t="s">
        <v>2924</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2912</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2914</v>
      </c>
    </row>
    <row r="980" spans="1:71" ht="14.25" x14ac:dyDescent="0.2">
      <c r="A980" s="91">
        <v>843</v>
      </c>
      <c r="B980" s="229" t="s">
        <v>2907</v>
      </c>
      <c r="C980" s="266" t="s">
        <v>2908</v>
      </c>
      <c r="D980" s="229" t="s">
        <v>2925</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2913</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2914</v>
      </c>
    </row>
    <row r="981" spans="1:71" ht="14.25" x14ac:dyDescent="0.2">
      <c r="A981" s="91">
        <v>844</v>
      </c>
      <c r="B981" s="229" t="s">
        <v>2915</v>
      </c>
      <c r="C981" s="266" t="s">
        <v>2916</v>
      </c>
      <c r="D981" s="229" t="s">
        <v>2920</v>
      </c>
      <c r="E981" s="3" t="s">
        <v>355</v>
      </c>
      <c r="F981" s="26" t="s">
        <v>102</v>
      </c>
      <c r="G981" s="26" t="s">
        <v>55</v>
      </c>
      <c r="H981" s="26" t="s">
        <v>156</v>
      </c>
      <c r="J981" s="22">
        <v>500</v>
      </c>
      <c r="L981" s="28" t="s">
        <v>57</v>
      </c>
      <c r="M981" s="22" t="s">
        <v>58</v>
      </c>
      <c r="N981" s="22" t="s">
        <v>2917</v>
      </c>
      <c r="O981" s="22" t="s">
        <v>59</v>
      </c>
      <c r="P981" s="22" t="s">
        <v>2918</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2919</v>
      </c>
    </row>
    <row r="982" spans="1:71" ht="14.25" x14ac:dyDescent="0.2">
      <c r="A982" s="91">
        <v>845</v>
      </c>
      <c r="B982" s="229" t="s">
        <v>2985</v>
      </c>
      <c r="C982" s="266" t="s">
        <v>2986</v>
      </c>
      <c r="D982" s="229" t="s">
        <v>2987</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2988</v>
      </c>
    </row>
    <row r="983" spans="1:71" ht="14.25" x14ac:dyDescent="0.2">
      <c r="A983" s="91">
        <v>846</v>
      </c>
      <c r="B983" s="229" t="s">
        <v>2991</v>
      </c>
      <c r="C983" s="270" t="s">
        <v>2992</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4.25" x14ac:dyDescent="0.2">
      <c r="A984" s="91">
        <v>847</v>
      </c>
      <c r="B984" s="229" t="s">
        <v>2991</v>
      </c>
      <c r="C984" s="270" t="s">
        <v>2992</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4.25" x14ac:dyDescent="0.2">
      <c r="A985" s="91">
        <v>848</v>
      </c>
      <c r="B985" s="229" t="s">
        <v>2991</v>
      </c>
      <c r="C985" s="270" t="s">
        <v>2992</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4.25" x14ac:dyDescent="0.2">
      <c r="A986" s="91">
        <v>194</v>
      </c>
      <c r="B986" s="229" t="s">
        <v>2994</v>
      </c>
      <c r="C986" s="266" t="s">
        <v>2995</v>
      </c>
      <c r="D986" s="229" t="s">
        <v>2996</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3006</v>
      </c>
    </row>
    <row r="987" spans="1:71" ht="14.25" x14ac:dyDescent="0.2">
      <c r="A987" s="91">
        <v>195</v>
      </c>
      <c r="B987" s="229" t="s">
        <v>2994</v>
      </c>
      <c r="C987" s="266" t="s">
        <v>2995</v>
      </c>
      <c r="D987" s="229" t="s">
        <v>2997</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3007</v>
      </c>
    </row>
    <row r="988" spans="1:71" ht="14.25" x14ac:dyDescent="0.2">
      <c r="A988" s="91">
        <v>196</v>
      </c>
      <c r="B988" s="229" t="s">
        <v>2994</v>
      </c>
      <c r="C988" s="266" t="s">
        <v>2995</v>
      </c>
      <c r="D988" s="229" t="s">
        <v>2998</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3005</v>
      </c>
    </row>
    <row r="989" spans="1:71" ht="14.25" x14ac:dyDescent="0.2">
      <c r="A989" s="91">
        <v>197</v>
      </c>
      <c r="B989" s="229" t="s">
        <v>2994</v>
      </c>
      <c r="C989" s="266" t="s">
        <v>2995</v>
      </c>
      <c r="D989" s="229" t="s">
        <v>2999</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3006</v>
      </c>
    </row>
    <row r="990" spans="1:71" ht="14.25" x14ac:dyDescent="0.2">
      <c r="A990" s="91">
        <v>198</v>
      </c>
      <c r="B990" s="229" t="s">
        <v>2994</v>
      </c>
      <c r="C990" s="266" t="s">
        <v>2995</v>
      </c>
      <c r="D990" s="229" t="s">
        <v>3000</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3007</v>
      </c>
    </row>
    <row r="991" spans="1:71" ht="14.25" x14ac:dyDescent="0.2">
      <c r="A991" s="91">
        <v>199</v>
      </c>
      <c r="B991" s="229" t="s">
        <v>2994</v>
      </c>
      <c r="C991" s="266" t="s">
        <v>2995</v>
      </c>
      <c r="D991" s="229" t="s">
        <v>3001</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3005</v>
      </c>
    </row>
    <row r="992" spans="1:71" ht="14.25" x14ac:dyDescent="0.2">
      <c r="A992" s="91">
        <v>200</v>
      </c>
      <c r="B992" s="229" t="s">
        <v>2994</v>
      </c>
      <c r="C992" s="266" t="s">
        <v>2995</v>
      </c>
      <c r="D992" s="229" t="s">
        <v>3002</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3006</v>
      </c>
    </row>
    <row r="993" spans="1:70" ht="14.25" x14ac:dyDescent="0.2">
      <c r="A993" s="91">
        <v>201</v>
      </c>
      <c r="B993" s="229" t="s">
        <v>2994</v>
      </c>
      <c r="C993" s="266" t="s">
        <v>2995</v>
      </c>
      <c r="D993" s="229" t="s">
        <v>3003</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3007</v>
      </c>
    </row>
    <row r="994" spans="1:70" ht="14.25" x14ac:dyDescent="0.2">
      <c r="A994" s="91">
        <v>202</v>
      </c>
      <c r="B994" s="229" t="s">
        <v>2994</v>
      </c>
      <c r="C994" s="266" t="s">
        <v>2995</v>
      </c>
      <c r="D994" s="229" t="s">
        <v>3004</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3005</v>
      </c>
    </row>
    <row r="995" spans="1:70" ht="14.25" x14ac:dyDescent="0.2">
      <c r="A995" s="91">
        <v>203</v>
      </c>
      <c r="B995" s="229" t="s">
        <v>3059</v>
      </c>
      <c r="C995" s="266" t="s">
        <v>3060</v>
      </c>
      <c r="D995" s="229" t="s">
        <v>3063</v>
      </c>
      <c r="E995" s="123" t="s">
        <v>101</v>
      </c>
      <c r="F995" s="179" t="s">
        <v>102</v>
      </c>
      <c r="G995" s="179" t="s">
        <v>55</v>
      </c>
      <c r="H995" s="272" t="s">
        <v>3073</v>
      </c>
      <c r="J995" s="22">
        <v>1</v>
      </c>
      <c r="L995" s="180" t="s">
        <v>57</v>
      </c>
      <c r="M995" s="22" t="s">
        <v>58</v>
      </c>
      <c r="N995" s="22">
        <v>0</v>
      </c>
      <c r="O995" s="176" t="s">
        <v>59</v>
      </c>
      <c r="P995" s="176" t="s">
        <v>78</v>
      </c>
      <c r="R995" s="23" t="s">
        <v>3064</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3059</v>
      </c>
      <c r="C996" s="266" t="s">
        <v>3060</v>
      </c>
      <c r="D996" s="229" t="s">
        <v>3061</v>
      </c>
      <c r="E996" s="123" t="s">
        <v>101</v>
      </c>
      <c r="F996" s="179" t="s">
        <v>102</v>
      </c>
      <c r="G996" s="179" t="s">
        <v>55</v>
      </c>
      <c r="H996" s="272" t="s">
        <v>3073</v>
      </c>
      <c r="J996" s="22">
        <v>1</v>
      </c>
      <c r="L996" s="180" t="s">
        <v>57</v>
      </c>
      <c r="M996" s="176" t="s">
        <v>58</v>
      </c>
      <c r="N996" s="22">
        <v>180</v>
      </c>
      <c r="O996" s="176" t="s">
        <v>59</v>
      </c>
      <c r="P996" s="176" t="s">
        <v>78</v>
      </c>
      <c r="R996" s="177" t="s">
        <v>3064</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3059</v>
      </c>
      <c r="C997" s="266" t="s">
        <v>3060</v>
      </c>
      <c r="D997" s="229" t="s">
        <v>3062</v>
      </c>
      <c r="E997" s="123" t="s">
        <v>101</v>
      </c>
      <c r="F997" s="179" t="s">
        <v>102</v>
      </c>
      <c r="G997" s="179" t="s">
        <v>55</v>
      </c>
      <c r="H997" s="272" t="s">
        <v>3073</v>
      </c>
      <c r="J997" s="22">
        <v>1</v>
      </c>
      <c r="L997" s="180" t="s">
        <v>57</v>
      </c>
      <c r="M997" s="176" t="s">
        <v>58</v>
      </c>
      <c r="N997" s="176">
        <v>444</v>
      </c>
      <c r="O997" s="176" t="s">
        <v>59</v>
      </c>
      <c r="P997" s="176" t="s">
        <v>78</v>
      </c>
      <c r="R997" s="177" t="s">
        <v>3064</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3074</v>
      </c>
      <c r="C998" s="259" t="s">
        <v>3075</v>
      </c>
      <c r="D998" s="229" t="s">
        <v>3076</v>
      </c>
      <c r="E998" s="3" t="s">
        <v>382</v>
      </c>
      <c r="F998" s="26" t="s">
        <v>54</v>
      </c>
      <c r="G998" s="26" t="s">
        <v>55</v>
      </c>
      <c r="H998" s="26" t="s">
        <v>56</v>
      </c>
      <c r="J998" s="22">
        <v>10</v>
      </c>
      <c r="L998" s="28" t="s">
        <v>57</v>
      </c>
      <c r="M998" s="22" t="s">
        <v>77</v>
      </c>
      <c r="N998" s="22">
        <v>0</v>
      </c>
      <c r="O998" s="22" t="s">
        <v>59</v>
      </c>
      <c r="P998" s="22" t="s">
        <v>78</v>
      </c>
      <c r="Q998" s="23" t="s">
        <v>2650</v>
      </c>
      <c r="R998" s="23" t="s">
        <v>3077</v>
      </c>
      <c r="S998" s="24">
        <v>10</v>
      </c>
      <c r="V998" s="25" t="s">
        <v>613</v>
      </c>
      <c r="W998" s="65" t="s">
        <v>653</v>
      </c>
      <c r="Z998" s="83" t="s">
        <v>62</v>
      </c>
      <c r="AA998" s="6">
        <v>6</v>
      </c>
      <c r="AB998" s="6">
        <v>2</v>
      </c>
      <c r="AD998" s="5" t="s">
        <v>79</v>
      </c>
      <c r="AI998" s="5">
        <v>24</v>
      </c>
      <c r="AJ998" s="5">
        <v>37</v>
      </c>
      <c r="BQ998" s="6" t="s">
        <v>213</v>
      </c>
      <c r="BR998" s="5" t="s">
        <v>3078</v>
      </c>
    </row>
    <row r="999" spans="1:70" x14ac:dyDescent="0.2">
      <c r="A999" s="91">
        <v>2056</v>
      </c>
      <c r="B999" s="229" t="s">
        <v>3074</v>
      </c>
      <c r="C999" s="259" t="s">
        <v>3075</v>
      </c>
      <c r="D999" s="229" t="s">
        <v>3079</v>
      </c>
      <c r="E999" s="3" t="s">
        <v>382</v>
      </c>
      <c r="F999" s="26" t="s">
        <v>54</v>
      </c>
      <c r="G999" s="26" t="s">
        <v>55</v>
      </c>
      <c r="H999" s="26" t="s">
        <v>56</v>
      </c>
      <c r="J999" s="22">
        <v>10</v>
      </c>
      <c r="L999" s="28" t="s">
        <v>57</v>
      </c>
      <c r="M999" s="22" t="s">
        <v>77</v>
      </c>
      <c r="N999" s="22">
        <v>300</v>
      </c>
      <c r="O999" s="22" t="s">
        <v>59</v>
      </c>
      <c r="P999" s="22" t="s">
        <v>78</v>
      </c>
      <c r="Q999" s="23" t="s">
        <v>2650</v>
      </c>
      <c r="R999" s="23" t="s">
        <v>3077</v>
      </c>
      <c r="S999" s="24">
        <v>10</v>
      </c>
      <c r="V999" s="25" t="s">
        <v>613</v>
      </c>
      <c r="W999" s="65" t="s">
        <v>653</v>
      </c>
      <c r="Z999" s="83" t="s">
        <v>62</v>
      </c>
      <c r="AA999" s="6">
        <v>6</v>
      </c>
      <c r="AB999" s="6">
        <v>2</v>
      </c>
      <c r="AD999" s="5" t="s">
        <v>79</v>
      </c>
      <c r="AI999" s="5">
        <v>24</v>
      </c>
      <c r="AJ999" s="5">
        <v>37</v>
      </c>
      <c r="BQ999" s="6" t="s">
        <v>213</v>
      </c>
      <c r="BR999" s="5" t="s">
        <v>3078</v>
      </c>
    </row>
    <row r="1000" spans="1:70" x14ac:dyDescent="0.2">
      <c r="A1000" s="91">
        <v>2057</v>
      </c>
      <c r="B1000" s="229" t="s">
        <v>3074</v>
      </c>
      <c r="C1000" s="259" t="s">
        <v>3075</v>
      </c>
      <c r="D1000" s="229" t="s">
        <v>3080</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3078</v>
      </c>
    </row>
    <row r="1001" spans="1:70" x14ac:dyDescent="0.2">
      <c r="A1001" s="91">
        <v>2058</v>
      </c>
      <c r="B1001" s="229" t="s">
        <v>3074</v>
      </c>
      <c r="C1001" s="259" t="s">
        <v>3075</v>
      </c>
      <c r="D1001" s="229" t="s">
        <v>3081</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3078</v>
      </c>
    </row>
    <row r="1002" spans="1:70" x14ac:dyDescent="0.2">
      <c r="A1002" s="91">
        <v>2059</v>
      </c>
      <c r="B1002" s="229" t="s">
        <v>3082</v>
      </c>
      <c r="C1002" s="259" t="s">
        <v>3083</v>
      </c>
      <c r="D1002" s="229" t="s">
        <v>3084</v>
      </c>
      <c r="E1002" s="3" t="s">
        <v>382</v>
      </c>
      <c r="F1002" s="26" t="s">
        <v>102</v>
      </c>
      <c r="G1002" s="26" t="s">
        <v>55</v>
      </c>
      <c r="H1002" s="26" t="s">
        <v>56</v>
      </c>
      <c r="J1002" s="22">
        <v>0.1</v>
      </c>
      <c r="L1002" s="28" t="s">
        <v>106</v>
      </c>
      <c r="M1002" s="22" t="s">
        <v>77</v>
      </c>
      <c r="N1002" s="22">
        <v>0</v>
      </c>
      <c r="O1002" s="22" t="s">
        <v>59</v>
      </c>
      <c r="P1002" s="22" t="s">
        <v>78</v>
      </c>
      <c r="Q1002" s="23" t="s">
        <v>2650</v>
      </c>
      <c r="R1002" s="23" t="s">
        <v>3077</v>
      </c>
      <c r="S1002" s="24">
        <v>5</v>
      </c>
      <c r="V1002" s="25" t="s">
        <v>61</v>
      </c>
      <c r="W1002" s="65" t="s">
        <v>3085</v>
      </c>
      <c r="X1002" s="106" t="s">
        <v>3086</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3087</v>
      </c>
    </row>
    <row r="1003" spans="1:70" x14ac:dyDescent="0.2">
      <c r="A1003" s="91">
        <v>2060</v>
      </c>
      <c r="B1003" s="229" t="s">
        <v>3082</v>
      </c>
      <c r="C1003" s="259" t="s">
        <v>3083</v>
      </c>
      <c r="D1003" s="229" t="s">
        <v>3088</v>
      </c>
      <c r="E1003" s="3" t="s">
        <v>382</v>
      </c>
      <c r="F1003" s="26" t="s">
        <v>102</v>
      </c>
      <c r="G1003" s="26" t="s">
        <v>55</v>
      </c>
      <c r="H1003" s="26" t="s">
        <v>65</v>
      </c>
      <c r="J1003" s="22">
        <v>120</v>
      </c>
      <c r="L1003" s="28" t="s">
        <v>57</v>
      </c>
      <c r="M1003" s="22" t="s">
        <v>58</v>
      </c>
      <c r="N1003" s="22">
        <v>0</v>
      </c>
      <c r="O1003" s="22" t="s">
        <v>59</v>
      </c>
      <c r="P1003" s="22" t="s">
        <v>78</v>
      </c>
      <c r="Q1003" s="23" t="s">
        <v>2650</v>
      </c>
      <c r="R1003" s="23" t="s">
        <v>3089</v>
      </c>
      <c r="T1003" s="23">
        <v>200</v>
      </c>
      <c r="V1003" s="25" t="s">
        <v>61</v>
      </c>
      <c r="W1003" s="65" t="s">
        <v>3085</v>
      </c>
      <c r="X1003" s="106" t="s">
        <v>3086</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3087</v>
      </c>
    </row>
    <row r="1004" spans="1:70" x14ac:dyDescent="0.2">
      <c r="A1004" s="91">
        <v>2061</v>
      </c>
      <c r="B1004" s="229" t="s">
        <v>3090</v>
      </c>
      <c r="C1004" s="259" t="s">
        <v>3091</v>
      </c>
      <c r="D1004" s="229" t="s">
        <v>3092</v>
      </c>
      <c r="E1004" s="3" t="s">
        <v>382</v>
      </c>
      <c r="F1004" s="26" t="s">
        <v>102</v>
      </c>
      <c r="G1004" s="26" t="s">
        <v>55</v>
      </c>
      <c r="H1004" s="26" t="s">
        <v>76</v>
      </c>
      <c r="J1004" s="22">
        <v>10</v>
      </c>
      <c r="L1004" s="28" t="s">
        <v>57</v>
      </c>
      <c r="M1004" s="22" t="s">
        <v>77</v>
      </c>
      <c r="N1004" s="22">
        <v>0</v>
      </c>
      <c r="O1004" s="22" t="s">
        <v>59</v>
      </c>
      <c r="P1004" s="22" t="s">
        <v>78</v>
      </c>
      <c r="Q1004" s="23" t="s">
        <v>2650</v>
      </c>
      <c r="R1004" s="23" t="s">
        <v>3077</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3093</v>
      </c>
      <c r="BR1004" s="5" t="s">
        <v>3094</v>
      </c>
    </row>
    <row r="1005" spans="1:70" x14ac:dyDescent="0.2">
      <c r="A1005" s="91">
        <v>2062</v>
      </c>
      <c r="B1005" s="229" t="s">
        <v>3090</v>
      </c>
      <c r="C1005" s="259" t="s">
        <v>3091</v>
      </c>
      <c r="D1005" s="229" t="s">
        <v>3095</v>
      </c>
      <c r="E1005" s="3" t="s">
        <v>382</v>
      </c>
      <c r="F1005" s="26" t="s">
        <v>102</v>
      </c>
      <c r="G1005" s="26" t="s">
        <v>55</v>
      </c>
      <c r="H1005" s="26" t="s">
        <v>76</v>
      </c>
      <c r="J1005" s="22">
        <v>80</v>
      </c>
      <c r="L1005" s="28" t="s">
        <v>57</v>
      </c>
      <c r="M1005" s="22" t="s">
        <v>58</v>
      </c>
      <c r="N1005" s="22">
        <v>0</v>
      </c>
      <c r="O1005" s="22" t="s">
        <v>59</v>
      </c>
      <c r="P1005" s="22" t="s">
        <v>78</v>
      </c>
      <c r="Q1005" s="23" t="s">
        <v>2650</v>
      </c>
      <c r="R1005" s="23" t="s">
        <v>2804</v>
      </c>
      <c r="Z1005" s="83" t="s">
        <v>62</v>
      </c>
      <c r="AA1005" s="6">
        <v>20</v>
      </c>
      <c r="AB1005" s="6">
        <v>0</v>
      </c>
      <c r="AC1005" s="5">
        <v>25.2</v>
      </c>
      <c r="AD1005" s="5" t="s">
        <v>79</v>
      </c>
      <c r="AE1005" s="5" t="s">
        <v>334</v>
      </c>
      <c r="AF1005" s="5">
        <v>3.6</v>
      </c>
      <c r="AG1005" s="5" t="s">
        <v>79</v>
      </c>
      <c r="AH1005" s="5" t="s">
        <v>116</v>
      </c>
      <c r="AI1005" s="5">
        <v>21</v>
      </c>
      <c r="AJ1005" s="5">
        <v>34</v>
      </c>
      <c r="BQ1005" s="6" t="s">
        <v>3093</v>
      </c>
      <c r="BR1005" s="5" t="s">
        <v>3094</v>
      </c>
    </row>
    <row r="1006" spans="1:70" x14ac:dyDescent="0.2">
      <c r="A1006" s="91">
        <v>2063</v>
      </c>
      <c r="B1006" s="229" t="s">
        <v>3090</v>
      </c>
      <c r="C1006" s="259" t="s">
        <v>3091</v>
      </c>
      <c r="D1006" s="229" t="s">
        <v>3096</v>
      </c>
      <c r="E1006" s="3" t="s">
        <v>382</v>
      </c>
      <c r="F1006" s="26" t="s">
        <v>102</v>
      </c>
      <c r="G1006" s="26" t="s">
        <v>55</v>
      </c>
      <c r="H1006" s="26" t="s">
        <v>76</v>
      </c>
      <c r="J1006" s="22">
        <v>120</v>
      </c>
      <c r="L1006" s="28" t="s">
        <v>57</v>
      </c>
      <c r="M1006" s="22" t="s">
        <v>58</v>
      </c>
      <c r="N1006" s="22">
        <v>0</v>
      </c>
      <c r="O1006" s="22" t="s">
        <v>59</v>
      </c>
      <c r="P1006" s="22" t="s">
        <v>78</v>
      </c>
      <c r="Q1006" s="23" t="s">
        <v>2650</v>
      </c>
      <c r="R1006" s="23" t="s">
        <v>2804</v>
      </c>
      <c r="Z1006" s="83" t="s">
        <v>62</v>
      </c>
      <c r="AA1006" s="6">
        <v>20</v>
      </c>
      <c r="AB1006" s="6">
        <v>0</v>
      </c>
      <c r="AC1006" s="5">
        <v>25.2</v>
      </c>
      <c r="AD1006" s="5" t="s">
        <v>79</v>
      </c>
      <c r="AE1006" s="5" t="s">
        <v>334</v>
      </c>
      <c r="AF1006" s="5">
        <v>3.6</v>
      </c>
      <c r="AG1006" s="5" t="s">
        <v>79</v>
      </c>
      <c r="AH1006" s="5" t="s">
        <v>116</v>
      </c>
      <c r="AI1006" s="5">
        <v>21</v>
      </c>
      <c r="AJ1006" s="5">
        <v>34</v>
      </c>
      <c r="BQ1006" s="6" t="s">
        <v>3093</v>
      </c>
      <c r="BR1006" s="5" t="s">
        <v>3094</v>
      </c>
    </row>
    <row r="1007" spans="1:70" x14ac:dyDescent="0.2">
      <c r="A1007" s="91">
        <v>2064</v>
      </c>
      <c r="B1007" s="229" t="s">
        <v>3090</v>
      </c>
      <c r="C1007" s="259" t="s">
        <v>3091</v>
      </c>
      <c r="D1007" s="229" t="s">
        <v>3097</v>
      </c>
      <c r="E1007" s="3" t="s">
        <v>382</v>
      </c>
      <c r="F1007" s="26" t="s">
        <v>102</v>
      </c>
      <c r="G1007" s="26" t="s">
        <v>55</v>
      </c>
      <c r="H1007" s="26" t="s">
        <v>76</v>
      </c>
      <c r="J1007" s="22">
        <v>160</v>
      </c>
      <c r="L1007" s="28" t="s">
        <v>57</v>
      </c>
      <c r="M1007" s="22" t="s">
        <v>58</v>
      </c>
      <c r="N1007" s="22">
        <v>0</v>
      </c>
      <c r="O1007" s="22" t="s">
        <v>59</v>
      </c>
      <c r="P1007" s="22" t="s">
        <v>78</v>
      </c>
      <c r="Q1007" s="23" t="s">
        <v>2650</v>
      </c>
      <c r="R1007" s="23" t="s">
        <v>2804</v>
      </c>
      <c r="Z1007" s="83" t="s">
        <v>62</v>
      </c>
      <c r="AA1007" s="6">
        <v>20</v>
      </c>
      <c r="AB1007" s="6">
        <v>0</v>
      </c>
      <c r="AC1007" s="5">
        <v>25.2</v>
      </c>
      <c r="AD1007" s="5" t="s">
        <v>79</v>
      </c>
      <c r="AE1007" s="5" t="s">
        <v>334</v>
      </c>
      <c r="AF1007" s="5">
        <v>3.6</v>
      </c>
      <c r="AG1007" s="5" t="s">
        <v>79</v>
      </c>
      <c r="AH1007" s="5" t="s">
        <v>116</v>
      </c>
      <c r="AI1007" s="5">
        <v>21</v>
      </c>
      <c r="AJ1007" s="5">
        <v>34</v>
      </c>
      <c r="BQ1007" s="6" t="s">
        <v>3093</v>
      </c>
      <c r="BR1007" s="5" t="s">
        <v>3094</v>
      </c>
    </row>
    <row r="1008" spans="1:70" x14ac:dyDescent="0.2">
      <c r="A1008" s="91">
        <v>2065</v>
      </c>
      <c r="B1008" s="229" t="s">
        <v>3098</v>
      </c>
      <c r="C1008" s="259" t="s">
        <v>3099</v>
      </c>
      <c r="D1008" s="229" t="s">
        <v>3100</v>
      </c>
      <c r="E1008" s="3" t="s">
        <v>382</v>
      </c>
      <c r="F1008" s="26" t="s">
        <v>102</v>
      </c>
      <c r="G1008" s="26" t="s">
        <v>55</v>
      </c>
      <c r="H1008" s="26" t="s">
        <v>3101</v>
      </c>
      <c r="J1008" s="22">
        <v>0.1</v>
      </c>
      <c r="L1008" s="28" t="s">
        <v>57</v>
      </c>
      <c r="M1008" s="22" t="s">
        <v>58</v>
      </c>
      <c r="N1008" s="22">
        <v>0</v>
      </c>
      <c r="O1008" s="22" t="s">
        <v>59</v>
      </c>
      <c r="P1008" s="22" t="s">
        <v>78</v>
      </c>
      <c r="Q1008" s="23" t="s">
        <v>3102</v>
      </c>
      <c r="R1008" s="23" t="s">
        <v>3103</v>
      </c>
      <c r="T1008" s="23">
        <v>200</v>
      </c>
      <c r="U1008" s="23" t="s">
        <v>3104</v>
      </c>
      <c r="V1008" s="25" t="s">
        <v>613</v>
      </c>
      <c r="W1008" s="65" t="s">
        <v>653</v>
      </c>
      <c r="Y1008" s="25" t="s">
        <v>3105</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3106</v>
      </c>
    </row>
    <row r="1009" spans="1:70" x14ac:dyDescent="0.2">
      <c r="A1009" s="91">
        <v>2066</v>
      </c>
      <c r="B1009" s="229" t="s">
        <v>3098</v>
      </c>
      <c r="C1009" s="259" t="s">
        <v>3099</v>
      </c>
      <c r="D1009" s="229" t="s">
        <v>3107</v>
      </c>
      <c r="E1009" s="3" t="s">
        <v>382</v>
      </c>
      <c r="F1009" s="26" t="s">
        <v>102</v>
      </c>
      <c r="G1009" s="26" t="s">
        <v>55</v>
      </c>
      <c r="H1009" s="26" t="s">
        <v>3101</v>
      </c>
      <c r="J1009" s="22">
        <v>3</v>
      </c>
      <c r="L1009" s="28" t="s">
        <v>57</v>
      </c>
      <c r="M1009" s="22" t="s">
        <v>58</v>
      </c>
      <c r="N1009" s="22">
        <v>0</v>
      </c>
      <c r="O1009" s="22" t="s">
        <v>59</v>
      </c>
      <c r="P1009" s="22" t="s">
        <v>78</v>
      </c>
      <c r="Q1009" s="23" t="s">
        <v>3102</v>
      </c>
      <c r="R1009" s="23" t="s">
        <v>3103</v>
      </c>
      <c r="T1009" s="23">
        <v>200</v>
      </c>
      <c r="U1009" s="23" t="s">
        <v>3104</v>
      </c>
      <c r="V1009" s="25" t="s">
        <v>613</v>
      </c>
      <c r="W1009" s="65" t="s">
        <v>653</v>
      </c>
      <c r="Y1009" s="25" t="s">
        <v>3105</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3106</v>
      </c>
    </row>
    <row r="1010" spans="1:70" x14ac:dyDescent="0.2">
      <c r="A1010" s="91">
        <v>2067</v>
      </c>
      <c r="B1010" s="229" t="s">
        <v>3098</v>
      </c>
      <c r="C1010" s="259" t="s">
        <v>3099</v>
      </c>
      <c r="D1010" s="229" t="s">
        <v>3108</v>
      </c>
      <c r="E1010" s="3" t="s">
        <v>382</v>
      </c>
      <c r="F1010" s="26" t="s">
        <v>102</v>
      </c>
      <c r="G1010" s="26" t="s">
        <v>55</v>
      </c>
      <c r="H1010" s="26" t="s">
        <v>3101</v>
      </c>
      <c r="J1010" s="22">
        <v>16</v>
      </c>
      <c r="L1010" s="28" t="s">
        <v>57</v>
      </c>
      <c r="M1010" s="22" t="s">
        <v>58</v>
      </c>
      <c r="N1010" s="22">
        <v>0</v>
      </c>
      <c r="O1010" s="22" t="s">
        <v>59</v>
      </c>
      <c r="P1010" s="22" t="s">
        <v>78</v>
      </c>
      <c r="Q1010" s="23" t="s">
        <v>3102</v>
      </c>
      <c r="R1010" s="23" t="s">
        <v>3103</v>
      </c>
      <c r="T1010" s="23">
        <v>200</v>
      </c>
      <c r="U1010" s="23" t="s">
        <v>3104</v>
      </c>
      <c r="V1010" s="25" t="s">
        <v>613</v>
      </c>
      <c r="W1010" s="65" t="s">
        <v>653</v>
      </c>
      <c r="Y1010" s="25" t="s">
        <v>3105</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3106</v>
      </c>
    </row>
    <row r="1011" spans="1:70" x14ac:dyDescent="0.2">
      <c r="A1011" s="91">
        <v>2068</v>
      </c>
      <c r="B1011" s="229" t="s">
        <v>3098</v>
      </c>
      <c r="C1011" s="259" t="s">
        <v>3099</v>
      </c>
      <c r="D1011" s="229" t="s">
        <v>3109</v>
      </c>
      <c r="E1011" s="3" t="s">
        <v>382</v>
      </c>
      <c r="F1011" s="26" t="s">
        <v>102</v>
      </c>
      <c r="G1011" s="26" t="s">
        <v>55</v>
      </c>
      <c r="H1011" s="26" t="s">
        <v>3101</v>
      </c>
      <c r="J1011" s="22">
        <v>80</v>
      </c>
      <c r="L1011" s="28" t="s">
        <v>57</v>
      </c>
      <c r="M1011" s="22" t="s">
        <v>58</v>
      </c>
      <c r="N1011" s="22">
        <v>0</v>
      </c>
      <c r="O1011" s="22" t="s">
        <v>59</v>
      </c>
      <c r="P1011" s="22" t="s">
        <v>78</v>
      </c>
      <c r="Q1011" s="23" t="s">
        <v>3102</v>
      </c>
      <c r="R1011" s="23" t="s">
        <v>3103</v>
      </c>
      <c r="T1011" s="23">
        <v>200</v>
      </c>
      <c r="U1011" s="23" t="s">
        <v>3104</v>
      </c>
      <c r="V1011" s="25" t="s">
        <v>613</v>
      </c>
      <c r="W1011" s="65" t="s">
        <v>653</v>
      </c>
      <c r="Y1011" s="25" t="s">
        <v>3105</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3106</v>
      </c>
    </row>
    <row r="1012" spans="1:70" x14ac:dyDescent="0.2">
      <c r="A1012" s="91">
        <v>2069</v>
      </c>
      <c r="B1012" s="229" t="s">
        <v>3110</v>
      </c>
      <c r="C1012" s="259" t="s">
        <v>3111</v>
      </c>
      <c r="D1012" s="229" t="s">
        <v>3112</v>
      </c>
      <c r="E1012" s="3" t="s">
        <v>382</v>
      </c>
      <c r="F1012" s="26" t="s">
        <v>102</v>
      </c>
      <c r="G1012" s="26" t="s">
        <v>55</v>
      </c>
      <c r="H1012" s="26" t="s">
        <v>56</v>
      </c>
      <c r="J1012" s="22">
        <v>120</v>
      </c>
      <c r="L1012" s="28" t="s">
        <v>57</v>
      </c>
      <c r="M1012" s="22" t="s">
        <v>58</v>
      </c>
      <c r="N1012" s="22">
        <v>0</v>
      </c>
      <c r="O1012" s="22" t="s">
        <v>59</v>
      </c>
      <c r="P1012" s="22" t="s">
        <v>78</v>
      </c>
      <c r="Q1012" s="23" t="s">
        <v>2650</v>
      </c>
      <c r="R1012" s="23" t="s">
        <v>3113</v>
      </c>
      <c r="Z1012" s="83" t="s">
        <v>62</v>
      </c>
      <c r="AA1012" s="6">
        <v>10</v>
      </c>
      <c r="AD1012" s="5" t="s">
        <v>79</v>
      </c>
      <c r="AI1012" s="5">
        <v>20</v>
      </c>
      <c r="AJ1012" s="5">
        <v>48</v>
      </c>
      <c r="BQ1012" s="6" t="s">
        <v>1852</v>
      </c>
      <c r="BR1012" s="5" t="s">
        <v>3114</v>
      </c>
    </row>
    <row r="1013" spans="1:70" x14ac:dyDescent="0.2">
      <c r="A1013" s="91">
        <v>2070</v>
      </c>
      <c r="B1013" s="229" t="s">
        <v>3110</v>
      </c>
      <c r="C1013" s="259" t="s">
        <v>3111</v>
      </c>
      <c r="D1013" s="229" t="s">
        <v>3115</v>
      </c>
      <c r="E1013" s="3" t="s">
        <v>382</v>
      </c>
      <c r="F1013" s="26" t="s">
        <v>102</v>
      </c>
      <c r="G1013" s="26" t="s">
        <v>55</v>
      </c>
      <c r="H1013" s="26" t="s">
        <v>56</v>
      </c>
      <c r="J1013" s="22">
        <v>120</v>
      </c>
      <c r="L1013" s="28" t="s">
        <v>57</v>
      </c>
      <c r="M1013" s="22" t="s">
        <v>58</v>
      </c>
      <c r="N1013" s="22" t="s">
        <v>3116</v>
      </c>
      <c r="O1013" s="22" t="s">
        <v>59</v>
      </c>
      <c r="P1013" s="22" t="s">
        <v>3117</v>
      </c>
      <c r="Q1013" s="23" t="s">
        <v>2650</v>
      </c>
      <c r="R1013" s="23" t="s">
        <v>3113</v>
      </c>
      <c r="Z1013" s="83" t="s">
        <v>62</v>
      </c>
      <c r="AA1013" s="6">
        <v>10</v>
      </c>
      <c r="AD1013" s="5" t="s">
        <v>79</v>
      </c>
      <c r="AI1013" s="5">
        <v>20</v>
      </c>
      <c r="AJ1013" s="5">
        <v>48</v>
      </c>
      <c r="BQ1013" s="6" t="s">
        <v>1852</v>
      </c>
      <c r="BR1013" s="5" t="s">
        <v>3114</v>
      </c>
    </row>
    <row r="1014" spans="1:70" x14ac:dyDescent="0.2">
      <c r="A1014" s="91">
        <v>2071</v>
      </c>
      <c r="B1014" s="229" t="s">
        <v>3118</v>
      </c>
      <c r="C1014" s="259" t="s">
        <v>3119</v>
      </c>
      <c r="D1014" s="229" t="s">
        <v>3120</v>
      </c>
      <c r="E1014" s="3" t="s">
        <v>382</v>
      </c>
      <c r="F1014" s="26" t="s">
        <v>102</v>
      </c>
      <c r="G1014" s="26" t="s">
        <v>55</v>
      </c>
      <c r="H1014" s="26" t="s">
        <v>56</v>
      </c>
      <c r="J1014" s="22">
        <v>120</v>
      </c>
      <c r="L1014" s="28" t="s">
        <v>57</v>
      </c>
      <c r="M1014" s="22" t="s">
        <v>58</v>
      </c>
      <c r="N1014" s="22" t="s">
        <v>2676</v>
      </c>
      <c r="O1014" s="22" t="s">
        <v>59</v>
      </c>
      <c r="P1014" s="22" t="s">
        <v>3121</v>
      </c>
      <c r="Q1014" s="23" t="s">
        <v>2650</v>
      </c>
      <c r="R1014" s="23" t="s">
        <v>3122</v>
      </c>
      <c r="V1014" s="25" t="s">
        <v>613</v>
      </c>
      <c r="W1014" s="65" t="s">
        <v>653</v>
      </c>
      <c r="Z1014" s="83" t="s">
        <v>62</v>
      </c>
      <c r="AA1014" s="6">
        <v>12</v>
      </c>
      <c r="AB1014" s="6">
        <v>2</v>
      </c>
      <c r="AC1014" s="5">
        <v>52.8</v>
      </c>
      <c r="AD1014" s="5" t="s">
        <v>79</v>
      </c>
      <c r="AE1014" s="5" t="s">
        <v>334</v>
      </c>
      <c r="AI1014" s="5">
        <v>39</v>
      </c>
      <c r="AJ1014" s="5">
        <v>65</v>
      </c>
      <c r="BQ1014" s="6" t="s">
        <v>1899</v>
      </c>
      <c r="BR1014" s="5" t="s">
        <v>3123</v>
      </c>
    </row>
    <row r="1015" spans="1:70" x14ac:dyDescent="0.2">
      <c r="A1015" s="91">
        <v>2072</v>
      </c>
      <c r="B1015" s="229" t="s">
        <v>3118</v>
      </c>
      <c r="C1015" s="259" t="s">
        <v>3119</v>
      </c>
      <c r="D1015" s="229" t="s">
        <v>3124</v>
      </c>
      <c r="E1015" s="3" t="s">
        <v>382</v>
      </c>
      <c r="F1015" s="26" t="s">
        <v>102</v>
      </c>
      <c r="G1015" s="26" t="s">
        <v>55</v>
      </c>
      <c r="H1015" s="26" t="s">
        <v>65</v>
      </c>
      <c r="J1015" s="22">
        <v>120</v>
      </c>
      <c r="L1015" s="28" t="s">
        <v>57</v>
      </c>
      <c r="M1015" s="22" t="s">
        <v>58</v>
      </c>
      <c r="N1015" s="22" t="s">
        <v>2676</v>
      </c>
      <c r="O1015" s="22" t="s">
        <v>59</v>
      </c>
      <c r="P1015" s="22" t="s">
        <v>3121</v>
      </c>
      <c r="Q1015" s="23" t="s">
        <v>2650</v>
      </c>
      <c r="R1015" s="23" t="s">
        <v>3122</v>
      </c>
      <c r="V1015" s="25" t="s">
        <v>613</v>
      </c>
      <c r="W1015" s="65" t="s">
        <v>653</v>
      </c>
      <c r="Z1015" s="83" t="s">
        <v>62</v>
      </c>
      <c r="AA1015" s="6">
        <v>12</v>
      </c>
      <c r="AB1015" s="6">
        <v>2</v>
      </c>
      <c r="AC1015" s="5">
        <v>52.8</v>
      </c>
      <c r="AD1015" s="5" t="s">
        <v>79</v>
      </c>
      <c r="AE1015" s="5" t="s">
        <v>334</v>
      </c>
      <c r="AI1015" s="5">
        <v>39</v>
      </c>
      <c r="AJ1015" s="5">
        <v>65</v>
      </c>
      <c r="BQ1015" s="6" t="s">
        <v>1899</v>
      </c>
      <c r="BR1015" s="5" t="s">
        <v>3123</v>
      </c>
    </row>
    <row r="1016" spans="1:70" x14ac:dyDescent="0.2">
      <c r="A1016" s="91">
        <v>2073</v>
      </c>
      <c r="B1016" s="229" t="s">
        <v>3118</v>
      </c>
      <c r="C1016" s="259" t="s">
        <v>3119</v>
      </c>
      <c r="D1016" s="229" t="s">
        <v>3125</v>
      </c>
      <c r="E1016" s="3" t="s">
        <v>382</v>
      </c>
      <c r="F1016" s="26" t="s">
        <v>102</v>
      </c>
      <c r="G1016" s="26" t="s">
        <v>55</v>
      </c>
      <c r="H1016" s="26" t="s">
        <v>56</v>
      </c>
      <c r="J1016" s="22">
        <v>240</v>
      </c>
      <c r="L1016" s="28" t="s">
        <v>57</v>
      </c>
      <c r="M1016" s="22" t="s">
        <v>58</v>
      </c>
      <c r="N1016" s="22" t="s">
        <v>3126</v>
      </c>
      <c r="O1016" s="22" t="s">
        <v>59</v>
      </c>
      <c r="P1016" s="22" t="s">
        <v>3127</v>
      </c>
      <c r="Q1016" s="23" t="s">
        <v>2650</v>
      </c>
      <c r="R1016" s="23" t="s">
        <v>3128</v>
      </c>
      <c r="V1016" s="25" t="s">
        <v>613</v>
      </c>
      <c r="W1016" s="65" t="s">
        <v>653</v>
      </c>
      <c r="Z1016" s="83" t="s">
        <v>62</v>
      </c>
      <c r="AA1016" s="6">
        <v>12</v>
      </c>
      <c r="AB1016" s="6">
        <v>2</v>
      </c>
      <c r="AC1016" s="5">
        <v>52.8</v>
      </c>
      <c r="AD1016" s="5" t="s">
        <v>79</v>
      </c>
      <c r="AE1016" s="5" t="s">
        <v>334</v>
      </c>
      <c r="AI1016" s="5">
        <v>39</v>
      </c>
      <c r="AJ1016" s="5">
        <v>65</v>
      </c>
      <c r="BQ1016" s="6" t="s">
        <v>1899</v>
      </c>
      <c r="BR1016" s="5" t="s">
        <v>3123</v>
      </c>
    </row>
    <row r="1017" spans="1:70" x14ac:dyDescent="0.2">
      <c r="A1017" s="91">
        <v>2074</v>
      </c>
      <c r="B1017" s="229" t="s">
        <v>3118</v>
      </c>
      <c r="C1017" s="259" t="s">
        <v>3119</v>
      </c>
      <c r="D1017" s="229" t="s">
        <v>3129</v>
      </c>
      <c r="E1017" s="3" t="s">
        <v>382</v>
      </c>
      <c r="F1017" s="26" t="s">
        <v>102</v>
      </c>
      <c r="G1017" s="26" t="s">
        <v>55</v>
      </c>
      <c r="H1017" s="26" t="s">
        <v>65</v>
      </c>
      <c r="J1017" s="22">
        <v>240</v>
      </c>
      <c r="L1017" s="28" t="s">
        <v>57</v>
      </c>
      <c r="M1017" s="22" t="s">
        <v>58</v>
      </c>
      <c r="N1017" s="22" t="s">
        <v>3126</v>
      </c>
      <c r="O1017" s="22" t="s">
        <v>59</v>
      </c>
      <c r="P1017" s="22" t="s">
        <v>3127</v>
      </c>
      <c r="Q1017" s="23" t="s">
        <v>2650</v>
      </c>
      <c r="R1017" s="23" t="s">
        <v>3128</v>
      </c>
      <c r="V1017" s="25" t="s">
        <v>613</v>
      </c>
      <c r="W1017" s="65" t="s">
        <v>653</v>
      </c>
      <c r="Z1017" s="83" t="s">
        <v>62</v>
      </c>
      <c r="AA1017" s="6">
        <v>12</v>
      </c>
      <c r="AB1017" s="6">
        <v>2</v>
      </c>
      <c r="AC1017" s="5">
        <v>52.8</v>
      </c>
      <c r="AD1017" s="5" t="s">
        <v>79</v>
      </c>
      <c r="AE1017" s="5" t="s">
        <v>334</v>
      </c>
      <c r="AI1017" s="5">
        <v>39</v>
      </c>
      <c r="AJ1017" s="5">
        <v>65</v>
      </c>
      <c r="BQ1017" s="6" t="s">
        <v>1899</v>
      </c>
      <c r="BR1017" s="5" t="s">
        <v>3123</v>
      </c>
    </row>
    <row r="1018" spans="1:70" x14ac:dyDescent="0.2">
      <c r="A1018" s="91">
        <v>2075</v>
      </c>
      <c r="B1018" s="229" t="s">
        <v>3130</v>
      </c>
      <c r="C1018" s="259" t="s">
        <v>3131</v>
      </c>
      <c r="D1018" s="229" t="s">
        <v>3132</v>
      </c>
      <c r="E1018" s="3" t="s">
        <v>382</v>
      </c>
      <c r="F1018" s="26" t="s">
        <v>102</v>
      </c>
      <c r="G1018" s="26" t="s">
        <v>55</v>
      </c>
      <c r="H1018" s="26" t="s">
        <v>156</v>
      </c>
      <c r="J1018" s="22">
        <v>240</v>
      </c>
      <c r="L1018" s="28" t="s">
        <v>57</v>
      </c>
      <c r="M1018" s="22" t="s">
        <v>58</v>
      </c>
      <c r="N1018" s="22">
        <v>0</v>
      </c>
      <c r="O1018" s="22" t="s">
        <v>59</v>
      </c>
      <c r="P1018" s="22" t="s">
        <v>78</v>
      </c>
      <c r="Q1018" s="23" t="s">
        <v>3133</v>
      </c>
      <c r="R1018" s="23" t="s">
        <v>3134</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3135</v>
      </c>
    </row>
    <row r="1019" spans="1:70" x14ac:dyDescent="0.2">
      <c r="A1019" s="91">
        <v>2076</v>
      </c>
      <c r="B1019" s="229" t="s">
        <v>3130</v>
      </c>
      <c r="C1019" s="259" t="s">
        <v>3131</v>
      </c>
      <c r="D1019" s="229" t="s">
        <v>3136</v>
      </c>
      <c r="E1019" s="3" t="s">
        <v>382</v>
      </c>
      <c r="F1019" s="26" t="s">
        <v>102</v>
      </c>
      <c r="G1019" s="26" t="s">
        <v>55</v>
      </c>
      <c r="H1019" s="26" t="s">
        <v>156</v>
      </c>
      <c r="J1019" s="22">
        <v>240</v>
      </c>
      <c r="L1019" s="28" t="s">
        <v>57</v>
      </c>
      <c r="M1019" s="22" t="s">
        <v>58</v>
      </c>
      <c r="N1019" s="22">
        <v>0</v>
      </c>
      <c r="O1019" s="22" t="s">
        <v>59</v>
      </c>
      <c r="P1019" s="22" t="s">
        <v>78</v>
      </c>
      <c r="Q1019" s="23" t="s">
        <v>3133</v>
      </c>
      <c r="R1019" s="23" t="s">
        <v>3137</v>
      </c>
      <c r="V1019" s="25" t="s">
        <v>435</v>
      </c>
      <c r="X1019" s="106" t="s">
        <v>202</v>
      </c>
      <c r="Y1019" s="25" t="s">
        <v>3138</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3135</v>
      </c>
    </row>
    <row r="1020" spans="1:70" x14ac:dyDescent="0.2">
      <c r="A1020" s="91">
        <v>2077</v>
      </c>
      <c r="B1020" s="229" t="s">
        <v>3139</v>
      </c>
      <c r="C1020" s="259" t="s">
        <v>3140</v>
      </c>
      <c r="D1020" s="229" t="s">
        <v>3141</v>
      </c>
      <c r="E1020" s="3" t="s">
        <v>382</v>
      </c>
      <c r="F1020" s="26" t="s">
        <v>102</v>
      </c>
      <c r="G1020" s="26" t="s">
        <v>55</v>
      </c>
      <c r="H1020" s="26" t="s">
        <v>56</v>
      </c>
      <c r="J1020" s="22">
        <v>120</v>
      </c>
      <c r="L1020" s="28" t="s">
        <v>57</v>
      </c>
      <c r="M1020" s="22" t="s">
        <v>58</v>
      </c>
      <c r="N1020" s="22">
        <v>0</v>
      </c>
      <c r="O1020" s="22" t="s">
        <v>59</v>
      </c>
      <c r="P1020" s="22" t="s">
        <v>78</v>
      </c>
      <c r="Q1020" s="23" t="s">
        <v>2650</v>
      </c>
      <c r="R1020" s="23" t="s">
        <v>3142</v>
      </c>
      <c r="Z1020" s="83" t="s">
        <v>62</v>
      </c>
      <c r="AA1020" s="6">
        <v>6</v>
      </c>
      <c r="AB1020" s="6">
        <v>3</v>
      </c>
      <c r="AD1020" s="5" t="s">
        <v>79</v>
      </c>
      <c r="AI1020" s="5">
        <v>36</v>
      </c>
      <c r="AJ1020" s="5">
        <v>67</v>
      </c>
      <c r="BQ1020" s="6" t="s">
        <v>213</v>
      </c>
      <c r="BR1020" s="5" t="s">
        <v>3143</v>
      </c>
    </row>
    <row r="1021" spans="1:70" x14ac:dyDescent="0.2">
      <c r="A1021" s="91">
        <v>2078</v>
      </c>
      <c r="B1021" s="229" t="s">
        <v>3139</v>
      </c>
      <c r="C1021" s="259" t="s">
        <v>3140</v>
      </c>
      <c r="D1021" s="229" t="s">
        <v>3144</v>
      </c>
      <c r="E1021" s="3" t="s">
        <v>382</v>
      </c>
      <c r="F1021" s="26" t="s">
        <v>102</v>
      </c>
      <c r="G1021" s="26" t="s">
        <v>55</v>
      </c>
      <c r="H1021" s="26" t="s">
        <v>56</v>
      </c>
      <c r="J1021" s="22">
        <v>120</v>
      </c>
      <c r="L1021" s="28" t="s">
        <v>57</v>
      </c>
      <c r="M1021" s="22" t="s">
        <v>58</v>
      </c>
      <c r="N1021" s="22" t="s">
        <v>3145</v>
      </c>
      <c r="O1021" s="22" t="s">
        <v>59</v>
      </c>
      <c r="P1021" s="22" t="s">
        <v>3146</v>
      </c>
      <c r="Q1021" s="23" t="s">
        <v>2650</v>
      </c>
      <c r="R1021" s="23" t="s">
        <v>3142</v>
      </c>
      <c r="Z1021" s="83" t="s">
        <v>62</v>
      </c>
      <c r="AA1021" s="6">
        <v>6</v>
      </c>
      <c r="AB1021" s="6">
        <v>3</v>
      </c>
      <c r="AD1021" s="5" t="s">
        <v>79</v>
      </c>
      <c r="AI1021" s="5">
        <v>36</v>
      </c>
      <c r="AJ1021" s="5">
        <v>67</v>
      </c>
      <c r="BQ1021" s="6" t="s">
        <v>213</v>
      </c>
      <c r="BR1021" s="5" t="s">
        <v>3143</v>
      </c>
    </row>
    <row r="1022" spans="1:70" x14ac:dyDescent="0.2">
      <c r="A1022" s="91">
        <v>2079</v>
      </c>
      <c r="B1022" s="229" t="s">
        <v>3147</v>
      </c>
      <c r="C1022" s="259" t="s">
        <v>3148</v>
      </c>
      <c r="D1022" s="229" t="s">
        <v>3149</v>
      </c>
      <c r="E1022" s="3" t="s">
        <v>382</v>
      </c>
      <c r="F1022" s="26" t="s">
        <v>102</v>
      </c>
      <c r="G1022" s="26" t="s">
        <v>55</v>
      </c>
      <c r="H1022" s="26" t="s">
        <v>76</v>
      </c>
      <c r="J1022" s="22">
        <v>80</v>
      </c>
      <c r="L1022" s="28" t="s">
        <v>57</v>
      </c>
      <c r="M1022" s="22" t="s">
        <v>58</v>
      </c>
      <c r="N1022" s="22" t="s">
        <v>3145</v>
      </c>
      <c r="O1022" s="22" t="s">
        <v>59</v>
      </c>
      <c r="P1022" s="22" t="s">
        <v>3150</v>
      </c>
      <c r="Q1022" s="23" t="s">
        <v>2650</v>
      </c>
      <c r="R1022" s="23" t="s">
        <v>3151</v>
      </c>
      <c r="X1022" s="106">
        <v>4</v>
      </c>
      <c r="Y1022" s="25" t="s">
        <v>3152</v>
      </c>
      <c r="Z1022" s="83" t="s">
        <v>62</v>
      </c>
      <c r="AA1022" s="6">
        <v>12</v>
      </c>
      <c r="AB1022" s="6">
        <v>0</v>
      </c>
      <c r="AD1022" s="5" t="s">
        <v>79</v>
      </c>
      <c r="AI1022" s="5">
        <v>19</v>
      </c>
      <c r="AJ1022" s="5">
        <v>38</v>
      </c>
      <c r="BQ1022" s="6" t="s">
        <v>3153</v>
      </c>
      <c r="BR1022" s="5" t="s">
        <v>3154</v>
      </c>
    </row>
    <row r="1023" spans="1:70" x14ac:dyDescent="0.2">
      <c r="A1023" s="91">
        <v>2080</v>
      </c>
      <c r="B1023" s="229" t="s">
        <v>3155</v>
      </c>
      <c r="C1023" s="259" t="s">
        <v>3156</v>
      </c>
      <c r="D1023" s="229" t="s">
        <v>3157</v>
      </c>
      <c r="E1023" s="3" t="s">
        <v>382</v>
      </c>
      <c r="F1023" s="26" t="s">
        <v>102</v>
      </c>
      <c r="G1023" s="26" t="s">
        <v>55</v>
      </c>
      <c r="H1023" s="26" t="s">
        <v>65</v>
      </c>
      <c r="J1023" s="22">
        <v>5</v>
      </c>
      <c r="L1023" s="28" t="s">
        <v>57</v>
      </c>
      <c r="M1023" s="22" t="s">
        <v>77</v>
      </c>
      <c r="N1023" s="22">
        <v>0</v>
      </c>
      <c r="O1023" s="22" t="s">
        <v>59</v>
      </c>
      <c r="P1023" s="22" t="s">
        <v>78</v>
      </c>
      <c r="Q1023" s="23" t="s">
        <v>2650</v>
      </c>
      <c r="R1023" s="23" t="s">
        <v>3158</v>
      </c>
      <c r="S1023" s="24">
        <v>10</v>
      </c>
      <c r="U1023" s="23" t="s">
        <v>3159</v>
      </c>
      <c r="X1023" s="106" t="s">
        <v>3160</v>
      </c>
      <c r="Y1023" s="25" t="s">
        <v>3161</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3162</v>
      </c>
    </row>
    <row r="1024" spans="1:70" x14ac:dyDescent="0.2">
      <c r="A1024" s="91">
        <v>849</v>
      </c>
      <c r="B1024" s="229" t="s">
        <v>3191</v>
      </c>
      <c r="C1024" s="259" t="s">
        <v>3190</v>
      </c>
      <c r="D1024" s="229" t="s">
        <v>3193</v>
      </c>
      <c r="E1024" s="3" t="s">
        <v>572</v>
      </c>
      <c r="F1024" s="26" t="s">
        <v>102</v>
      </c>
      <c r="G1024" s="26" t="s">
        <v>55</v>
      </c>
      <c r="H1024" s="26" t="s">
        <v>56</v>
      </c>
      <c r="J1024" s="22">
        <v>500</v>
      </c>
      <c r="L1024" s="28" t="s">
        <v>57</v>
      </c>
      <c r="M1024" s="22" t="s">
        <v>58</v>
      </c>
      <c r="N1024" s="22">
        <v>0</v>
      </c>
      <c r="O1024" s="22" t="s">
        <v>59</v>
      </c>
      <c r="P1024" s="176" t="s">
        <v>78</v>
      </c>
      <c r="R1024" s="23" t="s">
        <v>3192</v>
      </c>
      <c r="Z1024" s="83" t="s">
        <v>62</v>
      </c>
      <c r="AA1024" s="6">
        <v>24</v>
      </c>
      <c r="AB1024" s="6">
        <v>0</v>
      </c>
      <c r="BQ1024" s="6" t="s">
        <v>793</v>
      </c>
      <c r="BR1024" s="5" t="s">
        <v>1328</v>
      </c>
    </row>
    <row r="1025" spans="1:70" x14ac:dyDescent="0.2">
      <c r="A1025" s="91">
        <v>850</v>
      </c>
      <c r="B1025" s="229" t="s">
        <v>3191</v>
      </c>
      <c r="C1025" s="259" t="s">
        <v>3190</v>
      </c>
      <c r="D1025" s="229" t="s">
        <v>3194</v>
      </c>
      <c r="E1025" s="123" t="s">
        <v>572</v>
      </c>
      <c r="F1025" s="26" t="s">
        <v>102</v>
      </c>
      <c r="G1025" s="26" t="s">
        <v>55</v>
      </c>
      <c r="H1025" s="179" t="s">
        <v>56</v>
      </c>
      <c r="J1025" s="22">
        <v>500</v>
      </c>
      <c r="L1025" s="28" t="s">
        <v>57</v>
      </c>
      <c r="M1025" s="22" t="s">
        <v>58</v>
      </c>
      <c r="N1025" s="22">
        <v>0</v>
      </c>
      <c r="O1025" s="22" t="s">
        <v>59</v>
      </c>
      <c r="P1025" s="176" t="s">
        <v>78</v>
      </c>
      <c r="R1025" s="177" t="s">
        <v>3192</v>
      </c>
      <c r="Z1025" s="83" t="s">
        <v>62</v>
      </c>
      <c r="AA1025" s="6">
        <v>24</v>
      </c>
      <c r="AB1025" s="6">
        <v>0</v>
      </c>
      <c r="BQ1025" s="164" t="s">
        <v>793</v>
      </c>
      <c r="BR1025" s="163" t="s">
        <v>1328</v>
      </c>
    </row>
    <row r="1026" spans="1:70" x14ac:dyDescent="0.2">
      <c r="A1026" s="91">
        <v>851</v>
      </c>
      <c r="B1026" s="229" t="s">
        <v>3191</v>
      </c>
      <c r="C1026" s="259" t="s">
        <v>3190</v>
      </c>
      <c r="D1026" s="229" t="s">
        <v>3195</v>
      </c>
      <c r="E1026" s="123" t="s">
        <v>572</v>
      </c>
      <c r="F1026" s="26" t="s">
        <v>102</v>
      </c>
      <c r="G1026" s="26" t="s">
        <v>55</v>
      </c>
      <c r="H1026" s="179" t="s">
        <v>56</v>
      </c>
      <c r="J1026" s="22">
        <v>500</v>
      </c>
      <c r="L1026" s="28" t="s">
        <v>57</v>
      </c>
      <c r="M1026" s="22" t="s">
        <v>58</v>
      </c>
      <c r="N1026" s="22">
        <v>0</v>
      </c>
      <c r="O1026" s="22" t="s">
        <v>59</v>
      </c>
      <c r="P1026" s="176" t="s">
        <v>78</v>
      </c>
      <c r="R1026" s="177" t="s">
        <v>3192</v>
      </c>
      <c r="Z1026" s="83" t="s">
        <v>62</v>
      </c>
      <c r="AA1026" s="6">
        <v>24</v>
      </c>
      <c r="AB1026" s="6">
        <v>0</v>
      </c>
      <c r="BQ1026" s="164" t="s">
        <v>793</v>
      </c>
      <c r="BR1026" s="163" t="s">
        <v>1328</v>
      </c>
    </row>
    <row r="1027" spans="1:70" x14ac:dyDescent="0.2">
      <c r="A1027" s="91">
        <v>1207</v>
      </c>
      <c r="B1027" s="229" t="s">
        <v>3197</v>
      </c>
      <c r="C1027" s="259" t="s">
        <v>3198</v>
      </c>
      <c r="D1027" s="229" t="s">
        <v>3199</v>
      </c>
      <c r="E1027" s="3" t="s">
        <v>3200</v>
      </c>
      <c r="F1027" s="26" t="s">
        <v>102</v>
      </c>
      <c r="G1027" s="26" t="s">
        <v>75</v>
      </c>
      <c r="H1027" s="26" t="s">
        <v>3201</v>
      </c>
      <c r="J1027" s="22">
        <v>100</v>
      </c>
      <c r="L1027" s="28" t="s">
        <v>57</v>
      </c>
      <c r="M1027" s="22" t="s">
        <v>77</v>
      </c>
      <c r="N1027" s="22">
        <v>0</v>
      </c>
      <c r="O1027" s="22" t="s">
        <v>59</v>
      </c>
      <c r="P1027" s="22" t="s">
        <v>78</v>
      </c>
      <c r="Q1027" s="23" t="s">
        <v>3202</v>
      </c>
      <c r="S1027" s="24">
        <v>5</v>
      </c>
      <c r="V1027" s="25" t="s">
        <v>61</v>
      </c>
      <c r="W1027" s="65" t="s">
        <v>1953</v>
      </c>
      <c r="X1027" s="106" t="s">
        <v>333</v>
      </c>
      <c r="Z1027" s="83" t="s">
        <v>62</v>
      </c>
      <c r="AA1027" s="6">
        <v>1</v>
      </c>
      <c r="BQ1027" s="6" t="s">
        <v>1859</v>
      </c>
      <c r="BR1027" s="5" t="s">
        <v>723</v>
      </c>
    </row>
    <row r="1028" spans="1:70" x14ac:dyDescent="0.2">
      <c r="A1028" s="91">
        <v>1208</v>
      </c>
      <c r="B1028" s="229" t="s">
        <v>3197</v>
      </c>
      <c r="C1028" s="259" t="s">
        <v>3198</v>
      </c>
      <c r="D1028" s="229" t="s">
        <v>3203</v>
      </c>
      <c r="E1028" s="3" t="s">
        <v>3200</v>
      </c>
      <c r="F1028" s="26" t="s">
        <v>102</v>
      </c>
      <c r="G1028" s="26" t="s">
        <v>75</v>
      </c>
      <c r="H1028" s="26" t="s">
        <v>3204</v>
      </c>
      <c r="J1028" s="22">
        <v>100</v>
      </c>
      <c r="L1028" s="28" t="s">
        <v>57</v>
      </c>
      <c r="M1028" s="22" t="s">
        <v>77</v>
      </c>
      <c r="N1028" s="22">
        <v>0</v>
      </c>
      <c r="O1028" s="22" t="s">
        <v>59</v>
      </c>
      <c r="P1028" s="22" t="s">
        <v>78</v>
      </c>
      <c r="Q1028" s="23" t="s">
        <v>3202</v>
      </c>
      <c r="S1028" s="24">
        <v>5</v>
      </c>
      <c r="V1028" s="25" t="s">
        <v>61</v>
      </c>
      <c r="W1028" s="65" t="s">
        <v>1953</v>
      </c>
      <c r="X1028" s="106" t="s">
        <v>333</v>
      </c>
      <c r="Z1028" s="83" t="s">
        <v>62</v>
      </c>
      <c r="AA1028" s="6">
        <v>1</v>
      </c>
      <c r="BQ1028" s="6" t="s">
        <v>1859</v>
      </c>
      <c r="BR1028" s="5" t="s">
        <v>723</v>
      </c>
    </row>
    <row r="1029" spans="1:70" x14ac:dyDescent="0.2">
      <c r="A1029" s="91">
        <v>1209</v>
      </c>
      <c r="B1029" s="229" t="s">
        <v>3197</v>
      </c>
      <c r="C1029" s="259" t="s">
        <v>3198</v>
      </c>
      <c r="D1029" s="229" t="s">
        <v>3205</v>
      </c>
      <c r="E1029" s="3" t="s">
        <v>3200</v>
      </c>
      <c r="F1029" s="26" t="s">
        <v>102</v>
      </c>
      <c r="G1029" s="26" t="s">
        <v>75</v>
      </c>
      <c r="H1029" s="26" t="s">
        <v>3206</v>
      </c>
      <c r="J1029" s="22">
        <v>100</v>
      </c>
      <c r="L1029" s="28" t="s">
        <v>57</v>
      </c>
      <c r="M1029" s="22" t="s">
        <v>77</v>
      </c>
      <c r="N1029" s="22">
        <v>0</v>
      </c>
      <c r="O1029" s="22" t="s">
        <v>59</v>
      </c>
      <c r="P1029" s="22" t="s">
        <v>78</v>
      </c>
      <c r="Q1029" s="23" t="s">
        <v>3202</v>
      </c>
      <c r="S1029" s="24">
        <v>5</v>
      </c>
      <c r="V1029" s="25" t="s">
        <v>61</v>
      </c>
      <c r="W1029" s="65" t="s">
        <v>1953</v>
      </c>
      <c r="X1029" s="106" t="s">
        <v>333</v>
      </c>
      <c r="Z1029" s="83" t="s">
        <v>62</v>
      </c>
      <c r="AA1029" s="6">
        <v>1</v>
      </c>
      <c r="BQ1029" s="6" t="s">
        <v>1859</v>
      </c>
      <c r="BR1029" s="5" t="s">
        <v>723</v>
      </c>
    </row>
    <row r="1030" spans="1:70" x14ac:dyDescent="0.2">
      <c r="A1030" s="91">
        <v>1210</v>
      </c>
      <c r="B1030" s="229" t="s">
        <v>3197</v>
      </c>
      <c r="C1030" s="259" t="s">
        <v>3198</v>
      </c>
      <c r="D1030" s="229" t="s">
        <v>3207</v>
      </c>
      <c r="E1030" s="3" t="s">
        <v>3200</v>
      </c>
      <c r="F1030" s="26" t="s">
        <v>70</v>
      </c>
      <c r="G1030" s="26" t="s">
        <v>55</v>
      </c>
      <c r="H1030" s="26" t="s">
        <v>3208</v>
      </c>
      <c r="J1030" s="22">
        <v>100</v>
      </c>
      <c r="L1030" s="28" t="s">
        <v>57</v>
      </c>
      <c r="M1030" s="22" t="s">
        <v>77</v>
      </c>
      <c r="N1030" s="22">
        <v>0</v>
      </c>
      <c r="O1030" s="22" t="s">
        <v>59</v>
      </c>
      <c r="P1030" s="22" t="s">
        <v>78</v>
      </c>
      <c r="Q1030" s="23" t="s">
        <v>3202</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
      <c r="A1031" s="91">
        <v>1211</v>
      </c>
      <c r="B1031" s="229" t="s">
        <v>3197</v>
      </c>
      <c r="C1031" s="259" t="s">
        <v>3198</v>
      </c>
      <c r="D1031" s="229" t="s">
        <v>3209</v>
      </c>
      <c r="E1031" s="3" t="s">
        <v>3200</v>
      </c>
      <c r="F1031" s="26" t="s">
        <v>102</v>
      </c>
      <c r="G1031" s="26" t="s">
        <v>75</v>
      </c>
      <c r="H1031" s="26" t="s">
        <v>295</v>
      </c>
      <c r="J1031" s="22">
        <v>400</v>
      </c>
      <c r="L1031" s="28" t="s">
        <v>57</v>
      </c>
      <c r="M1031" s="22" t="s">
        <v>58</v>
      </c>
      <c r="N1031" s="22">
        <v>0</v>
      </c>
      <c r="O1031" s="22" t="s">
        <v>59</v>
      </c>
      <c r="P1031" s="22" t="s">
        <v>78</v>
      </c>
      <c r="R1031" s="23" t="s">
        <v>3210</v>
      </c>
      <c r="V1031" s="25" t="s">
        <v>61</v>
      </c>
      <c r="W1031" s="65" t="s">
        <v>1953</v>
      </c>
      <c r="X1031" s="106" t="s">
        <v>333</v>
      </c>
      <c r="Z1031" s="83" t="s">
        <v>62</v>
      </c>
      <c r="AA1031" s="6">
        <v>1</v>
      </c>
      <c r="BQ1031" s="6" t="s">
        <v>1859</v>
      </c>
      <c r="BR1031" s="5" t="s">
        <v>723</v>
      </c>
    </row>
    <row r="1032" spans="1:70" x14ac:dyDescent="0.2">
      <c r="A1032" s="91">
        <v>1212</v>
      </c>
      <c r="B1032" s="229" t="s">
        <v>3197</v>
      </c>
      <c r="C1032" s="259" t="s">
        <v>3198</v>
      </c>
      <c r="D1032" s="229" t="s">
        <v>3211</v>
      </c>
      <c r="E1032" s="3" t="s">
        <v>3200</v>
      </c>
      <c r="F1032" s="26" t="s">
        <v>102</v>
      </c>
      <c r="G1032" s="26" t="s">
        <v>75</v>
      </c>
      <c r="H1032" s="26" t="s">
        <v>295</v>
      </c>
      <c r="J1032" s="22">
        <v>400</v>
      </c>
      <c r="L1032" s="28" t="s">
        <v>57</v>
      </c>
      <c r="M1032" s="22" t="s">
        <v>58</v>
      </c>
      <c r="N1032" s="22">
        <v>0</v>
      </c>
      <c r="O1032" s="22" t="s">
        <v>59</v>
      </c>
      <c r="P1032" s="22" t="s">
        <v>78</v>
      </c>
      <c r="R1032" s="23" t="s">
        <v>3210</v>
      </c>
      <c r="V1032" s="25" t="s">
        <v>61</v>
      </c>
      <c r="W1032" s="65" t="s">
        <v>1953</v>
      </c>
      <c r="X1032" s="106" t="s">
        <v>333</v>
      </c>
      <c r="Z1032" s="83" t="s">
        <v>62</v>
      </c>
      <c r="AA1032" s="6">
        <v>1</v>
      </c>
      <c r="BQ1032" s="6" t="s">
        <v>1859</v>
      </c>
      <c r="BR1032" s="5" t="s">
        <v>723</v>
      </c>
    </row>
    <row r="1033" spans="1:70" x14ac:dyDescent="0.2">
      <c r="A1033" s="91">
        <v>1213</v>
      </c>
      <c r="B1033" s="229" t="s">
        <v>3197</v>
      </c>
      <c r="C1033" s="259" t="s">
        <v>3198</v>
      </c>
      <c r="D1033" s="229" t="s">
        <v>3212</v>
      </c>
      <c r="E1033" s="3" t="s">
        <v>3200</v>
      </c>
      <c r="F1033" s="26" t="s">
        <v>102</v>
      </c>
      <c r="G1033" s="26" t="s">
        <v>75</v>
      </c>
      <c r="H1033" s="26" t="s">
        <v>295</v>
      </c>
      <c r="J1033" s="22">
        <v>400</v>
      </c>
      <c r="L1033" s="28" t="s">
        <v>57</v>
      </c>
      <c r="M1033" s="22" t="s">
        <v>58</v>
      </c>
      <c r="N1033" s="22">
        <v>0</v>
      </c>
      <c r="O1033" s="22" t="s">
        <v>59</v>
      </c>
      <c r="P1033" s="22" t="s">
        <v>78</v>
      </c>
      <c r="R1033" s="23" t="s">
        <v>3210</v>
      </c>
      <c r="V1033" s="25" t="s">
        <v>61</v>
      </c>
      <c r="W1033" s="65" t="s">
        <v>1953</v>
      </c>
      <c r="X1033" s="106" t="s">
        <v>333</v>
      </c>
      <c r="Z1033" s="83" t="s">
        <v>62</v>
      </c>
      <c r="AA1033" s="6">
        <v>1</v>
      </c>
      <c r="BQ1033" s="6" t="s">
        <v>1859</v>
      </c>
      <c r="BR1033" s="5" t="s">
        <v>723</v>
      </c>
    </row>
    <row r="1034" spans="1:70" x14ac:dyDescent="0.2">
      <c r="A1034" s="91">
        <v>1214</v>
      </c>
      <c r="B1034" s="229" t="s">
        <v>3197</v>
      </c>
      <c r="C1034" s="259" t="s">
        <v>3198</v>
      </c>
      <c r="D1034" s="229" t="s">
        <v>3213</v>
      </c>
      <c r="E1034" s="3" t="s">
        <v>3200</v>
      </c>
      <c r="F1034" s="26" t="s">
        <v>70</v>
      </c>
      <c r="G1034" s="26" t="s">
        <v>55</v>
      </c>
      <c r="H1034" s="26" t="s">
        <v>3208</v>
      </c>
      <c r="J1034" s="22">
        <v>400</v>
      </c>
      <c r="L1034" s="28" t="s">
        <v>57</v>
      </c>
      <c r="M1034" s="22" t="s">
        <v>58</v>
      </c>
      <c r="N1034" s="22">
        <v>0</v>
      </c>
      <c r="O1034" s="22" t="s">
        <v>59</v>
      </c>
      <c r="P1034" s="22" t="s">
        <v>78</v>
      </c>
      <c r="R1034" s="23" t="s">
        <v>3210</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
      <c r="A1035" s="91">
        <v>1215</v>
      </c>
      <c r="B1035" s="229" t="s">
        <v>3214</v>
      </c>
      <c r="C1035" s="259" t="s">
        <v>3215</v>
      </c>
      <c r="D1035" s="229" t="s">
        <v>3216</v>
      </c>
      <c r="E1035" s="3" t="s">
        <v>3200</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3217</v>
      </c>
    </row>
    <row r="1036" spans="1:70" x14ac:dyDescent="0.2">
      <c r="A1036" s="91">
        <v>1216</v>
      </c>
      <c r="B1036" s="229" t="s">
        <v>3214</v>
      </c>
      <c r="C1036" s="259" t="s">
        <v>3215</v>
      </c>
      <c r="D1036" s="229" t="s">
        <v>3216</v>
      </c>
      <c r="E1036" s="3" t="s">
        <v>3200</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3217</v>
      </c>
    </row>
    <row r="1037" spans="1:70" x14ac:dyDescent="0.2">
      <c r="A1037" s="91">
        <v>1217</v>
      </c>
      <c r="B1037" s="229" t="s">
        <v>3218</v>
      </c>
      <c r="C1037" s="259" t="s">
        <v>3219</v>
      </c>
      <c r="D1037" s="229" t="s">
        <v>3220</v>
      </c>
      <c r="E1037" s="3" t="s">
        <v>3200</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3221</v>
      </c>
    </row>
    <row r="1038" spans="1:70" x14ac:dyDescent="0.2">
      <c r="A1038" s="91">
        <v>1218</v>
      </c>
      <c r="B1038" s="229" t="s">
        <v>3218</v>
      </c>
      <c r="C1038" s="259" t="s">
        <v>3219</v>
      </c>
      <c r="D1038" s="229" t="s">
        <v>3222</v>
      </c>
      <c r="E1038" s="3" t="s">
        <v>3200</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3221</v>
      </c>
    </row>
    <row r="1039" spans="1:70" x14ac:dyDescent="0.2">
      <c r="A1039" s="91">
        <v>1219</v>
      </c>
      <c r="B1039" s="229" t="s">
        <v>3223</v>
      </c>
      <c r="C1039" s="259" t="s">
        <v>3224</v>
      </c>
      <c r="D1039" s="229" t="s">
        <v>3225</v>
      </c>
      <c r="E1039" s="3" t="s">
        <v>3200</v>
      </c>
      <c r="F1039" s="26" t="s">
        <v>102</v>
      </c>
      <c r="G1039" s="26" t="s">
        <v>55</v>
      </c>
      <c r="H1039" s="26" t="s">
        <v>193</v>
      </c>
      <c r="J1039" s="22">
        <v>200</v>
      </c>
      <c r="L1039" s="28" t="s">
        <v>57</v>
      </c>
      <c r="M1039" s="22" t="s">
        <v>77</v>
      </c>
      <c r="N1039" s="22">
        <v>0</v>
      </c>
      <c r="O1039" s="22" t="s">
        <v>59</v>
      </c>
      <c r="P1039" s="22" t="s">
        <v>78</v>
      </c>
      <c r="Q1039" s="23" t="s">
        <v>3226</v>
      </c>
      <c r="V1039" s="25" t="s">
        <v>61</v>
      </c>
      <c r="W1039" s="65" t="s">
        <v>1953</v>
      </c>
      <c r="X1039" s="106" t="s">
        <v>415</v>
      </c>
      <c r="Y1039" s="25" t="s">
        <v>3227</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3228</v>
      </c>
    </row>
    <row r="1040" spans="1:70" x14ac:dyDescent="0.2">
      <c r="A1040" s="91">
        <v>1220</v>
      </c>
      <c r="B1040" s="229" t="s">
        <v>3223</v>
      </c>
      <c r="C1040" s="259" t="s">
        <v>3224</v>
      </c>
      <c r="D1040" s="229" t="s">
        <v>3229</v>
      </c>
      <c r="E1040" s="3" t="s">
        <v>3200</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3227</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3228</v>
      </c>
    </row>
    <row r="1041" spans="1:70" x14ac:dyDescent="0.2">
      <c r="A1041" s="91">
        <v>1221</v>
      </c>
      <c r="B1041" s="229" t="s">
        <v>3223</v>
      </c>
      <c r="C1041" s="259" t="s">
        <v>3224</v>
      </c>
      <c r="D1041" s="229" t="s">
        <v>3230</v>
      </c>
      <c r="E1041" s="3" t="s">
        <v>3200</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3227</v>
      </c>
      <c r="Z1041" s="83" t="s">
        <v>62</v>
      </c>
      <c r="AA1041" s="6">
        <v>9</v>
      </c>
      <c r="AB1041" s="6">
        <v>0</v>
      </c>
      <c r="AC1041" s="5" t="s">
        <v>3231</v>
      </c>
      <c r="AD1041" s="5" t="s">
        <v>79</v>
      </c>
      <c r="AE1041" s="5" t="s">
        <v>334</v>
      </c>
      <c r="AI1041" s="5">
        <v>26</v>
      </c>
      <c r="AJ1041" s="5">
        <v>59</v>
      </c>
      <c r="AK1041" s="6">
        <v>75.599999999999994</v>
      </c>
      <c r="AL1041" s="6" t="s">
        <v>80</v>
      </c>
      <c r="AM1041" s="6" t="s">
        <v>334</v>
      </c>
      <c r="AQ1041" s="6">
        <v>50</v>
      </c>
      <c r="AR1041" s="6">
        <v>101</v>
      </c>
      <c r="BQ1041" s="6" t="s">
        <v>1859</v>
      </c>
      <c r="BR1041" s="5" t="s">
        <v>3228</v>
      </c>
    </row>
    <row r="1042" spans="1:70" x14ac:dyDescent="0.2">
      <c r="A1042" s="91">
        <v>1222</v>
      </c>
      <c r="B1042" s="229" t="s">
        <v>3223</v>
      </c>
      <c r="C1042" s="259" t="s">
        <v>3224</v>
      </c>
      <c r="D1042" s="229" t="s">
        <v>3232</v>
      </c>
      <c r="E1042" s="3" t="s">
        <v>3200</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3227</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3228</v>
      </c>
    </row>
    <row r="1043" spans="1:70" x14ac:dyDescent="0.2">
      <c r="A1043" s="91">
        <v>1223</v>
      </c>
      <c r="B1043" s="229" t="s">
        <v>3223</v>
      </c>
      <c r="C1043" s="259" t="s">
        <v>3224</v>
      </c>
      <c r="D1043" s="229" t="s">
        <v>3233</v>
      </c>
      <c r="E1043" s="3" t="s">
        <v>3200</v>
      </c>
      <c r="F1043" s="26" t="s">
        <v>70</v>
      </c>
      <c r="G1043" s="26" t="s">
        <v>55</v>
      </c>
      <c r="H1043" s="26" t="s">
        <v>3234</v>
      </c>
      <c r="J1043" s="22">
        <v>200</v>
      </c>
      <c r="L1043" s="28" t="s">
        <v>57</v>
      </c>
      <c r="M1043" s="22" t="s">
        <v>77</v>
      </c>
      <c r="N1043" s="22">
        <v>0</v>
      </c>
      <c r="O1043" s="22" t="s">
        <v>59</v>
      </c>
      <c r="P1043" s="22" t="s">
        <v>78</v>
      </c>
      <c r="Q1043" s="23" t="s">
        <v>3226</v>
      </c>
      <c r="V1043" s="25" t="s">
        <v>61</v>
      </c>
      <c r="W1043" s="65" t="s">
        <v>1953</v>
      </c>
      <c r="X1043" s="106" t="s">
        <v>415</v>
      </c>
      <c r="Y1043" s="25" t="s">
        <v>3227</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3228</v>
      </c>
    </row>
    <row r="1044" spans="1:70" x14ac:dyDescent="0.2">
      <c r="A1044" s="91">
        <v>1224</v>
      </c>
      <c r="B1044" s="229" t="s">
        <v>3223</v>
      </c>
      <c r="C1044" s="259" t="s">
        <v>3224</v>
      </c>
      <c r="D1044" s="229" t="s">
        <v>3235</v>
      </c>
      <c r="E1044" s="3" t="s">
        <v>3200</v>
      </c>
      <c r="F1044" s="26" t="s">
        <v>70</v>
      </c>
      <c r="G1044" s="26" t="s">
        <v>55</v>
      </c>
      <c r="H1044" s="26" t="s">
        <v>3234</v>
      </c>
      <c r="J1044" s="22">
        <v>200</v>
      </c>
      <c r="L1044" s="28" t="s">
        <v>57</v>
      </c>
      <c r="M1044" s="22" t="s">
        <v>58</v>
      </c>
      <c r="N1044" s="22">
        <v>0</v>
      </c>
      <c r="O1044" s="22" t="s">
        <v>59</v>
      </c>
      <c r="P1044" s="22" t="s">
        <v>78</v>
      </c>
      <c r="V1044" s="25" t="s">
        <v>61</v>
      </c>
      <c r="W1044" s="65" t="s">
        <v>1953</v>
      </c>
      <c r="X1044" s="106" t="s">
        <v>415</v>
      </c>
      <c r="Y1044" s="25" t="s">
        <v>3227</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3228</v>
      </c>
    </row>
    <row r="1045" spans="1:70" x14ac:dyDescent="0.2">
      <c r="A1045" s="91">
        <v>1225</v>
      </c>
      <c r="B1045" s="229" t="s">
        <v>3223</v>
      </c>
      <c r="C1045" s="259" t="s">
        <v>3224</v>
      </c>
      <c r="D1045" s="229" t="s">
        <v>3236</v>
      </c>
      <c r="E1045" s="3" t="s">
        <v>3200</v>
      </c>
      <c r="F1045" s="26" t="s">
        <v>70</v>
      </c>
      <c r="G1045" s="26" t="s">
        <v>55</v>
      </c>
      <c r="H1045" s="26" t="s">
        <v>3234</v>
      </c>
      <c r="J1045" s="22">
        <v>400</v>
      </c>
      <c r="L1045" s="28" t="s">
        <v>57</v>
      </c>
      <c r="M1045" s="22" t="s">
        <v>58</v>
      </c>
      <c r="N1045" s="22">
        <v>0</v>
      </c>
      <c r="O1045" s="22" t="s">
        <v>59</v>
      </c>
      <c r="P1045" s="22" t="s">
        <v>78</v>
      </c>
      <c r="V1045" s="25" t="s">
        <v>61</v>
      </c>
      <c r="W1045" s="65" t="s">
        <v>1953</v>
      </c>
      <c r="X1045" s="106" t="s">
        <v>415</v>
      </c>
      <c r="Y1045" s="25" t="s">
        <v>3227</v>
      </c>
      <c r="Z1045" s="83" t="s">
        <v>62</v>
      </c>
      <c r="AA1045" s="6">
        <v>9</v>
      </c>
      <c r="AB1045" s="6">
        <v>0</v>
      </c>
      <c r="AC1045" s="5" t="s">
        <v>3231</v>
      </c>
      <c r="AD1045" s="5" t="s">
        <v>79</v>
      </c>
      <c r="AE1045" s="5" t="s">
        <v>334</v>
      </c>
      <c r="AI1045" s="5">
        <v>26</v>
      </c>
      <c r="AJ1045" s="5">
        <v>59</v>
      </c>
      <c r="AK1045" s="6">
        <v>75.599999999999994</v>
      </c>
      <c r="AL1045" s="6" t="s">
        <v>80</v>
      </c>
      <c r="AM1045" s="6" t="s">
        <v>334</v>
      </c>
      <c r="AQ1045" s="6">
        <v>50</v>
      </c>
      <c r="AR1045" s="6">
        <v>101</v>
      </c>
      <c r="BQ1045" s="6" t="s">
        <v>1859</v>
      </c>
      <c r="BR1045" s="5" t="s">
        <v>3228</v>
      </c>
    </row>
    <row r="1046" spans="1:70" x14ac:dyDescent="0.2">
      <c r="A1046" s="91">
        <v>1226</v>
      </c>
      <c r="B1046" s="229" t="s">
        <v>3223</v>
      </c>
      <c r="C1046" s="259" t="s">
        <v>3224</v>
      </c>
      <c r="D1046" s="229" t="s">
        <v>3237</v>
      </c>
      <c r="E1046" s="3" t="s">
        <v>3200</v>
      </c>
      <c r="F1046" s="26" t="s">
        <v>70</v>
      </c>
      <c r="G1046" s="26" t="s">
        <v>55</v>
      </c>
      <c r="H1046" s="26" t="s">
        <v>3234</v>
      </c>
      <c r="J1046" s="22">
        <v>800</v>
      </c>
      <c r="L1046" s="28" t="s">
        <v>57</v>
      </c>
      <c r="M1046" s="22" t="s">
        <v>58</v>
      </c>
      <c r="N1046" s="22">
        <v>0</v>
      </c>
      <c r="O1046" s="22" t="s">
        <v>59</v>
      </c>
      <c r="P1046" s="22" t="s">
        <v>78</v>
      </c>
      <c r="V1046" s="25" t="s">
        <v>61</v>
      </c>
      <c r="W1046" s="65" t="s">
        <v>1953</v>
      </c>
      <c r="X1046" s="106" t="s">
        <v>415</v>
      </c>
      <c r="Y1046" s="25" t="s">
        <v>3227</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3228</v>
      </c>
    </row>
    <row r="1047" spans="1:70" x14ac:dyDescent="0.2">
      <c r="A1047" s="91">
        <v>1227</v>
      </c>
      <c r="B1047" s="229" t="s">
        <v>3238</v>
      </c>
      <c r="C1047" s="259" t="s">
        <v>3239</v>
      </c>
      <c r="D1047" s="229" t="s">
        <v>3229</v>
      </c>
      <c r="E1047" s="3" t="s">
        <v>3200</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3240</v>
      </c>
      <c r="Z1047" s="83" t="s">
        <v>62</v>
      </c>
      <c r="AA1047" s="6">
        <v>10</v>
      </c>
      <c r="AB1047" s="6">
        <v>3</v>
      </c>
      <c r="AC1047" s="5">
        <v>56</v>
      </c>
      <c r="AD1047" s="5" t="s">
        <v>79</v>
      </c>
      <c r="AE1047" s="5" t="s">
        <v>334</v>
      </c>
      <c r="AI1047" s="5">
        <v>33</v>
      </c>
      <c r="AJ1047" s="5">
        <v>66</v>
      </c>
      <c r="BQ1047" s="6" t="s">
        <v>1859</v>
      </c>
      <c r="BR1047" s="5" t="s">
        <v>3241</v>
      </c>
    </row>
    <row r="1048" spans="1:70" x14ac:dyDescent="0.2">
      <c r="A1048" s="91">
        <v>1228</v>
      </c>
      <c r="B1048" s="229" t="s">
        <v>3238</v>
      </c>
      <c r="C1048" s="259" t="s">
        <v>3239</v>
      </c>
      <c r="D1048" s="229" t="s">
        <v>3230</v>
      </c>
      <c r="E1048" s="3" t="s">
        <v>3200</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3240</v>
      </c>
      <c r="Z1048" s="83" t="s">
        <v>62</v>
      </c>
      <c r="AA1048" s="6">
        <v>10</v>
      </c>
      <c r="AB1048" s="6">
        <v>3</v>
      </c>
      <c r="AC1048" s="5">
        <v>56</v>
      </c>
      <c r="AD1048" s="5" t="s">
        <v>79</v>
      </c>
      <c r="AE1048" s="5" t="s">
        <v>334</v>
      </c>
      <c r="AI1048" s="5">
        <v>33</v>
      </c>
      <c r="AJ1048" s="5">
        <v>66</v>
      </c>
      <c r="BQ1048" s="6" t="s">
        <v>1859</v>
      </c>
      <c r="BR1048" s="5" t="s">
        <v>3241</v>
      </c>
    </row>
    <row r="1049" spans="1:70" x14ac:dyDescent="0.2">
      <c r="A1049" s="91">
        <v>1229</v>
      </c>
      <c r="B1049" s="229" t="s">
        <v>3238</v>
      </c>
      <c r="C1049" s="259" t="s">
        <v>3239</v>
      </c>
      <c r="D1049" s="229" t="s">
        <v>3242</v>
      </c>
      <c r="E1049" s="3" t="s">
        <v>3200</v>
      </c>
      <c r="F1049" s="26" t="s">
        <v>682</v>
      </c>
      <c r="G1049" s="26" t="s">
        <v>55</v>
      </c>
      <c r="H1049" s="26" t="s">
        <v>3243</v>
      </c>
      <c r="J1049" s="22">
        <v>200</v>
      </c>
      <c r="L1049" s="28" t="s">
        <v>57</v>
      </c>
      <c r="M1049" s="22" t="s">
        <v>58</v>
      </c>
      <c r="N1049" s="22">
        <v>0</v>
      </c>
      <c r="O1049" s="22" t="s">
        <v>59</v>
      </c>
      <c r="P1049" s="22" t="s">
        <v>78</v>
      </c>
      <c r="V1049" s="25" t="s">
        <v>61</v>
      </c>
      <c r="W1049" s="65" t="s">
        <v>1953</v>
      </c>
      <c r="X1049" s="106" t="s">
        <v>415</v>
      </c>
      <c r="Y1049" s="25" t="s">
        <v>3240</v>
      </c>
      <c r="Z1049" s="83" t="s">
        <v>62</v>
      </c>
      <c r="AA1049" s="6">
        <v>10</v>
      </c>
      <c r="AB1049" s="6">
        <v>3</v>
      </c>
      <c r="AC1049" s="5">
        <v>55</v>
      </c>
      <c r="AD1049" s="5" t="s">
        <v>79</v>
      </c>
      <c r="AE1049" s="5" t="s">
        <v>334</v>
      </c>
      <c r="AI1049" s="5">
        <v>37</v>
      </c>
      <c r="AJ1049" s="5">
        <v>67</v>
      </c>
      <c r="BQ1049" s="6" t="s">
        <v>1859</v>
      </c>
      <c r="BR1049" s="5" t="s">
        <v>3241</v>
      </c>
    </row>
    <row r="1050" spans="1:70" x14ac:dyDescent="0.2">
      <c r="A1050" s="91">
        <v>1230</v>
      </c>
      <c r="B1050" s="229" t="s">
        <v>3238</v>
      </c>
      <c r="C1050" s="259" t="s">
        <v>3239</v>
      </c>
      <c r="D1050" s="229" t="s">
        <v>3244</v>
      </c>
      <c r="E1050" s="3" t="s">
        <v>3200</v>
      </c>
      <c r="F1050" s="26" t="s">
        <v>682</v>
      </c>
      <c r="G1050" s="26" t="s">
        <v>55</v>
      </c>
      <c r="H1050" s="26" t="s">
        <v>3243</v>
      </c>
      <c r="J1050" s="22">
        <v>200</v>
      </c>
      <c r="L1050" s="28" t="s">
        <v>57</v>
      </c>
      <c r="M1050" s="22" t="s">
        <v>58</v>
      </c>
      <c r="N1050" s="22">
        <v>0</v>
      </c>
      <c r="O1050" s="22" t="s">
        <v>59</v>
      </c>
      <c r="P1050" s="22" t="s">
        <v>78</v>
      </c>
      <c r="V1050" s="25" t="s">
        <v>435</v>
      </c>
      <c r="Y1050" s="25" t="s">
        <v>3245</v>
      </c>
      <c r="Z1050" s="83" t="s">
        <v>62</v>
      </c>
      <c r="AA1050" s="6">
        <v>10</v>
      </c>
      <c r="AB1050" s="6">
        <v>3</v>
      </c>
      <c r="AC1050" s="5">
        <v>55</v>
      </c>
      <c r="AD1050" s="5" t="s">
        <v>79</v>
      </c>
      <c r="AE1050" s="5" t="s">
        <v>334</v>
      </c>
      <c r="AI1050" s="5">
        <v>37</v>
      </c>
      <c r="AJ1050" s="5">
        <v>67</v>
      </c>
      <c r="BQ1050" s="6" t="s">
        <v>1859</v>
      </c>
      <c r="BR1050" s="5" t="s">
        <v>3241</v>
      </c>
    </row>
    <row r="1051" spans="1:70" x14ac:dyDescent="0.2">
      <c r="A1051" s="91">
        <v>1231</v>
      </c>
      <c r="B1051" s="229" t="s">
        <v>3246</v>
      </c>
      <c r="C1051" s="259" t="s">
        <v>3247</v>
      </c>
      <c r="D1051" s="229" t="s">
        <v>3248</v>
      </c>
      <c r="E1051" s="3" t="s">
        <v>3200</v>
      </c>
      <c r="F1051" s="26" t="s">
        <v>102</v>
      </c>
      <c r="G1051" s="26" t="s">
        <v>55</v>
      </c>
      <c r="H1051" s="26" t="s">
        <v>193</v>
      </c>
      <c r="J1051" s="22">
        <v>200</v>
      </c>
      <c r="L1051" s="28" t="s">
        <v>57</v>
      </c>
      <c r="M1051" s="22" t="s">
        <v>77</v>
      </c>
      <c r="N1051" s="22">
        <v>0</v>
      </c>
      <c r="O1051" s="22" t="s">
        <v>59</v>
      </c>
      <c r="P1051" s="22" t="s">
        <v>78</v>
      </c>
      <c r="R1051" s="23" t="s">
        <v>3249</v>
      </c>
      <c r="S1051" s="24">
        <v>5</v>
      </c>
      <c r="V1051" s="25" t="s">
        <v>61</v>
      </c>
      <c r="W1051" s="65" t="s">
        <v>1953</v>
      </c>
      <c r="X1051" s="106" t="s">
        <v>415</v>
      </c>
      <c r="Y1051" s="25" t="s">
        <v>3250</v>
      </c>
      <c r="Z1051" s="83" t="s">
        <v>62</v>
      </c>
      <c r="AA1051" s="6">
        <v>6</v>
      </c>
      <c r="AD1051" s="5" t="s">
        <v>79</v>
      </c>
      <c r="AI1051" s="5">
        <v>20</v>
      </c>
      <c r="AJ1051" s="5">
        <v>54</v>
      </c>
      <c r="AL1051" s="6" t="s">
        <v>80</v>
      </c>
      <c r="AQ1051" s="6">
        <v>59</v>
      </c>
      <c r="AR1051" s="6">
        <v>81</v>
      </c>
      <c r="BQ1051" s="6" t="s">
        <v>1824</v>
      </c>
      <c r="BR1051" s="5" t="s">
        <v>3251</v>
      </c>
    </row>
    <row r="1052" spans="1:70" x14ac:dyDescent="0.2">
      <c r="A1052" s="91">
        <v>1232</v>
      </c>
      <c r="B1052" s="229" t="s">
        <v>3246</v>
      </c>
      <c r="C1052" s="259" t="s">
        <v>3247</v>
      </c>
      <c r="D1052" s="229" t="s">
        <v>3252</v>
      </c>
      <c r="E1052" s="3" t="s">
        <v>3200</v>
      </c>
      <c r="F1052" s="26" t="s">
        <v>102</v>
      </c>
      <c r="G1052" s="26" t="s">
        <v>55</v>
      </c>
      <c r="H1052" s="26" t="s">
        <v>3243</v>
      </c>
      <c r="J1052" s="22">
        <v>200</v>
      </c>
      <c r="L1052" s="28" t="s">
        <v>57</v>
      </c>
      <c r="M1052" s="22" t="s">
        <v>77</v>
      </c>
      <c r="N1052" s="22">
        <v>0</v>
      </c>
      <c r="O1052" s="22" t="s">
        <v>59</v>
      </c>
      <c r="P1052" s="22" t="s">
        <v>78</v>
      </c>
      <c r="R1052" s="23" t="s">
        <v>3249</v>
      </c>
      <c r="S1052" s="24">
        <v>30</v>
      </c>
      <c r="V1052" s="25" t="s">
        <v>61</v>
      </c>
      <c r="W1052" s="65" t="s">
        <v>1953</v>
      </c>
      <c r="X1052" s="106" t="s">
        <v>415</v>
      </c>
      <c r="Y1052" s="25" t="s">
        <v>3250</v>
      </c>
      <c r="Z1052" s="83" t="s">
        <v>62</v>
      </c>
      <c r="AA1052" s="6">
        <v>4</v>
      </c>
      <c r="BQ1052" s="6" t="s">
        <v>1824</v>
      </c>
      <c r="BR1052" s="5" t="s">
        <v>3251</v>
      </c>
    </row>
    <row r="1053" spans="1:70" x14ac:dyDescent="0.2">
      <c r="A1053" s="91">
        <v>1233</v>
      </c>
      <c r="B1053" s="229" t="s">
        <v>3253</v>
      </c>
      <c r="C1053" s="259" t="s">
        <v>3254</v>
      </c>
      <c r="D1053" s="229" t="s">
        <v>3255</v>
      </c>
      <c r="E1053" s="3" t="s">
        <v>3200</v>
      </c>
      <c r="F1053" s="26" t="s">
        <v>102</v>
      </c>
      <c r="G1053" s="26" t="s">
        <v>55</v>
      </c>
      <c r="H1053" s="26" t="s">
        <v>295</v>
      </c>
      <c r="J1053" s="22">
        <v>300</v>
      </c>
      <c r="L1053" s="28" t="s">
        <v>57</v>
      </c>
      <c r="M1053" s="22" t="s">
        <v>77</v>
      </c>
      <c r="N1053" s="22">
        <v>0</v>
      </c>
      <c r="O1053" s="22" t="s">
        <v>59</v>
      </c>
      <c r="P1053" s="22" t="s">
        <v>78</v>
      </c>
      <c r="R1053" s="23" t="s">
        <v>3256</v>
      </c>
      <c r="S1053" s="24">
        <v>2</v>
      </c>
      <c r="Z1053" s="83" t="s">
        <v>62</v>
      </c>
      <c r="AA1053" s="6">
        <v>8</v>
      </c>
      <c r="AB1053" s="6">
        <v>0</v>
      </c>
      <c r="AD1053" s="5" t="s">
        <v>79</v>
      </c>
      <c r="AI1053" s="5">
        <v>21</v>
      </c>
      <c r="AJ1053" s="5">
        <v>35</v>
      </c>
      <c r="AL1053" s="6" t="s">
        <v>80</v>
      </c>
      <c r="AQ1053" s="6">
        <v>50</v>
      </c>
      <c r="AR1053" s="6">
        <v>90</v>
      </c>
      <c r="BQ1053" s="6" t="s">
        <v>3257</v>
      </c>
      <c r="BR1053" s="5" t="s">
        <v>3258</v>
      </c>
    </row>
    <row r="1054" spans="1:70" x14ac:dyDescent="0.2">
      <c r="A1054" s="91">
        <v>1234</v>
      </c>
      <c r="B1054" s="229" t="s">
        <v>3259</v>
      </c>
      <c r="C1054" s="259" t="s">
        <v>3260</v>
      </c>
      <c r="D1054" s="229" t="s">
        <v>3261</v>
      </c>
      <c r="E1054" s="3" t="s">
        <v>3200</v>
      </c>
      <c r="F1054" s="26" t="s">
        <v>682</v>
      </c>
      <c r="G1054" s="26" t="s">
        <v>75</v>
      </c>
      <c r="H1054" s="26" t="s">
        <v>3262</v>
      </c>
      <c r="J1054" s="22">
        <v>300</v>
      </c>
      <c r="L1054" s="28" t="s">
        <v>57</v>
      </c>
      <c r="M1054" s="22" t="s">
        <v>77</v>
      </c>
      <c r="N1054" s="22">
        <v>1</v>
      </c>
      <c r="O1054" s="22" t="s">
        <v>59</v>
      </c>
      <c r="P1054" s="22" t="s">
        <v>78</v>
      </c>
      <c r="R1054" s="23" t="s">
        <v>3263</v>
      </c>
      <c r="S1054" s="24">
        <v>2</v>
      </c>
      <c r="V1054" s="25" t="s">
        <v>61</v>
      </c>
      <c r="W1054" s="65" t="s">
        <v>1953</v>
      </c>
      <c r="X1054" s="106" t="s">
        <v>333</v>
      </c>
      <c r="Z1054" s="83" t="s">
        <v>62</v>
      </c>
      <c r="AA1054" s="6">
        <v>1</v>
      </c>
      <c r="BQ1054" s="6" t="s">
        <v>213</v>
      </c>
    </row>
    <row r="1055" spans="1:70" x14ac:dyDescent="0.2">
      <c r="A1055" s="91">
        <v>1235</v>
      </c>
      <c r="B1055" s="229" t="s">
        <v>3259</v>
      </c>
      <c r="C1055" s="259" t="s">
        <v>3260</v>
      </c>
      <c r="D1055" s="229" t="s">
        <v>3264</v>
      </c>
      <c r="E1055" s="3" t="s">
        <v>3200</v>
      </c>
      <c r="F1055" s="26" t="s">
        <v>682</v>
      </c>
      <c r="G1055" s="26" t="s">
        <v>75</v>
      </c>
      <c r="H1055" s="26" t="s">
        <v>3262</v>
      </c>
      <c r="J1055" s="22">
        <v>300</v>
      </c>
      <c r="L1055" s="28" t="s">
        <v>57</v>
      </c>
      <c r="M1055" s="22" t="s">
        <v>77</v>
      </c>
      <c r="N1055" s="22">
        <v>2</v>
      </c>
      <c r="O1055" s="22" t="s">
        <v>59</v>
      </c>
      <c r="P1055" s="22" t="s">
        <v>78</v>
      </c>
      <c r="R1055" s="23" t="s">
        <v>3263</v>
      </c>
      <c r="S1055" s="24">
        <v>2</v>
      </c>
      <c r="V1055" s="25" t="s">
        <v>61</v>
      </c>
      <c r="W1055" s="65" t="s">
        <v>1953</v>
      </c>
      <c r="X1055" s="106" t="s">
        <v>333</v>
      </c>
      <c r="Z1055" s="83" t="s">
        <v>62</v>
      </c>
      <c r="AA1055" s="6">
        <v>1</v>
      </c>
      <c r="BQ1055" s="6" t="s">
        <v>213</v>
      </c>
    </row>
    <row r="1056" spans="1:70" x14ac:dyDescent="0.2">
      <c r="A1056" s="91">
        <v>1236</v>
      </c>
      <c r="B1056" s="229" t="s">
        <v>3259</v>
      </c>
      <c r="C1056" s="259" t="s">
        <v>3260</v>
      </c>
      <c r="D1056" s="229" t="s">
        <v>3265</v>
      </c>
      <c r="E1056" s="3" t="s">
        <v>3200</v>
      </c>
      <c r="F1056" s="26" t="s">
        <v>682</v>
      </c>
      <c r="G1056" s="26" t="s">
        <v>75</v>
      </c>
      <c r="H1056" s="26" t="s">
        <v>3262</v>
      </c>
      <c r="J1056" s="22">
        <v>300</v>
      </c>
      <c r="L1056" s="28" t="s">
        <v>57</v>
      </c>
      <c r="M1056" s="22" t="s">
        <v>77</v>
      </c>
      <c r="N1056" s="22">
        <v>3</v>
      </c>
      <c r="O1056" s="22" t="s">
        <v>59</v>
      </c>
      <c r="P1056" s="22" t="s">
        <v>78</v>
      </c>
      <c r="R1056" s="23" t="s">
        <v>3263</v>
      </c>
      <c r="S1056" s="24">
        <v>2</v>
      </c>
      <c r="V1056" s="25" t="s">
        <v>61</v>
      </c>
      <c r="W1056" s="65" t="s">
        <v>1953</v>
      </c>
      <c r="X1056" s="106" t="s">
        <v>333</v>
      </c>
      <c r="Z1056" s="83" t="s">
        <v>62</v>
      </c>
      <c r="AA1056" s="6">
        <v>1</v>
      </c>
      <c r="BQ1056" s="6" t="s">
        <v>213</v>
      </c>
    </row>
    <row r="1057" spans="1:69" x14ac:dyDescent="0.2">
      <c r="A1057" s="91">
        <v>1237</v>
      </c>
      <c r="B1057" s="229" t="s">
        <v>3259</v>
      </c>
      <c r="C1057" s="259" t="s">
        <v>3260</v>
      </c>
      <c r="D1057" s="229" t="s">
        <v>3266</v>
      </c>
      <c r="E1057" s="3" t="s">
        <v>3200</v>
      </c>
      <c r="F1057" s="26" t="s">
        <v>682</v>
      </c>
      <c r="G1057" s="26" t="s">
        <v>75</v>
      </c>
      <c r="H1057" s="26" t="s">
        <v>3262</v>
      </c>
      <c r="J1057" s="22">
        <v>300</v>
      </c>
      <c r="L1057" s="28" t="s">
        <v>57</v>
      </c>
      <c r="M1057" s="22" t="s">
        <v>77</v>
      </c>
      <c r="N1057" s="22">
        <v>4</v>
      </c>
      <c r="O1057" s="22" t="s">
        <v>59</v>
      </c>
      <c r="P1057" s="22" t="s">
        <v>78</v>
      </c>
      <c r="R1057" s="23" t="s">
        <v>3263</v>
      </c>
      <c r="S1057" s="24">
        <v>2</v>
      </c>
      <c r="V1057" s="25" t="s">
        <v>61</v>
      </c>
      <c r="W1057" s="65" t="s">
        <v>1953</v>
      </c>
      <c r="X1057" s="106" t="s">
        <v>333</v>
      </c>
      <c r="Z1057" s="83" t="s">
        <v>62</v>
      </c>
      <c r="AA1057" s="6">
        <v>1</v>
      </c>
      <c r="BQ1057" s="6" t="s">
        <v>213</v>
      </c>
    </row>
    <row r="1058" spans="1:69" x14ac:dyDescent="0.2">
      <c r="A1058" s="91">
        <v>1238</v>
      </c>
      <c r="B1058" s="229" t="s">
        <v>3259</v>
      </c>
      <c r="C1058" s="259" t="s">
        <v>3260</v>
      </c>
      <c r="D1058" s="229" t="s">
        <v>3267</v>
      </c>
      <c r="E1058" s="3" t="s">
        <v>3200</v>
      </c>
      <c r="F1058" s="26" t="s">
        <v>682</v>
      </c>
      <c r="G1058" s="26" t="s">
        <v>75</v>
      </c>
      <c r="H1058" s="26" t="s">
        <v>3262</v>
      </c>
      <c r="J1058" s="22">
        <v>300</v>
      </c>
      <c r="L1058" s="28" t="s">
        <v>57</v>
      </c>
      <c r="M1058" s="22" t="s">
        <v>77</v>
      </c>
      <c r="N1058" s="22">
        <v>5</v>
      </c>
      <c r="O1058" s="22" t="s">
        <v>59</v>
      </c>
      <c r="P1058" s="22" t="s">
        <v>78</v>
      </c>
      <c r="R1058" s="23" t="s">
        <v>3263</v>
      </c>
      <c r="S1058" s="24">
        <v>2</v>
      </c>
      <c r="V1058" s="25" t="s">
        <v>61</v>
      </c>
      <c r="W1058" s="65" t="s">
        <v>1953</v>
      </c>
      <c r="X1058" s="106" t="s">
        <v>333</v>
      </c>
      <c r="Z1058" s="83" t="s">
        <v>62</v>
      </c>
      <c r="AA1058" s="6">
        <v>1</v>
      </c>
      <c r="BQ1058" s="6" t="s">
        <v>213</v>
      </c>
    </row>
    <row r="1059" spans="1:69" x14ac:dyDescent="0.2">
      <c r="A1059" s="91">
        <v>1239</v>
      </c>
      <c r="B1059" s="229" t="s">
        <v>3259</v>
      </c>
      <c r="C1059" s="259" t="s">
        <v>3260</v>
      </c>
      <c r="D1059" s="229" t="s">
        <v>3268</v>
      </c>
      <c r="E1059" s="3" t="s">
        <v>3200</v>
      </c>
      <c r="F1059" s="26" t="s">
        <v>682</v>
      </c>
      <c r="G1059" s="26" t="s">
        <v>75</v>
      </c>
      <c r="H1059" s="26" t="s">
        <v>3262</v>
      </c>
      <c r="J1059" s="22">
        <v>300</v>
      </c>
      <c r="L1059" s="28" t="s">
        <v>57</v>
      </c>
      <c r="M1059" s="22" t="s">
        <v>77</v>
      </c>
      <c r="N1059" s="22">
        <v>6</v>
      </c>
      <c r="O1059" s="22" t="s">
        <v>59</v>
      </c>
      <c r="P1059" s="22" t="s">
        <v>78</v>
      </c>
      <c r="R1059" s="23" t="s">
        <v>3263</v>
      </c>
      <c r="S1059" s="24">
        <v>2</v>
      </c>
      <c r="V1059" s="25" t="s">
        <v>61</v>
      </c>
      <c r="W1059" s="65" t="s">
        <v>1953</v>
      </c>
      <c r="X1059" s="106" t="s">
        <v>333</v>
      </c>
      <c r="Z1059" s="83" t="s">
        <v>62</v>
      </c>
      <c r="AA1059" s="6">
        <v>1</v>
      </c>
      <c r="BQ1059" s="6" t="s">
        <v>213</v>
      </c>
    </row>
    <row r="1060" spans="1:69" x14ac:dyDescent="0.2">
      <c r="A1060" s="91">
        <v>1240</v>
      </c>
      <c r="B1060" s="229" t="s">
        <v>3259</v>
      </c>
      <c r="C1060" s="259" t="s">
        <v>3260</v>
      </c>
      <c r="D1060" s="229" t="s">
        <v>3269</v>
      </c>
      <c r="E1060" s="3" t="s">
        <v>3200</v>
      </c>
      <c r="F1060" s="26" t="s">
        <v>682</v>
      </c>
      <c r="G1060" s="26" t="s">
        <v>75</v>
      </c>
      <c r="H1060" s="26" t="s">
        <v>3262</v>
      </c>
      <c r="J1060" s="22">
        <v>300</v>
      </c>
      <c r="L1060" s="28" t="s">
        <v>57</v>
      </c>
      <c r="M1060" s="22" t="s">
        <v>77</v>
      </c>
      <c r="N1060" s="22">
        <v>7</v>
      </c>
      <c r="O1060" s="22" t="s">
        <v>59</v>
      </c>
      <c r="P1060" s="22" t="s">
        <v>78</v>
      </c>
      <c r="R1060" s="23" t="s">
        <v>3263</v>
      </c>
      <c r="S1060" s="24">
        <v>2</v>
      </c>
      <c r="V1060" s="25" t="s">
        <v>61</v>
      </c>
      <c r="W1060" s="65" t="s">
        <v>1953</v>
      </c>
      <c r="X1060" s="106" t="s">
        <v>333</v>
      </c>
      <c r="Z1060" s="83" t="s">
        <v>62</v>
      </c>
      <c r="AA1060" s="6">
        <v>1</v>
      </c>
      <c r="BQ1060" s="6" t="s">
        <v>213</v>
      </c>
    </row>
    <row r="1061" spans="1:69" x14ac:dyDescent="0.2">
      <c r="A1061" s="91">
        <v>1241</v>
      </c>
      <c r="B1061" s="229" t="s">
        <v>3259</v>
      </c>
      <c r="C1061" s="259" t="s">
        <v>3260</v>
      </c>
      <c r="D1061" s="229" t="s">
        <v>3270</v>
      </c>
      <c r="E1061" s="3" t="s">
        <v>3200</v>
      </c>
      <c r="F1061" s="26" t="s">
        <v>682</v>
      </c>
      <c r="G1061" s="26" t="s">
        <v>75</v>
      </c>
      <c r="H1061" s="26" t="s">
        <v>3262</v>
      </c>
      <c r="J1061" s="22">
        <v>300</v>
      </c>
      <c r="L1061" s="28" t="s">
        <v>57</v>
      </c>
      <c r="M1061" s="22" t="s">
        <v>77</v>
      </c>
      <c r="N1061" s="22">
        <v>8</v>
      </c>
      <c r="O1061" s="22" t="s">
        <v>59</v>
      </c>
      <c r="P1061" s="22" t="s">
        <v>78</v>
      </c>
      <c r="R1061" s="23" t="s">
        <v>3263</v>
      </c>
      <c r="S1061" s="24">
        <v>2</v>
      </c>
      <c r="V1061" s="25" t="s">
        <v>61</v>
      </c>
      <c r="W1061" s="65" t="s">
        <v>1953</v>
      </c>
      <c r="X1061" s="106" t="s">
        <v>333</v>
      </c>
      <c r="Z1061" s="83" t="s">
        <v>62</v>
      </c>
      <c r="AA1061" s="6">
        <v>1</v>
      </c>
      <c r="BQ1061" s="6" t="s">
        <v>213</v>
      </c>
    </row>
    <row r="1062" spans="1:69" x14ac:dyDescent="0.2">
      <c r="A1062" s="91">
        <v>1242</v>
      </c>
      <c r="B1062" s="229" t="s">
        <v>3259</v>
      </c>
      <c r="C1062" s="259" t="s">
        <v>3260</v>
      </c>
      <c r="D1062" s="229" t="s">
        <v>3271</v>
      </c>
      <c r="E1062" s="3" t="s">
        <v>3200</v>
      </c>
      <c r="F1062" s="26" t="s">
        <v>682</v>
      </c>
      <c r="G1062" s="26" t="s">
        <v>75</v>
      </c>
      <c r="H1062" s="26" t="s">
        <v>3262</v>
      </c>
      <c r="J1062" s="22">
        <v>300</v>
      </c>
      <c r="L1062" s="28" t="s">
        <v>57</v>
      </c>
      <c r="M1062" s="22" t="s">
        <v>77</v>
      </c>
      <c r="N1062" s="22">
        <v>9</v>
      </c>
      <c r="O1062" s="22" t="s">
        <v>59</v>
      </c>
      <c r="P1062" s="22" t="s">
        <v>78</v>
      </c>
      <c r="R1062" s="23" t="s">
        <v>3263</v>
      </c>
      <c r="S1062" s="24">
        <v>2</v>
      </c>
      <c r="V1062" s="25" t="s">
        <v>61</v>
      </c>
      <c r="W1062" s="65" t="s">
        <v>1953</v>
      </c>
      <c r="X1062" s="106" t="s">
        <v>333</v>
      </c>
      <c r="Z1062" s="83" t="s">
        <v>62</v>
      </c>
      <c r="AA1062" s="6">
        <v>1</v>
      </c>
      <c r="BQ1062" s="6" t="s">
        <v>213</v>
      </c>
    </row>
    <row r="1063" spans="1:69" x14ac:dyDescent="0.2">
      <c r="A1063" s="91">
        <v>1243</v>
      </c>
      <c r="B1063" s="229" t="s">
        <v>3259</v>
      </c>
      <c r="C1063" s="259" t="s">
        <v>3260</v>
      </c>
      <c r="D1063" s="229" t="s">
        <v>3272</v>
      </c>
      <c r="E1063" s="3" t="s">
        <v>3200</v>
      </c>
      <c r="F1063" s="26" t="s">
        <v>682</v>
      </c>
      <c r="G1063" s="26" t="s">
        <v>75</v>
      </c>
      <c r="H1063" s="26" t="s">
        <v>3262</v>
      </c>
      <c r="J1063" s="22">
        <v>300</v>
      </c>
      <c r="L1063" s="28" t="s">
        <v>57</v>
      </c>
      <c r="M1063" s="22" t="s">
        <v>77</v>
      </c>
      <c r="N1063" s="22">
        <v>10</v>
      </c>
      <c r="O1063" s="22" t="s">
        <v>59</v>
      </c>
      <c r="P1063" s="22" t="s">
        <v>78</v>
      </c>
      <c r="R1063" s="23" t="s">
        <v>3263</v>
      </c>
      <c r="S1063" s="24">
        <v>2</v>
      </c>
      <c r="V1063" s="25" t="s">
        <v>61</v>
      </c>
      <c r="W1063" s="65" t="s">
        <v>1953</v>
      </c>
      <c r="X1063" s="106" t="s">
        <v>333</v>
      </c>
      <c r="Z1063" s="83" t="s">
        <v>62</v>
      </c>
      <c r="AA1063" s="6">
        <v>1</v>
      </c>
      <c r="BQ1063" s="6" t="s">
        <v>213</v>
      </c>
    </row>
    <row r="1064" spans="1:69" x14ac:dyDescent="0.2">
      <c r="A1064" s="91">
        <v>1244</v>
      </c>
      <c r="B1064" s="229" t="s">
        <v>3259</v>
      </c>
      <c r="C1064" s="259" t="s">
        <v>3260</v>
      </c>
      <c r="D1064" s="229" t="s">
        <v>3273</v>
      </c>
      <c r="E1064" s="3" t="s">
        <v>3200</v>
      </c>
      <c r="F1064" s="26" t="s">
        <v>682</v>
      </c>
      <c r="G1064" s="26" t="s">
        <v>75</v>
      </c>
      <c r="H1064" s="26" t="s">
        <v>3262</v>
      </c>
      <c r="J1064" s="22">
        <v>300</v>
      </c>
      <c r="L1064" s="28" t="s">
        <v>57</v>
      </c>
      <c r="M1064" s="22" t="s">
        <v>77</v>
      </c>
      <c r="N1064" s="22">
        <v>11</v>
      </c>
      <c r="O1064" s="22" t="s">
        <v>59</v>
      </c>
      <c r="P1064" s="22" t="s">
        <v>78</v>
      </c>
      <c r="R1064" s="23" t="s">
        <v>3263</v>
      </c>
      <c r="S1064" s="24">
        <v>2</v>
      </c>
      <c r="V1064" s="25" t="s">
        <v>61</v>
      </c>
      <c r="W1064" s="65" t="s">
        <v>1953</v>
      </c>
      <c r="X1064" s="106" t="s">
        <v>333</v>
      </c>
      <c r="Z1064" s="83" t="s">
        <v>62</v>
      </c>
      <c r="AA1064" s="6">
        <v>1</v>
      </c>
      <c r="BQ1064" s="6" t="s">
        <v>213</v>
      </c>
    </row>
    <row r="1065" spans="1:69" x14ac:dyDescent="0.2">
      <c r="A1065" s="91">
        <v>1245</v>
      </c>
      <c r="B1065" s="229" t="s">
        <v>3259</v>
      </c>
      <c r="C1065" s="259" t="s">
        <v>3260</v>
      </c>
      <c r="D1065" s="229" t="s">
        <v>3274</v>
      </c>
      <c r="E1065" s="3" t="s">
        <v>3200</v>
      </c>
      <c r="F1065" s="26" t="s">
        <v>682</v>
      </c>
      <c r="G1065" s="26" t="s">
        <v>75</v>
      </c>
      <c r="H1065" s="26" t="s">
        <v>3262</v>
      </c>
      <c r="J1065" s="22">
        <v>300</v>
      </c>
      <c r="L1065" s="28" t="s">
        <v>57</v>
      </c>
      <c r="M1065" s="22" t="s">
        <v>77</v>
      </c>
      <c r="N1065" s="22">
        <v>12</v>
      </c>
      <c r="O1065" s="22" t="s">
        <v>59</v>
      </c>
      <c r="P1065" s="22" t="s">
        <v>78</v>
      </c>
      <c r="R1065" s="23" t="s">
        <v>3263</v>
      </c>
      <c r="S1065" s="24">
        <v>2</v>
      </c>
      <c r="V1065" s="25" t="s">
        <v>61</v>
      </c>
      <c r="W1065" s="65" t="s">
        <v>1953</v>
      </c>
      <c r="X1065" s="106" t="s">
        <v>333</v>
      </c>
      <c r="Z1065" s="83" t="s">
        <v>62</v>
      </c>
      <c r="AA1065" s="6">
        <v>1</v>
      </c>
      <c r="BQ1065" s="6" t="s">
        <v>213</v>
      </c>
    </row>
    <row r="1066" spans="1:69" x14ac:dyDescent="0.2">
      <c r="A1066" s="91">
        <v>1246</v>
      </c>
      <c r="B1066" s="229" t="s">
        <v>3259</v>
      </c>
      <c r="C1066" s="259" t="s">
        <v>3260</v>
      </c>
      <c r="D1066" s="229" t="s">
        <v>3275</v>
      </c>
      <c r="E1066" s="3" t="s">
        <v>3200</v>
      </c>
      <c r="F1066" s="26" t="s">
        <v>682</v>
      </c>
      <c r="G1066" s="26" t="s">
        <v>75</v>
      </c>
      <c r="H1066" s="26" t="s">
        <v>90</v>
      </c>
      <c r="J1066" s="22">
        <v>300</v>
      </c>
      <c r="L1066" s="28" t="s">
        <v>57</v>
      </c>
      <c r="M1066" s="22" t="s">
        <v>58</v>
      </c>
      <c r="N1066" s="22">
        <v>13</v>
      </c>
      <c r="O1066" s="22" t="s">
        <v>59</v>
      </c>
      <c r="P1066" s="22" t="s">
        <v>78</v>
      </c>
      <c r="R1066" s="23" t="s">
        <v>3276</v>
      </c>
      <c r="T1066" s="23">
        <v>240</v>
      </c>
      <c r="U1066" s="23" t="s">
        <v>3277</v>
      </c>
      <c r="V1066" s="25" t="s">
        <v>61</v>
      </c>
      <c r="W1066" s="65" t="s">
        <v>1953</v>
      </c>
      <c r="X1066" s="106" t="s">
        <v>333</v>
      </c>
      <c r="Z1066" s="83" t="s">
        <v>62</v>
      </c>
      <c r="AA1066" s="6">
        <v>1</v>
      </c>
      <c r="BQ1066" s="6" t="s">
        <v>213</v>
      </c>
    </row>
    <row r="1067" spans="1:69" x14ac:dyDescent="0.2">
      <c r="A1067" s="91">
        <v>1247</v>
      </c>
      <c r="B1067" s="229" t="s">
        <v>3259</v>
      </c>
      <c r="C1067" s="259" t="s">
        <v>3260</v>
      </c>
      <c r="D1067" s="229" t="s">
        <v>3278</v>
      </c>
      <c r="E1067" s="3" t="s">
        <v>3200</v>
      </c>
      <c r="F1067" s="26" t="s">
        <v>682</v>
      </c>
      <c r="G1067" s="26" t="s">
        <v>75</v>
      </c>
      <c r="H1067" s="26" t="s">
        <v>90</v>
      </c>
      <c r="J1067" s="22">
        <v>300</v>
      </c>
      <c r="L1067" s="28" t="s">
        <v>57</v>
      </c>
      <c r="M1067" s="22" t="s">
        <v>58</v>
      </c>
      <c r="N1067" s="22">
        <v>14</v>
      </c>
      <c r="O1067" s="22" t="s">
        <v>59</v>
      </c>
      <c r="P1067" s="22" t="s">
        <v>78</v>
      </c>
      <c r="R1067" s="23" t="s">
        <v>3276</v>
      </c>
      <c r="T1067" s="23">
        <v>240</v>
      </c>
      <c r="U1067" s="23" t="s">
        <v>3277</v>
      </c>
      <c r="V1067" s="25" t="s">
        <v>61</v>
      </c>
      <c r="W1067" s="65" t="s">
        <v>1953</v>
      </c>
      <c r="X1067" s="106" t="s">
        <v>333</v>
      </c>
      <c r="Z1067" s="83" t="s">
        <v>62</v>
      </c>
      <c r="AA1067" s="6">
        <v>1</v>
      </c>
      <c r="BQ1067" s="6" t="s">
        <v>213</v>
      </c>
    </row>
    <row r="1068" spans="1:69" x14ac:dyDescent="0.2">
      <c r="A1068" s="91">
        <v>1248</v>
      </c>
      <c r="B1068" s="229" t="s">
        <v>3259</v>
      </c>
      <c r="C1068" s="259" t="s">
        <v>3260</v>
      </c>
      <c r="D1068" s="229" t="s">
        <v>3279</v>
      </c>
      <c r="E1068" s="3" t="s">
        <v>3200</v>
      </c>
      <c r="F1068" s="26" t="s">
        <v>682</v>
      </c>
      <c r="G1068" s="26" t="s">
        <v>75</v>
      </c>
      <c r="H1068" s="26" t="s">
        <v>90</v>
      </c>
      <c r="J1068" s="22">
        <v>300</v>
      </c>
      <c r="L1068" s="28" t="s">
        <v>57</v>
      </c>
      <c r="M1068" s="22" t="s">
        <v>58</v>
      </c>
      <c r="N1068" s="22">
        <v>15</v>
      </c>
      <c r="O1068" s="22" t="s">
        <v>59</v>
      </c>
      <c r="P1068" s="22" t="s">
        <v>78</v>
      </c>
      <c r="R1068" s="23" t="s">
        <v>3276</v>
      </c>
      <c r="T1068" s="23">
        <v>240</v>
      </c>
      <c r="U1068" s="23" t="s">
        <v>3277</v>
      </c>
      <c r="V1068" s="25" t="s">
        <v>61</v>
      </c>
      <c r="W1068" s="65" t="s">
        <v>1953</v>
      </c>
      <c r="X1068" s="106" t="s">
        <v>333</v>
      </c>
      <c r="Z1068" s="83" t="s">
        <v>62</v>
      </c>
      <c r="AA1068" s="6">
        <v>1</v>
      </c>
      <c r="BQ1068" s="6" t="s">
        <v>213</v>
      </c>
    </row>
    <row r="1069" spans="1:69" x14ac:dyDescent="0.2">
      <c r="A1069" s="91">
        <v>1249</v>
      </c>
      <c r="B1069" s="229" t="s">
        <v>3259</v>
      </c>
      <c r="C1069" s="259" t="s">
        <v>3260</v>
      </c>
      <c r="D1069" s="229" t="s">
        <v>3280</v>
      </c>
      <c r="E1069" s="3" t="s">
        <v>3200</v>
      </c>
      <c r="F1069" s="26" t="s">
        <v>682</v>
      </c>
      <c r="G1069" s="26" t="s">
        <v>75</v>
      </c>
      <c r="H1069" s="26" t="s">
        <v>90</v>
      </c>
      <c r="J1069" s="22">
        <v>300</v>
      </c>
      <c r="L1069" s="28" t="s">
        <v>57</v>
      </c>
      <c r="M1069" s="22" t="s">
        <v>58</v>
      </c>
      <c r="N1069" s="22">
        <v>16</v>
      </c>
      <c r="O1069" s="22" t="s">
        <v>59</v>
      </c>
      <c r="P1069" s="22" t="s">
        <v>78</v>
      </c>
      <c r="R1069" s="23" t="s">
        <v>3276</v>
      </c>
      <c r="T1069" s="23">
        <v>240</v>
      </c>
      <c r="U1069" s="23" t="s">
        <v>3277</v>
      </c>
      <c r="V1069" s="25" t="s">
        <v>61</v>
      </c>
      <c r="W1069" s="65" t="s">
        <v>1953</v>
      </c>
      <c r="X1069" s="106" t="s">
        <v>333</v>
      </c>
      <c r="Z1069" s="83" t="s">
        <v>62</v>
      </c>
      <c r="AA1069" s="6">
        <v>1</v>
      </c>
      <c r="BQ1069" s="6" t="s">
        <v>213</v>
      </c>
    </row>
    <row r="1070" spans="1:69" x14ac:dyDescent="0.2">
      <c r="A1070" s="91">
        <v>1250</v>
      </c>
      <c r="B1070" s="229" t="s">
        <v>3259</v>
      </c>
      <c r="C1070" s="259" t="s">
        <v>3260</v>
      </c>
      <c r="D1070" s="229" t="s">
        <v>3281</v>
      </c>
      <c r="E1070" s="3" t="s">
        <v>3200</v>
      </c>
      <c r="F1070" s="26" t="s">
        <v>682</v>
      </c>
      <c r="G1070" s="26" t="s">
        <v>75</v>
      </c>
      <c r="H1070" s="26" t="s">
        <v>90</v>
      </c>
      <c r="J1070" s="22">
        <v>300</v>
      </c>
      <c r="L1070" s="28" t="s">
        <v>57</v>
      </c>
      <c r="M1070" s="22" t="s">
        <v>58</v>
      </c>
      <c r="N1070" s="22">
        <v>17</v>
      </c>
      <c r="O1070" s="22" t="s">
        <v>59</v>
      </c>
      <c r="P1070" s="22" t="s">
        <v>78</v>
      </c>
      <c r="R1070" s="23" t="s">
        <v>3276</v>
      </c>
      <c r="T1070" s="23">
        <v>240</v>
      </c>
      <c r="U1070" s="23" t="s">
        <v>3277</v>
      </c>
      <c r="V1070" s="25" t="s">
        <v>61</v>
      </c>
      <c r="W1070" s="65" t="s">
        <v>1953</v>
      </c>
      <c r="X1070" s="106" t="s">
        <v>333</v>
      </c>
      <c r="Z1070" s="83" t="s">
        <v>62</v>
      </c>
      <c r="AA1070" s="6">
        <v>1</v>
      </c>
      <c r="BQ1070" s="6" t="s">
        <v>213</v>
      </c>
    </row>
    <row r="1071" spans="1:69" x14ac:dyDescent="0.2">
      <c r="A1071" s="91">
        <v>1251</v>
      </c>
      <c r="B1071" s="229" t="s">
        <v>3259</v>
      </c>
      <c r="C1071" s="259" t="s">
        <v>3260</v>
      </c>
      <c r="D1071" s="229" t="s">
        <v>3282</v>
      </c>
      <c r="E1071" s="3" t="s">
        <v>3200</v>
      </c>
      <c r="F1071" s="26" t="s">
        <v>682</v>
      </c>
      <c r="G1071" s="26" t="s">
        <v>75</v>
      </c>
      <c r="H1071" s="26" t="s">
        <v>90</v>
      </c>
      <c r="J1071" s="22">
        <v>300</v>
      </c>
      <c r="L1071" s="28" t="s">
        <v>57</v>
      </c>
      <c r="M1071" s="22" t="s">
        <v>58</v>
      </c>
      <c r="N1071" s="22">
        <v>18</v>
      </c>
      <c r="O1071" s="22" t="s">
        <v>59</v>
      </c>
      <c r="P1071" s="22" t="s">
        <v>78</v>
      </c>
      <c r="R1071" s="23" t="s">
        <v>3276</v>
      </c>
      <c r="T1071" s="23">
        <v>240</v>
      </c>
      <c r="U1071" s="23" t="s">
        <v>3277</v>
      </c>
      <c r="V1071" s="25" t="s">
        <v>61</v>
      </c>
      <c r="W1071" s="65" t="s">
        <v>1953</v>
      </c>
      <c r="X1071" s="106" t="s">
        <v>333</v>
      </c>
      <c r="Z1071" s="83" t="s">
        <v>62</v>
      </c>
      <c r="AA1071" s="6">
        <v>1</v>
      </c>
      <c r="BQ1071" s="6" t="s">
        <v>213</v>
      </c>
    </row>
    <row r="1072" spans="1:69" x14ac:dyDescent="0.2">
      <c r="A1072" s="91">
        <v>1252</v>
      </c>
      <c r="B1072" s="229" t="s">
        <v>3259</v>
      </c>
      <c r="C1072" s="259" t="s">
        <v>3260</v>
      </c>
      <c r="D1072" s="229" t="s">
        <v>3283</v>
      </c>
      <c r="E1072" s="3" t="s">
        <v>3200</v>
      </c>
      <c r="F1072" s="26" t="s">
        <v>682</v>
      </c>
      <c r="G1072" s="26" t="s">
        <v>75</v>
      </c>
      <c r="H1072" s="26" t="s">
        <v>90</v>
      </c>
      <c r="J1072" s="22">
        <v>300</v>
      </c>
      <c r="L1072" s="28" t="s">
        <v>57</v>
      </c>
      <c r="M1072" s="22" t="s">
        <v>58</v>
      </c>
      <c r="N1072" s="22">
        <v>19</v>
      </c>
      <c r="O1072" s="22" t="s">
        <v>59</v>
      </c>
      <c r="P1072" s="22" t="s">
        <v>78</v>
      </c>
      <c r="R1072" s="23" t="s">
        <v>3276</v>
      </c>
      <c r="T1072" s="23">
        <v>240</v>
      </c>
      <c r="U1072" s="23" t="s">
        <v>3277</v>
      </c>
      <c r="V1072" s="25" t="s">
        <v>61</v>
      </c>
      <c r="W1072" s="65" t="s">
        <v>1953</v>
      </c>
      <c r="X1072" s="106" t="s">
        <v>333</v>
      </c>
      <c r="Z1072" s="83" t="s">
        <v>62</v>
      </c>
      <c r="AA1072" s="6">
        <v>1</v>
      </c>
      <c r="BQ1072" s="6" t="s">
        <v>213</v>
      </c>
    </row>
    <row r="1073" spans="1:69" x14ac:dyDescent="0.2">
      <c r="A1073" s="91">
        <v>1253</v>
      </c>
      <c r="B1073" s="229" t="s">
        <v>3259</v>
      </c>
      <c r="C1073" s="259" t="s">
        <v>3260</v>
      </c>
      <c r="D1073" s="229" t="s">
        <v>3284</v>
      </c>
      <c r="E1073" s="3" t="s">
        <v>3200</v>
      </c>
      <c r="F1073" s="26" t="s">
        <v>682</v>
      </c>
      <c r="G1073" s="26" t="s">
        <v>75</v>
      </c>
      <c r="H1073" s="26" t="s">
        <v>90</v>
      </c>
      <c r="J1073" s="22">
        <v>300</v>
      </c>
      <c r="L1073" s="28" t="s">
        <v>57</v>
      </c>
      <c r="M1073" s="22" t="s">
        <v>58</v>
      </c>
      <c r="N1073" s="22">
        <v>20</v>
      </c>
      <c r="O1073" s="22" t="s">
        <v>59</v>
      </c>
      <c r="P1073" s="22" t="s">
        <v>78</v>
      </c>
      <c r="R1073" s="23" t="s">
        <v>3276</v>
      </c>
      <c r="T1073" s="23">
        <v>240</v>
      </c>
      <c r="U1073" s="23" t="s">
        <v>3277</v>
      </c>
      <c r="V1073" s="25" t="s">
        <v>61</v>
      </c>
      <c r="W1073" s="65" t="s">
        <v>1953</v>
      </c>
      <c r="X1073" s="106" t="s">
        <v>333</v>
      </c>
      <c r="Z1073" s="83" t="s">
        <v>62</v>
      </c>
      <c r="AA1073" s="6">
        <v>1</v>
      </c>
      <c r="BQ1073" s="6" t="s">
        <v>213</v>
      </c>
    </row>
    <row r="1074" spans="1:69" x14ac:dyDescent="0.2">
      <c r="A1074" s="91">
        <v>1254</v>
      </c>
      <c r="B1074" s="229" t="s">
        <v>3259</v>
      </c>
      <c r="C1074" s="259" t="s">
        <v>3260</v>
      </c>
      <c r="D1074" s="229" t="s">
        <v>3285</v>
      </c>
      <c r="E1074" s="3" t="s">
        <v>3200</v>
      </c>
      <c r="F1074" s="26" t="s">
        <v>682</v>
      </c>
      <c r="G1074" s="26" t="s">
        <v>75</v>
      </c>
      <c r="H1074" s="26" t="s">
        <v>90</v>
      </c>
      <c r="J1074" s="22">
        <v>300</v>
      </c>
      <c r="L1074" s="28" t="s">
        <v>57</v>
      </c>
      <c r="M1074" s="22" t="s">
        <v>58</v>
      </c>
      <c r="N1074" s="22">
        <v>21</v>
      </c>
      <c r="O1074" s="22" t="s">
        <v>59</v>
      </c>
      <c r="P1074" s="22" t="s">
        <v>78</v>
      </c>
      <c r="R1074" s="23" t="s">
        <v>3276</v>
      </c>
      <c r="T1074" s="23">
        <v>240</v>
      </c>
      <c r="U1074" s="23" t="s">
        <v>3277</v>
      </c>
      <c r="V1074" s="25" t="s">
        <v>61</v>
      </c>
      <c r="W1074" s="65" t="s">
        <v>1953</v>
      </c>
      <c r="X1074" s="106" t="s">
        <v>333</v>
      </c>
      <c r="Z1074" s="83" t="s">
        <v>62</v>
      </c>
      <c r="AA1074" s="6">
        <v>1</v>
      </c>
      <c r="BQ1074" s="6" t="s">
        <v>213</v>
      </c>
    </row>
    <row r="1075" spans="1:69" x14ac:dyDescent="0.2">
      <c r="A1075" s="91">
        <v>1255</v>
      </c>
      <c r="B1075" s="229" t="s">
        <v>3259</v>
      </c>
      <c r="C1075" s="259" t="s">
        <v>3260</v>
      </c>
      <c r="D1075" s="229" t="s">
        <v>3286</v>
      </c>
      <c r="E1075" s="3" t="s">
        <v>3200</v>
      </c>
      <c r="F1075" s="26" t="s">
        <v>682</v>
      </c>
      <c r="G1075" s="26" t="s">
        <v>75</v>
      </c>
      <c r="H1075" s="26" t="s">
        <v>90</v>
      </c>
      <c r="J1075" s="22">
        <v>300</v>
      </c>
      <c r="L1075" s="28" t="s">
        <v>57</v>
      </c>
      <c r="M1075" s="22" t="s">
        <v>58</v>
      </c>
      <c r="N1075" s="22">
        <v>22</v>
      </c>
      <c r="O1075" s="22" t="s">
        <v>59</v>
      </c>
      <c r="P1075" s="22" t="s">
        <v>78</v>
      </c>
      <c r="R1075" s="23" t="s">
        <v>3276</v>
      </c>
      <c r="T1075" s="23">
        <v>240</v>
      </c>
      <c r="U1075" s="23" t="s">
        <v>3277</v>
      </c>
      <c r="V1075" s="25" t="s">
        <v>61</v>
      </c>
      <c r="W1075" s="65" t="s">
        <v>1953</v>
      </c>
      <c r="X1075" s="106" t="s">
        <v>333</v>
      </c>
      <c r="Z1075" s="83" t="s">
        <v>62</v>
      </c>
      <c r="AA1075" s="6">
        <v>1</v>
      </c>
      <c r="BQ1075" s="6" t="s">
        <v>213</v>
      </c>
    </row>
    <row r="1076" spans="1:69" x14ac:dyDescent="0.2">
      <c r="A1076" s="91">
        <v>1256</v>
      </c>
      <c r="B1076" s="229" t="s">
        <v>3259</v>
      </c>
      <c r="C1076" s="259" t="s">
        <v>3260</v>
      </c>
      <c r="D1076" s="229" t="s">
        <v>3287</v>
      </c>
      <c r="E1076" s="3" t="s">
        <v>3200</v>
      </c>
      <c r="F1076" s="26" t="s">
        <v>682</v>
      </c>
      <c r="G1076" s="26" t="s">
        <v>75</v>
      </c>
      <c r="H1076" s="26" t="s">
        <v>90</v>
      </c>
      <c r="J1076" s="22">
        <v>300</v>
      </c>
      <c r="L1076" s="28" t="s">
        <v>57</v>
      </c>
      <c r="M1076" s="22" t="s">
        <v>58</v>
      </c>
      <c r="N1076" s="22">
        <v>23</v>
      </c>
      <c r="O1076" s="22" t="s">
        <v>59</v>
      </c>
      <c r="P1076" s="22" t="s">
        <v>78</v>
      </c>
      <c r="R1076" s="23" t="s">
        <v>3276</v>
      </c>
      <c r="T1076" s="23">
        <v>240</v>
      </c>
      <c r="U1076" s="23" t="s">
        <v>3277</v>
      </c>
      <c r="V1076" s="25" t="s">
        <v>61</v>
      </c>
      <c r="W1076" s="65" t="s">
        <v>1953</v>
      </c>
      <c r="X1076" s="106" t="s">
        <v>333</v>
      </c>
      <c r="Z1076" s="83" t="s">
        <v>62</v>
      </c>
      <c r="AA1076" s="6">
        <v>1</v>
      </c>
      <c r="BQ1076" s="6" t="s">
        <v>213</v>
      </c>
    </row>
    <row r="1077" spans="1:69" x14ac:dyDescent="0.2">
      <c r="A1077" s="91">
        <v>1257</v>
      </c>
      <c r="B1077" s="229" t="s">
        <v>3259</v>
      </c>
      <c r="C1077" s="259" t="s">
        <v>3260</v>
      </c>
      <c r="D1077" s="229" t="s">
        <v>3288</v>
      </c>
      <c r="E1077" s="3" t="s">
        <v>3200</v>
      </c>
      <c r="F1077" s="26" t="s">
        <v>682</v>
      </c>
      <c r="G1077" s="26" t="s">
        <v>75</v>
      </c>
      <c r="H1077" s="26" t="s">
        <v>90</v>
      </c>
      <c r="J1077" s="22">
        <v>300</v>
      </c>
      <c r="L1077" s="28" t="s">
        <v>57</v>
      </c>
      <c r="M1077" s="22" t="s">
        <v>58</v>
      </c>
      <c r="N1077" s="22">
        <v>24</v>
      </c>
      <c r="O1077" s="22" t="s">
        <v>59</v>
      </c>
      <c r="P1077" s="22" t="s">
        <v>78</v>
      </c>
      <c r="R1077" s="23" t="s">
        <v>3276</v>
      </c>
      <c r="T1077" s="23">
        <v>240</v>
      </c>
      <c r="U1077" s="23" t="s">
        <v>3277</v>
      </c>
      <c r="V1077" s="25" t="s">
        <v>61</v>
      </c>
      <c r="W1077" s="65" t="s">
        <v>1953</v>
      </c>
      <c r="X1077" s="106" t="s">
        <v>333</v>
      </c>
      <c r="Z1077" s="83" t="s">
        <v>62</v>
      </c>
      <c r="AA1077" s="6">
        <v>1</v>
      </c>
      <c r="BQ1077" s="6" t="s">
        <v>213</v>
      </c>
    </row>
    <row r="1078" spans="1:69" x14ac:dyDescent="0.2">
      <c r="A1078" s="91">
        <v>1258</v>
      </c>
      <c r="B1078" s="229" t="s">
        <v>3259</v>
      </c>
      <c r="C1078" s="259" t="s">
        <v>3260</v>
      </c>
      <c r="D1078" s="229" t="s">
        <v>3289</v>
      </c>
      <c r="E1078" s="3" t="s">
        <v>3200</v>
      </c>
      <c r="F1078" s="26" t="s">
        <v>682</v>
      </c>
      <c r="G1078" s="26" t="s">
        <v>75</v>
      </c>
      <c r="H1078" s="26" t="s">
        <v>3290</v>
      </c>
      <c r="J1078" s="22">
        <v>300</v>
      </c>
      <c r="L1078" s="28" t="s">
        <v>57</v>
      </c>
      <c r="M1078" s="22" t="s">
        <v>58</v>
      </c>
      <c r="N1078" s="22">
        <v>25</v>
      </c>
      <c r="O1078" s="22" t="s">
        <v>59</v>
      </c>
      <c r="P1078" s="22" t="s">
        <v>78</v>
      </c>
      <c r="R1078" s="23" t="s">
        <v>3276</v>
      </c>
      <c r="T1078" s="23">
        <v>240</v>
      </c>
      <c r="U1078" s="23" t="s">
        <v>3277</v>
      </c>
      <c r="V1078" s="25" t="s">
        <v>61</v>
      </c>
      <c r="W1078" s="65" t="s">
        <v>1953</v>
      </c>
      <c r="X1078" s="106" t="s">
        <v>333</v>
      </c>
      <c r="Z1078" s="83" t="s">
        <v>62</v>
      </c>
      <c r="AA1078" s="6">
        <v>1</v>
      </c>
      <c r="BQ1078" s="6" t="s">
        <v>213</v>
      </c>
    </row>
    <row r="1079" spans="1:69" x14ac:dyDescent="0.2">
      <c r="A1079" s="91">
        <v>1259</v>
      </c>
      <c r="B1079" s="229" t="s">
        <v>3259</v>
      </c>
      <c r="C1079" s="259" t="s">
        <v>3260</v>
      </c>
      <c r="D1079" s="229" t="s">
        <v>3291</v>
      </c>
      <c r="E1079" s="3" t="s">
        <v>3200</v>
      </c>
      <c r="F1079" s="26" t="s">
        <v>682</v>
      </c>
      <c r="G1079" s="26" t="s">
        <v>75</v>
      </c>
      <c r="H1079" s="26" t="s">
        <v>3290</v>
      </c>
      <c r="J1079" s="22">
        <v>300</v>
      </c>
      <c r="L1079" s="28" t="s">
        <v>57</v>
      </c>
      <c r="M1079" s="22" t="s">
        <v>58</v>
      </c>
      <c r="N1079" s="22">
        <v>26</v>
      </c>
      <c r="O1079" s="22" t="s">
        <v>59</v>
      </c>
      <c r="P1079" s="22" t="s">
        <v>78</v>
      </c>
      <c r="R1079" s="23" t="s">
        <v>3276</v>
      </c>
      <c r="T1079" s="23">
        <v>240</v>
      </c>
      <c r="U1079" s="23" t="s">
        <v>3277</v>
      </c>
      <c r="V1079" s="25" t="s">
        <v>61</v>
      </c>
      <c r="W1079" s="65" t="s">
        <v>1953</v>
      </c>
      <c r="X1079" s="106" t="s">
        <v>333</v>
      </c>
      <c r="Z1079" s="83" t="s">
        <v>62</v>
      </c>
      <c r="AA1079" s="6">
        <v>1</v>
      </c>
      <c r="BQ1079" s="6" t="s">
        <v>213</v>
      </c>
    </row>
    <row r="1080" spans="1:69" x14ac:dyDescent="0.2">
      <c r="A1080" s="91">
        <v>1260</v>
      </c>
      <c r="B1080" s="229" t="s">
        <v>3259</v>
      </c>
      <c r="C1080" s="259" t="s">
        <v>3260</v>
      </c>
      <c r="D1080" s="229" t="s">
        <v>3292</v>
      </c>
      <c r="E1080" s="3" t="s">
        <v>3200</v>
      </c>
      <c r="F1080" s="26" t="s">
        <v>682</v>
      </c>
      <c r="G1080" s="26" t="s">
        <v>75</v>
      </c>
      <c r="H1080" s="26" t="s">
        <v>3290</v>
      </c>
      <c r="J1080" s="22">
        <v>300</v>
      </c>
      <c r="L1080" s="28" t="s">
        <v>57</v>
      </c>
      <c r="M1080" s="22" t="s">
        <v>58</v>
      </c>
      <c r="N1080" s="22">
        <v>27</v>
      </c>
      <c r="O1080" s="22" t="s">
        <v>59</v>
      </c>
      <c r="P1080" s="22" t="s">
        <v>78</v>
      </c>
      <c r="R1080" s="23" t="s">
        <v>3276</v>
      </c>
      <c r="T1080" s="23">
        <v>240</v>
      </c>
      <c r="U1080" s="23" t="s">
        <v>3277</v>
      </c>
      <c r="V1080" s="25" t="s">
        <v>61</v>
      </c>
      <c r="W1080" s="65" t="s">
        <v>1953</v>
      </c>
      <c r="X1080" s="106" t="s">
        <v>333</v>
      </c>
      <c r="Z1080" s="83" t="s">
        <v>62</v>
      </c>
      <c r="AA1080" s="6">
        <v>1</v>
      </c>
      <c r="BQ1080" s="6" t="s">
        <v>213</v>
      </c>
    </row>
    <row r="1081" spans="1:69" x14ac:dyDescent="0.2">
      <c r="A1081" s="91">
        <v>1261</v>
      </c>
      <c r="B1081" s="229" t="s">
        <v>3259</v>
      </c>
      <c r="C1081" s="259" t="s">
        <v>3260</v>
      </c>
      <c r="D1081" s="229" t="s">
        <v>3293</v>
      </c>
      <c r="E1081" s="3" t="s">
        <v>3200</v>
      </c>
      <c r="F1081" s="26" t="s">
        <v>682</v>
      </c>
      <c r="G1081" s="26" t="s">
        <v>75</v>
      </c>
      <c r="H1081" s="26" t="s">
        <v>3290</v>
      </c>
      <c r="J1081" s="22">
        <v>300</v>
      </c>
      <c r="L1081" s="28" t="s">
        <v>57</v>
      </c>
      <c r="M1081" s="22" t="s">
        <v>58</v>
      </c>
      <c r="N1081" s="22">
        <v>28</v>
      </c>
      <c r="O1081" s="22" t="s">
        <v>59</v>
      </c>
      <c r="P1081" s="22" t="s">
        <v>78</v>
      </c>
      <c r="R1081" s="23" t="s">
        <v>3276</v>
      </c>
      <c r="T1081" s="23">
        <v>240</v>
      </c>
      <c r="U1081" s="23" t="s">
        <v>3277</v>
      </c>
      <c r="V1081" s="25" t="s">
        <v>61</v>
      </c>
      <c r="W1081" s="65" t="s">
        <v>1953</v>
      </c>
      <c r="X1081" s="106" t="s">
        <v>333</v>
      </c>
      <c r="Z1081" s="83" t="s">
        <v>62</v>
      </c>
      <c r="AA1081" s="6">
        <v>1</v>
      </c>
      <c r="BQ1081" s="6" t="s">
        <v>213</v>
      </c>
    </row>
    <row r="1082" spans="1:69" x14ac:dyDescent="0.2">
      <c r="A1082" s="91">
        <v>1262</v>
      </c>
      <c r="B1082" s="229" t="s">
        <v>3259</v>
      </c>
      <c r="C1082" s="259" t="s">
        <v>3260</v>
      </c>
      <c r="D1082" s="229" t="s">
        <v>3294</v>
      </c>
      <c r="E1082" s="3" t="s">
        <v>3200</v>
      </c>
      <c r="F1082" s="26" t="s">
        <v>682</v>
      </c>
      <c r="G1082" s="26" t="s">
        <v>75</v>
      </c>
      <c r="H1082" s="26" t="s">
        <v>3290</v>
      </c>
      <c r="J1082" s="22">
        <v>300</v>
      </c>
      <c r="L1082" s="28" t="s">
        <v>57</v>
      </c>
      <c r="M1082" s="22" t="s">
        <v>58</v>
      </c>
      <c r="N1082" s="22">
        <v>29</v>
      </c>
      <c r="O1082" s="22" t="s">
        <v>59</v>
      </c>
      <c r="P1082" s="22" t="s">
        <v>78</v>
      </c>
      <c r="R1082" s="23" t="s">
        <v>3276</v>
      </c>
      <c r="T1082" s="23">
        <v>240</v>
      </c>
      <c r="U1082" s="23" t="s">
        <v>3277</v>
      </c>
      <c r="V1082" s="25" t="s">
        <v>61</v>
      </c>
      <c r="W1082" s="65" t="s">
        <v>1953</v>
      </c>
      <c r="X1082" s="106" t="s">
        <v>333</v>
      </c>
      <c r="Z1082" s="83" t="s">
        <v>62</v>
      </c>
      <c r="AA1082" s="6">
        <v>1</v>
      </c>
      <c r="BQ1082" s="6" t="s">
        <v>213</v>
      </c>
    </row>
    <row r="1083" spans="1:69" x14ac:dyDescent="0.2">
      <c r="A1083" s="91">
        <v>1263</v>
      </c>
      <c r="B1083" s="229" t="s">
        <v>3259</v>
      </c>
      <c r="C1083" s="259" t="s">
        <v>3260</v>
      </c>
      <c r="D1083" s="229" t="s">
        <v>3295</v>
      </c>
      <c r="E1083" s="3" t="s">
        <v>3200</v>
      </c>
      <c r="F1083" s="26" t="s">
        <v>682</v>
      </c>
      <c r="G1083" s="26" t="s">
        <v>75</v>
      </c>
      <c r="H1083" s="26" t="s">
        <v>3290</v>
      </c>
      <c r="J1083" s="22">
        <v>300</v>
      </c>
      <c r="L1083" s="28" t="s">
        <v>57</v>
      </c>
      <c r="M1083" s="22" t="s">
        <v>58</v>
      </c>
      <c r="N1083" s="22">
        <v>30</v>
      </c>
      <c r="O1083" s="22" t="s">
        <v>59</v>
      </c>
      <c r="P1083" s="22" t="s">
        <v>78</v>
      </c>
      <c r="R1083" s="23" t="s">
        <v>3276</v>
      </c>
      <c r="T1083" s="23">
        <v>240</v>
      </c>
      <c r="U1083" s="23" t="s">
        <v>3277</v>
      </c>
      <c r="V1083" s="25" t="s">
        <v>61</v>
      </c>
      <c r="W1083" s="65" t="s">
        <v>1953</v>
      </c>
      <c r="X1083" s="106" t="s">
        <v>333</v>
      </c>
      <c r="Z1083" s="83" t="s">
        <v>62</v>
      </c>
      <c r="AA1083" s="6">
        <v>1</v>
      </c>
      <c r="BQ1083" s="6" t="s">
        <v>213</v>
      </c>
    </row>
    <row r="1084" spans="1:69" x14ac:dyDescent="0.2">
      <c r="A1084" s="91">
        <v>1264</v>
      </c>
      <c r="B1084" s="229" t="s">
        <v>3259</v>
      </c>
      <c r="C1084" s="259" t="s">
        <v>3260</v>
      </c>
      <c r="D1084" s="229" t="s">
        <v>3296</v>
      </c>
      <c r="E1084" s="3" t="s">
        <v>3200</v>
      </c>
      <c r="F1084" s="26" t="s">
        <v>682</v>
      </c>
      <c r="G1084" s="26" t="s">
        <v>75</v>
      </c>
      <c r="H1084" s="26" t="s">
        <v>3290</v>
      </c>
      <c r="J1084" s="22">
        <v>300</v>
      </c>
      <c r="L1084" s="28" t="s">
        <v>57</v>
      </c>
      <c r="M1084" s="22" t="s">
        <v>58</v>
      </c>
      <c r="N1084" s="22">
        <v>31</v>
      </c>
      <c r="O1084" s="22" t="s">
        <v>59</v>
      </c>
      <c r="P1084" s="22" t="s">
        <v>78</v>
      </c>
      <c r="R1084" s="23" t="s">
        <v>3276</v>
      </c>
      <c r="T1084" s="23">
        <v>240</v>
      </c>
      <c r="U1084" s="23" t="s">
        <v>3277</v>
      </c>
      <c r="V1084" s="25" t="s">
        <v>61</v>
      </c>
      <c r="W1084" s="65" t="s">
        <v>1953</v>
      </c>
      <c r="X1084" s="106" t="s">
        <v>333</v>
      </c>
      <c r="Z1084" s="83" t="s">
        <v>62</v>
      </c>
      <c r="AA1084" s="6">
        <v>1</v>
      </c>
      <c r="BQ1084" s="6" t="s">
        <v>213</v>
      </c>
    </row>
    <row r="1085" spans="1:69" x14ac:dyDescent="0.2">
      <c r="A1085" s="91">
        <v>1265</v>
      </c>
      <c r="B1085" s="229" t="s">
        <v>3259</v>
      </c>
      <c r="C1085" s="259" t="s">
        <v>3260</v>
      </c>
      <c r="D1085" s="229" t="s">
        <v>3297</v>
      </c>
      <c r="E1085" s="3" t="s">
        <v>3200</v>
      </c>
      <c r="F1085" s="26" t="s">
        <v>682</v>
      </c>
      <c r="G1085" s="26" t="s">
        <v>75</v>
      </c>
      <c r="H1085" s="26" t="s">
        <v>3290</v>
      </c>
      <c r="J1085" s="22">
        <v>300</v>
      </c>
      <c r="L1085" s="28" t="s">
        <v>57</v>
      </c>
      <c r="M1085" s="22" t="s">
        <v>58</v>
      </c>
      <c r="N1085" s="22">
        <v>32</v>
      </c>
      <c r="O1085" s="22" t="s">
        <v>59</v>
      </c>
      <c r="P1085" s="22" t="s">
        <v>78</v>
      </c>
      <c r="R1085" s="23" t="s">
        <v>3276</v>
      </c>
      <c r="T1085" s="23">
        <v>240</v>
      </c>
      <c r="U1085" s="23" t="s">
        <v>3277</v>
      </c>
      <c r="V1085" s="25" t="s">
        <v>61</v>
      </c>
      <c r="W1085" s="65" t="s">
        <v>1953</v>
      </c>
      <c r="X1085" s="106" t="s">
        <v>333</v>
      </c>
      <c r="Z1085" s="83" t="s">
        <v>62</v>
      </c>
      <c r="AA1085" s="6">
        <v>1</v>
      </c>
      <c r="BQ1085" s="6" t="s">
        <v>213</v>
      </c>
    </row>
    <row r="1086" spans="1:69" x14ac:dyDescent="0.2">
      <c r="A1086" s="91">
        <v>1266</v>
      </c>
      <c r="B1086" s="229" t="s">
        <v>3259</v>
      </c>
      <c r="C1086" s="259" t="s">
        <v>3260</v>
      </c>
      <c r="D1086" s="229" t="s">
        <v>3298</v>
      </c>
      <c r="E1086" s="3" t="s">
        <v>3200</v>
      </c>
      <c r="F1086" s="26" t="s">
        <v>682</v>
      </c>
      <c r="G1086" s="26" t="s">
        <v>75</v>
      </c>
      <c r="H1086" s="26" t="s">
        <v>3290</v>
      </c>
      <c r="J1086" s="22">
        <v>300</v>
      </c>
      <c r="L1086" s="28" t="s">
        <v>57</v>
      </c>
      <c r="M1086" s="22" t="s">
        <v>58</v>
      </c>
      <c r="N1086" s="22">
        <v>33</v>
      </c>
      <c r="O1086" s="22" t="s">
        <v>59</v>
      </c>
      <c r="P1086" s="22" t="s">
        <v>78</v>
      </c>
      <c r="R1086" s="23" t="s">
        <v>3276</v>
      </c>
      <c r="T1086" s="23">
        <v>240</v>
      </c>
      <c r="U1086" s="23" t="s">
        <v>3277</v>
      </c>
      <c r="V1086" s="25" t="s">
        <v>61</v>
      </c>
      <c r="W1086" s="65" t="s">
        <v>1953</v>
      </c>
      <c r="X1086" s="106" t="s">
        <v>333</v>
      </c>
      <c r="Z1086" s="83" t="s">
        <v>62</v>
      </c>
      <c r="AA1086" s="6">
        <v>1</v>
      </c>
      <c r="BQ1086" s="6" t="s">
        <v>213</v>
      </c>
    </row>
    <row r="1087" spans="1:69" x14ac:dyDescent="0.2">
      <c r="A1087" s="91">
        <v>1267</v>
      </c>
      <c r="B1087" s="229" t="s">
        <v>3259</v>
      </c>
      <c r="C1087" s="259" t="s">
        <v>3260</v>
      </c>
      <c r="D1087" s="229" t="s">
        <v>3299</v>
      </c>
      <c r="E1087" s="3" t="s">
        <v>3200</v>
      </c>
      <c r="F1087" s="26" t="s">
        <v>682</v>
      </c>
      <c r="G1087" s="26" t="s">
        <v>75</v>
      </c>
      <c r="H1087" s="26" t="s">
        <v>3290</v>
      </c>
      <c r="J1087" s="22">
        <v>300</v>
      </c>
      <c r="L1087" s="28" t="s">
        <v>57</v>
      </c>
      <c r="M1087" s="22" t="s">
        <v>58</v>
      </c>
      <c r="N1087" s="22">
        <v>34</v>
      </c>
      <c r="O1087" s="22" t="s">
        <v>59</v>
      </c>
      <c r="P1087" s="22" t="s">
        <v>78</v>
      </c>
      <c r="R1087" s="23" t="s">
        <v>3276</v>
      </c>
      <c r="T1087" s="23">
        <v>240</v>
      </c>
      <c r="U1087" s="23" t="s">
        <v>3277</v>
      </c>
      <c r="V1087" s="25" t="s">
        <v>61</v>
      </c>
      <c r="W1087" s="65" t="s">
        <v>1953</v>
      </c>
      <c r="X1087" s="106" t="s">
        <v>333</v>
      </c>
      <c r="Z1087" s="83" t="s">
        <v>62</v>
      </c>
      <c r="AA1087" s="6">
        <v>1</v>
      </c>
      <c r="BQ1087" s="6" t="s">
        <v>213</v>
      </c>
    </row>
    <row r="1088" spans="1:69" x14ac:dyDescent="0.2">
      <c r="A1088" s="91">
        <v>1268</v>
      </c>
      <c r="B1088" s="229" t="s">
        <v>3259</v>
      </c>
      <c r="C1088" s="259" t="s">
        <v>3260</v>
      </c>
      <c r="D1088" s="229" t="s">
        <v>3300</v>
      </c>
      <c r="E1088" s="3" t="s">
        <v>3200</v>
      </c>
      <c r="F1088" s="26" t="s">
        <v>682</v>
      </c>
      <c r="G1088" s="26" t="s">
        <v>75</v>
      </c>
      <c r="H1088" s="26" t="s">
        <v>3290</v>
      </c>
      <c r="J1088" s="22">
        <v>300</v>
      </c>
      <c r="L1088" s="28" t="s">
        <v>57</v>
      </c>
      <c r="M1088" s="22" t="s">
        <v>58</v>
      </c>
      <c r="N1088" s="22">
        <v>35</v>
      </c>
      <c r="O1088" s="22" t="s">
        <v>59</v>
      </c>
      <c r="P1088" s="22" t="s">
        <v>78</v>
      </c>
      <c r="R1088" s="23" t="s">
        <v>3276</v>
      </c>
      <c r="T1088" s="23">
        <v>240</v>
      </c>
      <c r="U1088" s="23" t="s">
        <v>3277</v>
      </c>
      <c r="V1088" s="25" t="s">
        <v>61</v>
      </c>
      <c r="W1088" s="65" t="s">
        <v>1953</v>
      </c>
      <c r="X1088" s="106" t="s">
        <v>333</v>
      </c>
      <c r="Z1088" s="83" t="s">
        <v>62</v>
      </c>
      <c r="AA1088" s="6">
        <v>1</v>
      </c>
      <c r="BQ1088" s="6" t="s">
        <v>213</v>
      </c>
    </row>
    <row r="1089" spans="1:69" x14ac:dyDescent="0.2">
      <c r="A1089" s="91">
        <v>1269</v>
      </c>
      <c r="B1089" s="229" t="s">
        <v>3259</v>
      </c>
      <c r="C1089" s="259" t="s">
        <v>3260</v>
      </c>
      <c r="D1089" s="229" t="s">
        <v>3301</v>
      </c>
      <c r="E1089" s="3" t="s">
        <v>3200</v>
      </c>
      <c r="F1089" s="26" t="s">
        <v>682</v>
      </c>
      <c r="G1089" s="26" t="s">
        <v>75</v>
      </c>
      <c r="H1089" s="26" t="s">
        <v>3290</v>
      </c>
      <c r="J1089" s="22">
        <v>300</v>
      </c>
      <c r="L1089" s="28" t="s">
        <v>57</v>
      </c>
      <c r="M1089" s="22" t="s">
        <v>58</v>
      </c>
      <c r="N1089" s="22">
        <v>36</v>
      </c>
      <c r="O1089" s="22" t="s">
        <v>59</v>
      </c>
      <c r="P1089" s="22" t="s">
        <v>78</v>
      </c>
      <c r="R1089" s="23" t="s">
        <v>3276</v>
      </c>
      <c r="T1089" s="23">
        <v>240</v>
      </c>
      <c r="U1089" s="23" t="s">
        <v>3277</v>
      </c>
      <c r="V1089" s="25" t="s">
        <v>61</v>
      </c>
      <c r="W1089" s="65" t="s">
        <v>1953</v>
      </c>
      <c r="X1089" s="106" t="s">
        <v>333</v>
      </c>
      <c r="Z1089" s="83" t="s">
        <v>62</v>
      </c>
      <c r="AA1089" s="6">
        <v>1</v>
      </c>
      <c r="BQ1089" s="6" t="s">
        <v>213</v>
      </c>
    </row>
    <row r="1090" spans="1:69" x14ac:dyDescent="0.2">
      <c r="A1090" s="91">
        <v>1270</v>
      </c>
      <c r="B1090" s="229" t="s">
        <v>3259</v>
      </c>
      <c r="C1090" s="259" t="s">
        <v>3260</v>
      </c>
      <c r="D1090" s="229" t="s">
        <v>3302</v>
      </c>
      <c r="E1090" s="3" t="s">
        <v>3200</v>
      </c>
      <c r="F1090" s="26" t="s">
        <v>682</v>
      </c>
      <c r="G1090" s="26" t="s">
        <v>75</v>
      </c>
      <c r="H1090" s="26" t="s">
        <v>3303</v>
      </c>
      <c r="J1090" s="22">
        <v>300</v>
      </c>
      <c r="L1090" s="28" t="s">
        <v>57</v>
      </c>
      <c r="M1090" s="22" t="s">
        <v>58</v>
      </c>
      <c r="N1090" s="22">
        <v>37</v>
      </c>
      <c r="O1090" s="22" t="s">
        <v>59</v>
      </c>
      <c r="P1090" s="22" t="s">
        <v>78</v>
      </c>
      <c r="R1090" s="23" t="s">
        <v>3304</v>
      </c>
      <c r="T1090" s="23">
        <v>240</v>
      </c>
      <c r="U1090" s="23" t="s">
        <v>3277</v>
      </c>
      <c r="V1090" s="25" t="s">
        <v>61</v>
      </c>
      <c r="W1090" s="65" t="s">
        <v>1953</v>
      </c>
      <c r="X1090" s="106" t="s">
        <v>333</v>
      </c>
      <c r="Z1090" s="83" t="s">
        <v>62</v>
      </c>
      <c r="AA1090" s="6">
        <v>1</v>
      </c>
      <c r="BQ1090" s="6" t="s">
        <v>213</v>
      </c>
    </row>
    <row r="1091" spans="1:69" x14ac:dyDescent="0.2">
      <c r="A1091" s="91">
        <v>1271</v>
      </c>
      <c r="B1091" s="229" t="s">
        <v>3259</v>
      </c>
      <c r="C1091" s="259" t="s">
        <v>3260</v>
      </c>
      <c r="D1091" s="229" t="s">
        <v>3305</v>
      </c>
      <c r="E1091" s="3" t="s">
        <v>3200</v>
      </c>
      <c r="F1091" s="26" t="s">
        <v>682</v>
      </c>
      <c r="G1091" s="26" t="s">
        <v>75</v>
      </c>
      <c r="H1091" s="26" t="s">
        <v>3303</v>
      </c>
      <c r="J1091" s="22">
        <v>300</v>
      </c>
      <c r="L1091" s="28" t="s">
        <v>57</v>
      </c>
      <c r="M1091" s="22" t="s">
        <v>58</v>
      </c>
      <c r="N1091" s="22">
        <v>38</v>
      </c>
      <c r="O1091" s="22" t="s">
        <v>59</v>
      </c>
      <c r="P1091" s="22" t="s">
        <v>78</v>
      </c>
      <c r="R1091" s="23" t="s">
        <v>3304</v>
      </c>
      <c r="T1091" s="23">
        <v>240</v>
      </c>
      <c r="U1091" s="23" t="s">
        <v>3277</v>
      </c>
      <c r="V1091" s="25" t="s">
        <v>61</v>
      </c>
      <c r="W1091" s="65" t="s">
        <v>1953</v>
      </c>
      <c r="X1091" s="106" t="s">
        <v>333</v>
      </c>
      <c r="Z1091" s="83" t="s">
        <v>62</v>
      </c>
      <c r="AA1091" s="6">
        <v>1</v>
      </c>
      <c r="BQ1091" s="6" t="s">
        <v>213</v>
      </c>
    </row>
    <row r="1092" spans="1:69" x14ac:dyDescent="0.2">
      <c r="A1092" s="91">
        <v>1272</v>
      </c>
      <c r="B1092" s="229" t="s">
        <v>3259</v>
      </c>
      <c r="C1092" s="259" t="s">
        <v>3260</v>
      </c>
      <c r="D1092" s="229" t="s">
        <v>3306</v>
      </c>
      <c r="E1092" s="3" t="s">
        <v>3200</v>
      </c>
      <c r="F1092" s="26" t="s">
        <v>682</v>
      </c>
      <c r="G1092" s="26" t="s">
        <v>75</v>
      </c>
      <c r="H1092" s="26" t="s">
        <v>3303</v>
      </c>
      <c r="J1092" s="22">
        <v>300</v>
      </c>
      <c r="L1092" s="28" t="s">
        <v>57</v>
      </c>
      <c r="M1092" s="22" t="s">
        <v>58</v>
      </c>
      <c r="N1092" s="22">
        <v>39</v>
      </c>
      <c r="O1092" s="22" t="s">
        <v>59</v>
      </c>
      <c r="P1092" s="22" t="s">
        <v>78</v>
      </c>
      <c r="R1092" s="23" t="s">
        <v>3304</v>
      </c>
      <c r="T1092" s="23">
        <v>240</v>
      </c>
      <c r="U1092" s="23" t="s">
        <v>3277</v>
      </c>
      <c r="V1092" s="25" t="s">
        <v>61</v>
      </c>
      <c r="W1092" s="65" t="s">
        <v>1953</v>
      </c>
      <c r="X1092" s="106" t="s">
        <v>333</v>
      </c>
      <c r="Z1092" s="83" t="s">
        <v>62</v>
      </c>
      <c r="AA1092" s="6">
        <v>1</v>
      </c>
      <c r="BQ1092" s="6" t="s">
        <v>213</v>
      </c>
    </row>
    <row r="1093" spans="1:69" x14ac:dyDescent="0.2">
      <c r="A1093" s="91">
        <v>1273</v>
      </c>
      <c r="B1093" s="229" t="s">
        <v>3259</v>
      </c>
      <c r="C1093" s="259" t="s">
        <v>3260</v>
      </c>
      <c r="D1093" s="229" t="s">
        <v>3307</v>
      </c>
      <c r="E1093" s="3" t="s">
        <v>3200</v>
      </c>
      <c r="F1093" s="26" t="s">
        <v>682</v>
      </c>
      <c r="G1093" s="26" t="s">
        <v>75</v>
      </c>
      <c r="H1093" s="26" t="s">
        <v>3303</v>
      </c>
      <c r="J1093" s="22">
        <v>300</v>
      </c>
      <c r="L1093" s="28" t="s">
        <v>57</v>
      </c>
      <c r="M1093" s="22" t="s">
        <v>58</v>
      </c>
      <c r="N1093" s="22">
        <v>40</v>
      </c>
      <c r="O1093" s="22" t="s">
        <v>59</v>
      </c>
      <c r="P1093" s="22" t="s">
        <v>78</v>
      </c>
      <c r="R1093" s="23" t="s">
        <v>3304</v>
      </c>
      <c r="T1093" s="23">
        <v>240</v>
      </c>
      <c r="U1093" s="23" t="s">
        <v>3277</v>
      </c>
      <c r="V1093" s="25" t="s">
        <v>61</v>
      </c>
      <c r="W1093" s="65" t="s">
        <v>1953</v>
      </c>
      <c r="X1093" s="106" t="s">
        <v>333</v>
      </c>
      <c r="Z1093" s="83" t="s">
        <v>62</v>
      </c>
      <c r="AA1093" s="6">
        <v>1</v>
      </c>
      <c r="BQ1093" s="6" t="s">
        <v>213</v>
      </c>
    </row>
    <row r="1094" spans="1:69" x14ac:dyDescent="0.2">
      <c r="A1094" s="91">
        <v>1274</v>
      </c>
      <c r="B1094" s="229" t="s">
        <v>3259</v>
      </c>
      <c r="C1094" s="259" t="s">
        <v>3260</v>
      </c>
      <c r="D1094" s="229" t="s">
        <v>3308</v>
      </c>
      <c r="E1094" s="3" t="s">
        <v>3200</v>
      </c>
      <c r="F1094" s="26" t="s">
        <v>682</v>
      </c>
      <c r="G1094" s="26" t="s">
        <v>75</v>
      </c>
      <c r="H1094" s="26" t="s">
        <v>3303</v>
      </c>
      <c r="J1094" s="22">
        <v>300</v>
      </c>
      <c r="L1094" s="28" t="s">
        <v>57</v>
      </c>
      <c r="M1094" s="22" t="s">
        <v>58</v>
      </c>
      <c r="N1094" s="22">
        <v>41</v>
      </c>
      <c r="O1094" s="22" t="s">
        <v>59</v>
      </c>
      <c r="P1094" s="22" t="s">
        <v>78</v>
      </c>
      <c r="R1094" s="23" t="s">
        <v>3304</v>
      </c>
      <c r="T1094" s="23">
        <v>240</v>
      </c>
      <c r="U1094" s="23" t="s">
        <v>3277</v>
      </c>
      <c r="V1094" s="25" t="s">
        <v>61</v>
      </c>
      <c r="W1094" s="65" t="s">
        <v>1953</v>
      </c>
      <c r="X1094" s="106" t="s">
        <v>333</v>
      </c>
      <c r="Z1094" s="83" t="s">
        <v>62</v>
      </c>
      <c r="AA1094" s="6">
        <v>1</v>
      </c>
      <c r="BQ1094" s="6" t="s">
        <v>213</v>
      </c>
    </row>
    <row r="1095" spans="1:69" x14ac:dyDescent="0.2">
      <c r="A1095" s="91">
        <v>1275</v>
      </c>
      <c r="B1095" s="229" t="s">
        <v>3259</v>
      </c>
      <c r="C1095" s="259" t="s">
        <v>3260</v>
      </c>
      <c r="D1095" s="229" t="s">
        <v>3309</v>
      </c>
      <c r="E1095" s="3" t="s">
        <v>3200</v>
      </c>
      <c r="F1095" s="26" t="s">
        <v>682</v>
      </c>
      <c r="G1095" s="26" t="s">
        <v>75</v>
      </c>
      <c r="H1095" s="26" t="s">
        <v>3303</v>
      </c>
      <c r="J1095" s="22">
        <v>300</v>
      </c>
      <c r="L1095" s="28" t="s">
        <v>57</v>
      </c>
      <c r="M1095" s="22" t="s">
        <v>58</v>
      </c>
      <c r="N1095" s="22">
        <v>42</v>
      </c>
      <c r="O1095" s="22" t="s">
        <v>59</v>
      </c>
      <c r="P1095" s="22" t="s">
        <v>78</v>
      </c>
      <c r="R1095" s="23" t="s">
        <v>3304</v>
      </c>
      <c r="T1095" s="23">
        <v>240</v>
      </c>
      <c r="U1095" s="23" t="s">
        <v>3277</v>
      </c>
      <c r="V1095" s="25" t="s">
        <v>61</v>
      </c>
      <c r="W1095" s="65" t="s">
        <v>1953</v>
      </c>
      <c r="X1095" s="106" t="s">
        <v>333</v>
      </c>
      <c r="Z1095" s="83" t="s">
        <v>62</v>
      </c>
      <c r="AA1095" s="6">
        <v>1</v>
      </c>
      <c r="BQ1095" s="6" t="s">
        <v>213</v>
      </c>
    </row>
    <row r="1096" spans="1:69" x14ac:dyDescent="0.2">
      <c r="A1096" s="91">
        <v>1276</v>
      </c>
      <c r="B1096" s="229" t="s">
        <v>3259</v>
      </c>
      <c r="C1096" s="259" t="s">
        <v>3260</v>
      </c>
      <c r="D1096" s="229" t="s">
        <v>3310</v>
      </c>
      <c r="E1096" s="3" t="s">
        <v>3200</v>
      </c>
      <c r="F1096" s="26" t="s">
        <v>682</v>
      </c>
      <c r="G1096" s="26" t="s">
        <v>75</v>
      </c>
      <c r="H1096" s="26" t="s">
        <v>3303</v>
      </c>
      <c r="J1096" s="22">
        <v>300</v>
      </c>
      <c r="L1096" s="28" t="s">
        <v>57</v>
      </c>
      <c r="M1096" s="22" t="s">
        <v>58</v>
      </c>
      <c r="N1096" s="22">
        <v>43</v>
      </c>
      <c r="O1096" s="22" t="s">
        <v>59</v>
      </c>
      <c r="P1096" s="22" t="s">
        <v>78</v>
      </c>
      <c r="R1096" s="23" t="s">
        <v>3304</v>
      </c>
      <c r="T1096" s="23">
        <v>240</v>
      </c>
      <c r="U1096" s="23" t="s">
        <v>3277</v>
      </c>
      <c r="V1096" s="25" t="s">
        <v>61</v>
      </c>
      <c r="W1096" s="65" t="s">
        <v>1953</v>
      </c>
      <c r="X1096" s="106" t="s">
        <v>333</v>
      </c>
      <c r="Z1096" s="83" t="s">
        <v>62</v>
      </c>
      <c r="AA1096" s="6">
        <v>1</v>
      </c>
      <c r="BQ1096" s="6" t="s">
        <v>213</v>
      </c>
    </row>
    <row r="1097" spans="1:69" x14ac:dyDescent="0.2">
      <c r="A1097" s="91">
        <v>1277</v>
      </c>
      <c r="B1097" s="229" t="s">
        <v>3259</v>
      </c>
      <c r="C1097" s="259" t="s">
        <v>3260</v>
      </c>
      <c r="D1097" s="229" t="s">
        <v>3311</v>
      </c>
      <c r="E1097" s="3" t="s">
        <v>3200</v>
      </c>
      <c r="F1097" s="26" t="s">
        <v>682</v>
      </c>
      <c r="G1097" s="26" t="s">
        <v>75</v>
      </c>
      <c r="H1097" s="26" t="s">
        <v>3303</v>
      </c>
      <c r="J1097" s="22">
        <v>300</v>
      </c>
      <c r="L1097" s="28" t="s">
        <v>57</v>
      </c>
      <c r="M1097" s="22" t="s">
        <v>58</v>
      </c>
      <c r="N1097" s="22">
        <v>44</v>
      </c>
      <c r="O1097" s="22" t="s">
        <v>59</v>
      </c>
      <c r="P1097" s="22" t="s">
        <v>78</v>
      </c>
      <c r="R1097" s="23" t="s">
        <v>3304</v>
      </c>
      <c r="T1097" s="23">
        <v>240</v>
      </c>
      <c r="U1097" s="23" t="s">
        <v>3277</v>
      </c>
      <c r="V1097" s="25" t="s">
        <v>61</v>
      </c>
      <c r="W1097" s="65" t="s">
        <v>1953</v>
      </c>
      <c r="X1097" s="106" t="s">
        <v>333</v>
      </c>
      <c r="Z1097" s="83" t="s">
        <v>62</v>
      </c>
      <c r="AA1097" s="6">
        <v>1</v>
      </c>
      <c r="BQ1097" s="6" t="s">
        <v>213</v>
      </c>
    </row>
    <row r="1098" spans="1:69" x14ac:dyDescent="0.2">
      <c r="A1098" s="91">
        <v>1278</v>
      </c>
      <c r="B1098" s="229" t="s">
        <v>3259</v>
      </c>
      <c r="C1098" s="259" t="s">
        <v>3260</v>
      </c>
      <c r="D1098" s="229" t="s">
        <v>3312</v>
      </c>
      <c r="E1098" s="3" t="s">
        <v>3200</v>
      </c>
      <c r="F1098" s="26" t="s">
        <v>682</v>
      </c>
      <c r="G1098" s="26" t="s">
        <v>75</v>
      </c>
      <c r="H1098" s="26" t="s">
        <v>3303</v>
      </c>
      <c r="J1098" s="22">
        <v>300</v>
      </c>
      <c r="L1098" s="28" t="s">
        <v>57</v>
      </c>
      <c r="M1098" s="22" t="s">
        <v>58</v>
      </c>
      <c r="N1098" s="22">
        <v>45</v>
      </c>
      <c r="O1098" s="22" t="s">
        <v>59</v>
      </c>
      <c r="P1098" s="22" t="s">
        <v>78</v>
      </c>
      <c r="R1098" s="23" t="s">
        <v>3304</v>
      </c>
      <c r="T1098" s="23">
        <v>240</v>
      </c>
      <c r="U1098" s="23" t="s">
        <v>3277</v>
      </c>
      <c r="V1098" s="25" t="s">
        <v>61</v>
      </c>
      <c r="W1098" s="65" t="s">
        <v>1953</v>
      </c>
      <c r="X1098" s="106" t="s">
        <v>333</v>
      </c>
      <c r="Z1098" s="83" t="s">
        <v>62</v>
      </c>
      <c r="AA1098" s="6">
        <v>1</v>
      </c>
      <c r="BQ1098" s="6" t="s">
        <v>213</v>
      </c>
    </row>
    <row r="1099" spans="1:69" x14ac:dyDescent="0.2">
      <c r="A1099" s="91">
        <v>1279</v>
      </c>
      <c r="B1099" s="229" t="s">
        <v>3259</v>
      </c>
      <c r="C1099" s="259" t="s">
        <v>3260</v>
      </c>
      <c r="D1099" s="229" t="s">
        <v>3313</v>
      </c>
      <c r="E1099" s="3" t="s">
        <v>3200</v>
      </c>
      <c r="F1099" s="26" t="s">
        <v>682</v>
      </c>
      <c r="G1099" s="26" t="s">
        <v>75</v>
      </c>
      <c r="H1099" s="26" t="s">
        <v>3303</v>
      </c>
      <c r="J1099" s="22">
        <v>300</v>
      </c>
      <c r="L1099" s="28" t="s">
        <v>57</v>
      </c>
      <c r="M1099" s="22" t="s">
        <v>58</v>
      </c>
      <c r="N1099" s="22">
        <v>46</v>
      </c>
      <c r="O1099" s="22" t="s">
        <v>59</v>
      </c>
      <c r="P1099" s="22" t="s">
        <v>78</v>
      </c>
      <c r="R1099" s="23" t="s">
        <v>3304</v>
      </c>
      <c r="T1099" s="23">
        <v>240</v>
      </c>
      <c r="U1099" s="23" t="s">
        <v>3277</v>
      </c>
      <c r="V1099" s="25" t="s">
        <v>61</v>
      </c>
      <c r="W1099" s="65" t="s">
        <v>1953</v>
      </c>
      <c r="X1099" s="106" t="s">
        <v>333</v>
      </c>
      <c r="Z1099" s="83" t="s">
        <v>62</v>
      </c>
      <c r="AA1099" s="6">
        <v>1</v>
      </c>
      <c r="BQ1099" s="6" t="s">
        <v>213</v>
      </c>
    </row>
    <row r="1100" spans="1:69" x14ac:dyDescent="0.2">
      <c r="A1100" s="91">
        <v>1280</v>
      </c>
      <c r="B1100" s="229" t="s">
        <v>3259</v>
      </c>
      <c r="C1100" s="259" t="s">
        <v>3260</v>
      </c>
      <c r="D1100" s="229" t="s">
        <v>3314</v>
      </c>
      <c r="E1100" s="3" t="s">
        <v>3200</v>
      </c>
      <c r="F1100" s="26" t="s">
        <v>682</v>
      </c>
      <c r="G1100" s="26" t="s">
        <v>75</v>
      </c>
      <c r="H1100" s="26" t="s">
        <v>3303</v>
      </c>
      <c r="J1100" s="22">
        <v>300</v>
      </c>
      <c r="L1100" s="28" t="s">
        <v>57</v>
      </c>
      <c r="M1100" s="22" t="s">
        <v>58</v>
      </c>
      <c r="N1100" s="22">
        <v>47</v>
      </c>
      <c r="O1100" s="22" t="s">
        <v>59</v>
      </c>
      <c r="P1100" s="22" t="s">
        <v>78</v>
      </c>
      <c r="R1100" s="23" t="s">
        <v>3304</v>
      </c>
      <c r="T1100" s="23">
        <v>240</v>
      </c>
      <c r="U1100" s="23" t="s">
        <v>3277</v>
      </c>
      <c r="V1100" s="25" t="s">
        <v>61</v>
      </c>
      <c r="W1100" s="65" t="s">
        <v>1953</v>
      </c>
      <c r="X1100" s="106" t="s">
        <v>333</v>
      </c>
      <c r="Z1100" s="83" t="s">
        <v>62</v>
      </c>
      <c r="AA1100" s="6">
        <v>1</v>
      </c>
      <c r="BQ1100" s="6" t="s">
        <v>213</v>
      </c>
    </row>
    <row r="1101" spans="1:69" x14ac:dyDescent="0.2">
      <c r="A1101" s="91">
        <v>1281</v>
      </c>
      <c r="B1101" s="229" t="s">
        <v>3259</v>
      </c>
      <c r="C1101" s="259" t="s">
        <v>3260</v>
      </c>
      <c r="D1101" s="229" t="s">
        <v>3315</v>
      </c>
      <c r="E1101" s="3" t="s">
        <v>3200</v>
      </c>
      <c r="F1101" s="26" t="s">
        <v>682</v>
      </c>
      <c r="G1101" s="26" t="s">
        <v>75</v>
      </c>
      <c r="H1101" s="26" t="s">
        <v>3303</v>
      </c>
      <c r="J1101" s="22">
        <v>300</v>
      </c>
      <c r="L1101" s="28" t="s">
        <v>57</v>
      </c>
      <c r="M1101" s="22" t="s">
        <v>58</v>
      </c>
      <c r="N1101" s="22">
        <v>48</v>
      </c>
      <c r="O1101" s="22" t="s">
        <v>59</v>
      </c>
      <c r="P1101" s="22" t="s">
        <v>78</v>
      </c>
      <c r="R1101" s="23" t="s">
        <v>3304</v>
      </c>
      <c r="T1101" s="23">
        <v>240</v>
      </c>
      <c r="U1101" s="23" t="s">
        <v>3277</v>
      </c>
      <c r="V1101" s="25" t="s">
        <v>61</v>
      </c>
      <c r="W1101" s="65" t="s">
        <v>1953</v>
      </c>
      <c r="X1101" s="106" t="s">
        <v>333</v>
      </c>
      <c r="Z1101" s="83" t="s">
        <v>62</v>
      </c>
      <c r="AA1101" s="6">
        <v>1</v>
      </c>
      <c r="BQ1101" s="6" t="s">
        <v>213</v>
      </c>
    </row>
    <row r="1102" spans="1:69" x14ac:dyDescent="0.2">
      <c r="A1102" s="91">
        <v>1282</v>
      </c>
      <c r="B1102" s="229" t="s">
        <v>3259</v>
      </c>
      <c r="C1102" s="259" t="s">
        <v>3260</v>
      </c>
      <c r="D1102" s="229" t="s">
        <v>3316</v>
      </c>
      <c r="E1102" s="3" t="s">
        <v>3200</v>
      </c>
      <c r="F1102" s="26" t="s">
        <v>70</v>
      </c>
      <c r="G1102" s="26" t="s">
        <v>75</v>
      </c>
      <c r="H1102" s="26" t="s">
        <v>3317</v>
      </c>
      <c r="J1102" s="22">
        <v>300</v>
      </c>
      <c r="L1102" s="28" t="s">
        <v>57</v>
      </c>
      <c r="M1102" s="22" t="s">
        <v>77</v>
      </c>
      <c r="N1102" s="22">
        <v>49</v>
      </c>
      <c r="O1102" s="22" t="s">
        <v>59</v>
      </c>
      <c r="P1102" s="22" t="s">
        <v>78</v>
      </c>
      <c r="R1102" s="23" t="s">
        <v>3263</v>
      </c>
      <c r="S1102" s="24">
        <v>2</v>
      </c>
      <c r="V1102" s="25" t="s">
        <v>61</v>
      </c>
      <c r="W1102" s="65" t="s">
        <v>1953</v>
      </c>
      <c r="X1102" s="106" t="s">
        <v>333</v>
      </c>
      <c r="Z1102" s="83" t="s">
        <v>62</v>
      </c>
      <c r="AA1102" s="6">
        <v>1</v>
      </c>
      <c r="BQ1102" s="6" t="s">
        <v>213</v>
      </c>
    </row>
    <row r="1103" spans="1:69" x14ac:dyDescent="0.2">
      <c r="A1103" s="91">
        <v>1283</v>
      </c>
      <c r="B1103" s="229" t="s">
        <v>3259</v>
      </c>
      <c r="C1103" s="259" t="s">
        <v>3260</v>
      </c>
      <c r="D1103" s="229" t="s">
        <v>3318</v>
      </c>
      <c r="E1103" s="3" t="s">
        <v>3200</v>
      </c>
      <c r="F1103" s="26" t="s">
        <v>70</v>
      </c>
      <c r="G1103" s="26" t="s">
        <v>75</v>
      </c>
      <c r="H1103" s="26" t="s">
        <v>3317</v>
      </c>
      <c r="J1103" s="22">
        <v>300</v>
      </c>
      <c r="L1103" s="28" t="s">
        <v>57</v>
      </c>
      <c r="M1103" s="22" t="s">
        <v>77</v>
      </c>
      <c r="N1103" s="22">
        <v>50</v>
      </c>
      <c r="O1103" s="22" t="s">
        <v>59</v>
      </c>
      <c r="P1103" s="22" t="s">
        <v>78</v>
      </c>
      <c r="R1103" s="23" t="s">
        <v>3263</v>
      </c>
      <c r="S1103" s="24">
        <v>2</v>
      </c>
      <c r="V1103" s="25" t="s">
        <v>61</v>
      </c>
      <c r="W1103" s="65" t="s">
        <v>1953</v>
      </c>
      <c r="X1103" s="106" t="s">
        <v>333</v>
      </c>
      <c r="Z1103" s="83" t="s">
        <v>62</v>
      </c>
      <c r="AA1103" s="6">
        <v>1</v>
      </c>
      <c r="BQ1103" s="6" t="s">
        <v>213</v>
      </c>
    </row>
    <row r="1104" spans="1:69" x14ac:dyDescent="0.2">
      <c r="A1104" s="91">
        <v>1284</v>
      </c>
      <c r="B1104" s="229" t="s">
        <v>3259</v>
      </c>
      <c r="C1104" s="259" t="s">
        <v>3260</v>
      </c>
      <c r="D1104" s="229" t="s">
        <v>3319</v>
      </c>
      <c r="E1104" s="3" t="s">
        <v>3200</v>
      </c>
      <c r="F1104" s="26" t="s">
        <v>70</v>
      </c>
      <c r="G1104" s="26" t="s">
        <v>75</v>
      </c>
      <c r="H1104" s="26" t="s">
        <v>3317</v>
      </c>
      <c r="J1104" s="22">
        <v>300</v>
      </c>
      <c r="L1104" s="28" t="s">
        <v>57</v>
      </c>
      <c r="M1104" s="22" t="s">
        <v>77</v>
      </c>
      <c r="N1104" s="22">
        <v>51</v>
      </c>
      <c r="O1104" s="22" t="s">
        <v>59</v>
      </c>
      <c r="P1104" s="22" t="s">
        <v>78</v>
      </c>
      <c r="R1104" s="23" t="s">
        <v>3263</v>
      </c>
      <c r="S1104" s="24">
        <v>2</v>
      </c>
      <c r="V1104" s="25" t="s">
        <v>61</v>
      </c>
      <c r="W1104" s="65" t="s">
        <v>1953</v>
      </c>
      <c r="X1104" s="106" t="s">
        <v>333</v>
      </c>
      <c r="Z1104" s="83" t="s">
        <v>62</v>
      </c>
      <c r="AA1104" s="6">
        <v>1</v>
      </c>
      <c r="BQ1104" s="6" t="s">
        <v>213</v>
      </c>
    </row>
    <row r="1105" spans="1:69" x14ac:dyDescent="0.2">
      <c r="A1105" s="91">
        <v>1285</v>
      </c>
      <c r="B1105" s="229" t="s">
        <v>3259</v>
      </c>
      <c r="C1105" s="259" t="s">
        <v>3260</v>
      </c>
      <c r="D1105" s="229" t="s">
        <v>3320</v>
      </c>
      <c r="E1105" s="3" t="s">
        <v>3200</v>
      </c>
      <c r="F1105" s="26" t="s">
        <v>70</v>
      </c>
      <c r="G1105" s="26" t="s">
        <v>75</v>
      </c>
      <c r="H1105" s="26" t="s">
        <v>3317</v>
      </c>
      <c r="J1105" s="22">
        <v>300</v>
      </c>
      <c r="L1105" s="28" t="s">
        <v>57</v>
      </c>
      <c r="M1105" s="22" t="s">
        <v>77</v>
      </c>
      <c r="N1105" s="22">
        <v>52</v>
      </c>
      <c r="O1105" s="22" t="s">
        <v>59</v>
      </c>
      <c r="P1105" s="22" t="s">
        <v>78</v>
      </c>
      <c r="R1105" s="23" t="s">
        <v>3263</v>
      </c>
      <c r="S1105" s="24">
        <v>2</v>
      </c>
      <c r="V1105" s="25" t="s">
        <v>61</v>
      </c>
      <c r="W1105" s="65" t="s">
        <v>1953</v>
      </c>
      <c r="X1105" s="106" t="s">
        <v>333</v>
      </c>
      <c r="Z1105" s="83" t="s">
        <v>62</v>
      </c>
      <c r="AA1105" s="6">
        <v>1</v>
      </c>
      <c r="BQ1105" s="6" t="s">
        <v>213</v>
      </c>
    </row>
    <row r="1106" spans="1:69" x14ac:dyDescent="0.2">
      <c r="A1106" s="91">
        <v>1286</v>
      </c>
      <c r="B1106" s="229" t="s">
        <v>3259</v>
      </c>
      <c r="C1106" s="259" t="s">
        <v>3260</v>
      </c>
      <c r="D1106" s="229" t="s">
        <v>3321</v>
      </c>
      <c r="E1106" s="3" t="s">
        <v>3200</v>
      </c>
      <c r="F1106" s="26" t="s">
        <v>70</v>
      </c>
      <c r="G1106" s="26" t="s">
        <v>75</v>
      </c>
      <c r="H1106" s="26" t="s">
        <v>3317</v>
      </c>
      <c r="J1106" s="22">
        <v>300</v>
      </c>
      <c r="L1106" s="28" t="s">
        <v>57</v>
      </c>
      <c r="M1106" s="22" t="s">
        <v>77</v>
      </c>
      <c r="N1106" s="22">
        <v>53</v>
      </c>
      <c r="O1106" s="22" t="s">
        <v>59</v>
      </c>
      <c r="P1106" s="22" t="s">
        <v>78</v>
      </c>
      <c r="R1106" s="23" t="s">
        <v>3263</v>
      </c>
      <c r="S1106" s="24">
        <v>2</v>
      </c>
      <c r="V1106" s="25" t="s">
        <v>61</v>
      </c>
      <c r="W1106" s="65" t="s">
        <v>1953</v>
      </c>
      <c r="X1106" s="106" t="s">
        <v>333</v>
      </c>
      <c r="Z1106" s="83" t="s">
        <v>62</v>
      </c>
      <c r="AA1106" s="6">
        <v>1</v>
      </c>
      <c r="BQ1106" s="6" t="s">
        <v>213</v>
      </c>
    </row>
    <row r="1107" spans="1:69" x14ac:dyDescent="0.2">
      <c r="A1107" s="91">
        <v>1287</v>
      </c>
      <c r="B1107" s="229" t="s">
        <v>3259</v>
      </c>
      <c r="C1107" s="259" t="s">
        <v>3260</v>
      </c>
      <c r="D1107" s="229" t="s">
        <v>3322</v>
      </c>
      <c r="E1107" s="3" t="s">
        <v>3200</v>
      </c>
      <c r="F1107" s="26" t="s">
        <v>70</v>
      </c>
      <c r="G1107" s="26" t="s">
        <v>75</v>
      </c>
      <c r="H1107" s="26" t="s">
        <v>3317</v>
      </c>
      <c r="J1107" s="22">
        <v>300</v>
      </c>
      <c r="L1107" s="28" t="s">
        <v>57</v>
      </c>
      <c r="M1107" s="22" t="s">
        <v>77</v>
      </c>
      <c r="N1107" s="22">
        <v>54</v>
      </c>
      <c r="O1107" s="22" t="s">
        <v>59</v>
      </c>
      <c r="P1107" s="22" t="s">
        <v>78</v>
      </c>
      <c r="R1107" s="23" t="s">
        <v>3263</v>
      </c>
      <c r="S1107" s="24">
        <v>2</v>
      </c>
      <c r="V1107" s="25" t="s">
        <v>61</v>
      </c>
      <c r="W1107" s="65" t="s">
        <v>1953</v>
      </c>
      <c r="X1107" s="106" t="s">
        <v>333</v>
      </c>
      <c r="Z1107" s="83" t="s">
        <v>62</v>
      </c>
      <c r="AA1107" s="6">
        <v>1</v>
      </c>
      <c r="BQ1107" s="6" t="s">
        <v>213</v>
      </c>
    </row>
    <row r="1108" spans="1:69" x14ac:dyDescent="0.2">
      <c r="A1108" s="91">
        <v>1288</v>
      </c>
      <c r="B1108" s="229" t="s">
        <v>3259</v>
      </c>
      <c r="C1108" s="259" t="s">
        <v>3260</v>
      </c>
      <c r="D1108" s="229" t="s">
        <v>3323</v>
      </c>
      <c r="E1108" s="3" t="s">
        <v>3200</v>
      </c>
      <c r="F1108" s="26" t="s">
        <v>70</v>
      </c>
      <c r="G1108" s="26" t="s">
        <v>75</v>
      </c>
      <c r="H1108" s="26" t="s">
        <v>3317</v>
      </c>
      <c r="J1108" s="22">
        <v>300</v>
      </c>
      <c r="L1108" s="28" t="s">
        <v>57</v>
      </c>
      <c r="M1108" s="22" t="s">
        <v>77</v>
      </c>
      <c r="N1108" s="22">
        <v>55</v>
      </c>
      <c r="O1108" s="22" t="s">
        <v>59</v>
      </c>
      <c r="P1108" s="22" t="s">
        <v>78</v>
      </c>
      <c r="R1108" s="23" t="s">
        <v>3263</v>
      </c>
      <c r="S1108" s="24">
        <v>2</v>
      </c>
      <c r="V1108" s="25" t="s">
        <v>61</v>
      </c>
      <c r="W1108" s="65" t="s">
        <v>1953</v>
      </c>
      <c r="X1108" s="106" t="s">
        <v>333</v>
      </c>
      <c r="Z1108" s="83" t="s">
        <v>62</v>
      </c>
      <c r="AA1108" s="6">
        <v>1</v>
      </c>
      <c r="BQ1108" s="6" t="s">
        <v>213</v>
      </c>
    </row>
    <row r="1109" spans="1:69" x14ac:dyDescent="0.2">
      <c r="A1109" s="91">
        <v>1289</v>
      </c>
      <c r="B1109" s="229" t="s">
        <v>3259</v>
      </c>
      <c r="C1109" s="259" t="s">
        <v>3260</v>
      </c>
      <c r="D1109" s="229" t="s">
        <v>3324</v>
      </c>
      <c r="E1109" s="3" t="s">
        <v>3200</v>
      </c>
      <c r="F1109" s="26" t="s">
        <v>70</v>
      </c>
      <c r="G1109" s="26" t="s">
        <v>75</v>
      </c>
      <c r="H1109" s="26" t="s">
        <v>3317</v>
      </c>
      <c r="J1109" s="22">
        <v>300</v>
      </c>
      <c r="L1109" s="28" t="s">
        <v>57</v>
      </c>
      <c r="M1109" s="22" t="s">
        <v>77</v>
      </c>
      <c r="N1109" s="22">
        <v>56</v>
      </c>
      <c r="O1109" s="22" t="s">
        <v>59</v>
      </c>
      <c r="P1109" s="22" t="s">
        <v>78</v>
      </c>
      <c r="R1109" s="23" t="s">
        <v>3263</v>
      </c>
      <c r="S1109" s="24">
        <v>2</v>
      </c>
      <c r="V1109" s="25" t="s">
        <v>61</v>
      </c>
      <c r="W1109" s="65" t="s">
        <v>1953</v>
      </c>
      <c r="X1109" s="106" t="s">
        <v>333</v>
      </c>
      <c r="Z1109" s="83" t="s">
        <v>62</v>
      </c>
      <c r="AA1109" s="6">
        <v>1</v>
      </c>
      <c r="BQ1109" s="6" t="s">
        <v>213</v>
      </c>
    </row>
    <row r="1110" spans="1:69" x14ac:dyDescent="0.2">
      <c r="A1110" s="91">
        <v>1290</v>
      </c>
      <c r="B1110" s="229" t="s">
        <v>3259</v>
      </c>
      <c r="C1110" s="259" t="s">
        <v>3260</v>
      </c>
      <c r="D1110" s="229" t="s">
        <v>3325</v>
      </c>
      <c r="E1110" s="3" t="s">
        <v>3200</v>
      </c>
      <c r="F1110" s="26" t="s">
        <v>70</v>
      </c>
      <c r="G1110" s="26" t="s">
        <v>75</v>
      </c>
      <c r="H1110" s="26" t="s">
        <v>3317</v>
      </c>
      <c r="J1110" s="22">
        <v>300</v>
      </c>
      <c r="L1110" s="28" t="s">
        <v>57</v>
      </c>
      <c r="M1110" s="22" t="s">
        <v>77</v>
      </c>
      <c r="N1110" s="22">
        <v>57</v>
      </c>
      <c r="O1110" s="22" t="s">
        <v>59</v>
      </c>
      <c r="P1110" s="22" t="s">
        <v>78</v>
      </c>
      <c r="R1110" s="23" t="s">
        <v>3263</v>
      </c>
      <c r="S1110" s="24">
        <v>2</v>
      </c>
      <c r="V1110" s="25" t="s">
        <v>61</v>
      </c>
      <c r="W1110" s="65" t="s">
        <v>1953</v>
      </c>
      <c r="X1110" s="106" t="s">
        <v>333</v>
      </c>
      <c r="Z1110" s="83" t="s">
        <v>62</v>
      </c>
      <c r="AA1110" s="6">
        <v>1</v>
      </c>
      <c r="BQ1110" s="6" t="s">
        <v>213</v>
      </c>
    </row>
    <row r="1111" spans="1:69" x14ac:dyDescent="0.2">
      <c r="A1111" s="91">
        <v>1291</v>
      </c>
      <c r="B1111" s="229" t="s">
        <v>3259</v>
      </c>
      <c r="C1111" s="259" t="s">
        <v>3260</v>
      </c>
      <c r="D1111" s="229" t="s">
        <v>3326</v>
      </c>
      <c r="E1111" s="3" t="s">
        <v>3200</v>
      </c>
      <c r="F1111" s="26" t="s">
        <v>70</v>
      </c>
      <c r="G1111" s="26" t="s">
        <v>75</v>
      </c>
      <c r="H1111" s="26" t="s">
        <v>3317</v>
      </c>
      <c r="J1111" s="22">
        <v>300</v>
      </c>
      <c r="L1111" s="28" t="s">
        <v>57</v>
      </c>
      <c r="M1111" s="22" t="s">
        <v>77</v>
      </c>
      <c r="N1111" s="22">
        <v>58</v>
      </c>
      <c r="O1111" s="22" t="s">
        <v>59</v>
      </c>
      <c r="P1111" s="22" t="s">
        <v>78</v>
      </c>
      <c r="R1111" s="23" t="s">
        <v>3263</v>
      </c>
      <c r="S1111" s="24">
        <v>2</v>
      </c>
      <c r="V1111" s="25" t="s">
        <v>61</v>
      </c>
      <c r="W1111" s="65" t="s">
        <v>1953</v>
      </c>
      <c r="X1111" s="106" t="s">
        <v>333</v>
      </c>
      <c r="Z1111" s="83" t="s">
        <v>62</v>
      </c>
      <c r="AA1111" s="6">
        <v>1</v>
      </c>
      <c r="BQ1111" s="6" t="s">
        <v>213</v>
      </c>
    </row>
    <row r="1112" spans="1:69" x14ac:dyDescent="0.2">
      <c r="A1112" s="91">
        <v>1292</v>
      </c>
      <c r="B1112" s="229" t="s">
        <v>3259</v>
      </c>
      <c r="C1112" s="259" t="s">
        <v>3260</v>
      </c>
      <c r="D1112" s="229" t="s">
        <v>3327</v>
      </c>
      <c r="E1112" s="3" t="s">
        <v>3200</v>
      </c>
      <c r="F1112" s="26" t="s">
        <v>70</v>
      </c>
      <c r="G1112" s="26" t="s">
        <v>75</v>
      </c>
      <c r="H1112" s="26" t="s">
        <v>3317</v>
      </c>
      <c r="J1112" s="22">
        <v>300</v>
      </c>
      <c r="L1112" s="28" t="s">
        <v>57</v>
      </c>
      <c r="M1112" s="22" t="s">
        <v>77</v>
      </c>
      <c r="N1112" s="22">
        <v>59</v>
      </c>
      <c r="O1112" s="22" t="s">
        <v>59</v>
      </c>
      <c r="P1112" s="22" t="s">
        <v>78</v>
      </c>
      <c r="R1112" s="23" t="s">
        <v>3263</v>
      </c>
      <c r="S1112" s="24">
        <v>2</v>
      </c>
      <c r="V1112" s="25" t="s">
        <v>61</v>
      </c>
      <c r="W1112" s="65" t="s">
        <v>1953</v>
      </c>
      <c r="X1112" s="106" t="s">
        <v>333</v>
      </c>
      <c r="Z1112" s="83" t="s">
        <v>62</v>
      </c>
      <c r="AA1112" s="6">
        <v>1</v>
      </c>
      <c r="BQ1112" s="6" t="s">
        <v>213</v>
      </c>
    </row>
    <row r="1113" spans="1:69" x14ac:dyDescent="0.2">
      <c r="A1113" s="91">
        <v>1293</v>
      </c>
      <c r="B1113" s="229" t="s">
        <v>3259</v>
      </c>
      <c r="C1113" s="259" t="s">
        <v>3260</v>
      </c>
      <c r="D1113" s="229" t="s">
        <v>3328</v>
      </c>
      <c r="E1113" s="3" t="s">
        <v>3200</v>
      </c>
      <c r="F1113" s="26" t="s">
        <v>70</v>
      </c>
      <c r="G1113" s="26" t="s">
        <v>75</v>
      </c>
      <c r="H1113" s="26" t="s">
        <v>3317</v>
      </c>
      <c r="J1113" s="22">
        <v>300</v>
      </c>
      <c r="L1113" s="28" t="s">
        <v>57</v>
      </c>
      <c r="M1113" s="22" t="s">
        <v>77</v>
      </c>
      <c r="N1113" s="22">
        <v>60</v>
      </c>
      <c r="O1113" s="22" t="s">
        <v>59</v>
      </c>
      <c r="P1113" s="22" t="s">
        <v>78</v>
      </c>
      <c r="R1113" s="23" t="s">
        <v>3263</v>
      </c>
      <c r="S1113" s="24">
        <v>2</v>
      </c>
      <c r="V1113" s="25" t="s">
        <v>61</v>
      </c>
      <c r="W1113" s="65" t="s">
        <v>1953</v>
      </c>
      <c r="X1113" s="106" t="s">
        <v>333</v>
      </c>
      <c r="Z1113" s="83" t="s">
        <v>62</v>
      </c>
      <c r="AA1113" s="6">
        <v>1</v>
      </c>
      <c r="BQ1113" s="6" t="s">
        <v>213</v>
      </c>
    </row>
    <row r="1114" spans="1:69" x14ac:dyDescent="0.2">
      <c r="A1114" s="91">
        <v>1294</v>
      </c>
      <c r="B1114" s="229" t="s">
        <v>3259</v>
      </c>
      <c r="C1114" s="259" t="s">
        <v>3260</v>
      </c>
      <c r="D1114" s="229" t="s">
        <v>3329</v>
      </c>
      <c r="E1114" s="3" t="s">
        <v>3200</v>
      </c>
      <c r="F1114" s="26" t="s">
        <v>70</v>
      </c>
      <c r="G1114" s="26" t="s">
        <v>75</v>
      </c>
      <c r="H1114" s="26" t="s">
        <v>3317</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
      <c r="A1115" s="91">
        <v>1295</v>
      </c>
      <c r="B1115" s="229" t="s">
        <v>3259</v>
      </c>
      <c r="C1115" s="259" t="s">
        <v>3260</v>
      </c>
      <c r="D1115" s="229" t="s">
        <v>3330</v>
      </c>
      <c r="E1115" s="3" t="s">
        <v>3200</v>
      </c>
      <c r="F1115" s="26" t="s">
        <v>70</v>
      </c>
      <c r="G1115" s="26" t="s">
        <v>75</v>
      </c>
      <c r="H1115" s="26" t="s">
        <v>3317</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
      <c r="A1116" s="91">
        <v>1296</v>
      </c>
      <c r="B1116" s="229" t="s">
        <v>3259</v>
      </c>
      <c r="C1116" s="259" t="s">
        <v>3260</v>
      </c>
      <c r="D1116" s="229" t="s">
        <v>3331</v>
      </c>
      <c r="E1116" s="3" t="s">
        <v>3200</v>
      </c>
      <c r="F1116" s="26" t="s">
        <v>70</v>
      </c>
      <c r="G1116" s="26" t="s">
        <v>75</v>
      </c>
      <c r="H1116" s="26" t="s">
        <v>3317</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
      <c r="A1117" s="91">
        <v>1297</v>
      </c>
      <c r="B1117" s="229" t="s">
        <v>3259</v>
      </c>
      <c r="C1117" s="259" t="s">
        <v>3260</v>
      </c>
      <c r="D1117" s="229" t="s">
        <v>3332</v>
      </c>
      <c r="E1117" s="3" t="s">
        <v>3200</v>
      </c>
      <c r="F1117" s="26" t="s">
        <v>70</v>
      </c>
      <c r="G1117" s="26" t="s">
        <v>75</v>
      </c>
      <c r="H1117" s="26" t="s">
        <v>3317</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
      <c r="A1118" s="91">
        <v>1298</v>
      </c>
      <c r="B1118" s="229" t="s">
        <v>3259</v>
      </c>
      <c r="C1118" s="259" t="s">
        <v>3260</v>
      </c>
      <c r="D1118" s="229" t="s">
        <v>3333</v>
      </c>
      <c r="E1118" s="3" t="s">
        <v>3200</v>
      </c>
      <c r="F1118" s="26" t="s">
        <v>70</v>
      </c>
      <c r="G1118" s="26" t="s">
        <v>75</v>
      </c>
      <c r="H1118" s="26" t="s">
        <v>3317</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
      <c r="A1119" s="91">
        <v>1299</v>
      </c>
      <c r="B1119" s="229" t="s">
        <v>3259</v>
      </c>
      <c r="C1119" s="259" t="s">
        <v>3260</v>
      </c>
      <c r="D1119" s="229" t="s">
        <v>3334</v>
      </c>
      <c r="E1119" s="3" t="s">
        <v>3200</v>
      </c>
      <c r="F1119" s="26" t="s">
        <v>70</v>
      </c>
      <c r="G1119" s="26" t="s">
        <v>75</v>
      </c>
      <c r="H1119" s="26" t="s">
        <v>3317</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
      <c r="A1120" s="91">
        <v>1300</v>
      </c>
      <c r="B1120" s="229" t="s">
        <v>3259</v>
      </c>
      <c r="C1120" s="259" t="s">
        <v>3260</v>
      </c>
      <c r="D1120" s="229" t="s">
        <v>3335</v>
      </c>
      <c r="E1120" s="3" t="s">
        <v>3200</v>
      </c>
      <c r="F1120" s="26" t="s">
        <v>70</v>
      </c>
      <c r="G1120" s="26" t="s">
        <v>75</v>
      </c>
      <c r="H1120" s="26" t="s">
        <v>3317</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
      <c r="A1121" s="91">
        <v>1301</v>
      </c>
      <c r="B1121" s="229" t="s">
        <v>3259</v>
      </c>
      <c r="C1121" s="259" t="s">
        <v>3260</v>
      </c>
      <c r="D1121" s="229" t="s">
        <v>3336</v>
      </c>
      <c r="E1121" s="3" t="s">
        <v>3200</v>
      </c>
      <c r="F1121" s="26" t="s">
        <v>70</v>
      </c>
      <c r="G1121" s="26" t="s">
        <v>75</v>
      </c>
      <c r="H1121" s="26" t="s">
        <v>3317</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
      <c r="A1122" s="91">
        <v>1302</v>
      </c>
      <c r="B1122" s="229" t="s">
        <v>3259</v>
      </c>
      <c r="C1122" s="259" t="s">
        <v>3260</v>
      </c>
      <c r="D1122" s="229" t="s">
        <v>3337</v>
      </c>
      <c r="E1122" s="3" t="s">
        <v>3200</v>
      </c>
      <c r="F1122" s="26" t="s">
        <v>70</v>
      </c>
      <c r="G1122" s="26" t="s">
        <v>75</v>
      </c>
      <c r="H1122" s="26" t="s">
        <v>3317</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
      <c r="A1123" s="91">
        <v>1303</v>
      </c>
      <c r="B1123" s="229" t="s">
        <v>3259</v>
      </c>
      <c r="C1123" s="259" t="s">
        <v>3260</v>
      </c>
      <c r="D1123" s="229" t="s">
        <v>3338</v>
      </c>
      <c r="E1123" s="3" t="s">
        <v>3200</v>
      </c>
      <c r="F1123" s="26" t="s">
        <v>70</v>
      </c>
      <c r="G1123" s="26" t="s">
        <v>75</v>
      </c>
      <c r="H1123" s="26" t="s">
        <v>3317</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
      <c r="A1124" s="91">
        <v>1304</v>
      </c>
      <c r="B1124" s="229" t="s">
        <v>3259</v>
      </c>
      <c r="C1124" s="259" t="s">
        <v>3260</v>
      </c>
      <c r="D1124" s="229" t="s">
        <v>3339</v>
      </c>
      <c r="E1124" s="3" t="s">
        <v>3200</v>
      </c>
      <c r="F1124" s="26" t="s">
        <v>70</v>
      </c>
      <c r="G1124" s="26" t="s">
        <v>75</v>
      </c>
      <c r="H1124" s="26" t="s">
        <v>3317</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
      <c r="A1125" s="91">
        <v>1305</v>
      </c>
      <c r="B1125" s="229" t="s">
        <v>3259</v>
      </c>
      <c r="C1125" s="259" t="s">
        <v>3260</v>
      </c>
      <c r="D1125" s="229" t="s">
        <v>3340</v>
      </c>
      <c r="E1125" s="3" t="s">
        <v>3200</v>
      </c>
      <c r="F1125" s="26" t="s">
        <v>70</v>
      </c>
      <c r="G1125" s="26" t="s">
        <v>75</v>
      </c>
      <c r="H1125" s="26" t="s">
        <v>3317</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
      <c r="A1126" s="91">
        <v>1306</v>
      </c>
      <c r="B1126" s="229" t="s">
        <v>3341</v>
      </c>
      <c r="C1126" s="259" t="s">
        <v>3342</v>
      </c>
      <c r="D1126" s="229" t="s">
        <v>3343</v>
      </c>
      <c r="E1126" s="3" t="s">
        <v>3200</v>
      </c>
      <c r="F1126" s="26" t="s">
        <v>102</v>
      </c>
      <c r="G1126" s="26" t="s">
        <v>55</v>
      </c>
      <c r="H1126" s="26" t="s">
        <v>193</v>
      </c>
      <c r="J1126" s="22">
        <v>200</v>
      </c>
      <c r="L1126" s="28" t="s">
        <v>57</v>
      </c>
      <c r="M1126" s="22" t="s">
        <v>58</v>
      </c>
      <c r="N1126" s="22">
        <v>0</v>
      </c>
      <c r="O1126" s="22" t="s">
        <v>59</v>
      </c>
      <c r="P1126" s="22" t="s">
        <v>78</v>
      </c>
      <c r="R1126" s="23" t="s">
        <v>3344</v>
      </c>
      <c r="T1126" s="23">
        <v>200</v>
      </c>
      <c r="U1126" s="23" t="s">
        <v>3345</v>
      </c>
      <c r="V1126" s="25" t="s">
        <v>61</v>
      </c>
      <c r="W1126" s="65">
        <v>12</v>
      </c>
      <c r="X1126" s="106" t="s">
        <v>202</v>
      </c>
      <c r="Y1126" s="25" t="s">
        <v>3346</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3347</v>
      </c>
    </row>
    <row r="1127" spans="1:70" x14ac:dyDescent="0.2">
      <c r="A1127" s="91">
        <v>1307</v>
      </c>
      <c r="B1127" s="229" t="s">
        <v>3348</v>
      </c>
      <c r="C1127" s="259" t="s">
        <v>3349</v>
      </c>
      <c r="D1127" s="229" t="s">
        <v>3350</v>
      </c>
      <c r="E1127" s="3" t="s">
        <v>3200</v>
      </c>
      <c r="F1127" s="26" t="s">
        <v>682</v>
      </c>
      <c r="G1127" s="26" t="s">
        <v>75</v>
      </c>
      <c r="H1127" s="26" t="s">
        <v>3351</v>
      </c>
      <c r="J1127" s="22">
        <v>200</v>
      </c>
      <c r="L1127" s="28" t="s">
        <v>57</v>
      </c>
      <c r="M1127" s="22" t="s">
        <v>58</v>
      </c>
      <c r="N1127" s="22">
        <v>0</v>
      </c>
      <c r="O1127" s="22" t="s">
        <v>59</v>
      </c>
      <c r="P1127" s="22" t="s">
        <v>78</v>
      </c>
      <c r="R1127" s="23" t="s">
        <v>3352</v>
      </c>
      <c r="V1127" s="25" t="s">
        <v>61</v>
      </c>
      <c r="W1127" s="65" t="s">
        <v>1953</v>
      </c>
      <c r="Z1127" s="83" t="s">
        <v>62</v>
      </c>
      <c r="AA1127" s="6">
        <v>6</v>
      </c>
      <c r="AB1127" s="6">
        <v>0</v>
      </c>
      <c r="BQ1127" s="6" t="s">
        <v>1852</v>
      </c>
      <c r="BR1127" s="5" t="s">
        <v>3353</v>
      </c>
    </row>
    <row r="1128" spans="1:70" x14ac:dyDescent="0.2">
      <c r="A1128" s="91">
        <v>1308</v>
      </c>
      <c r="B1128" s="229" t="s">
        <v>3348</v>
      </c>
      <c r="C1128" s="259" t="s">
        <v>3349</v>
      </c>
      <c r="D1128" s="229" t="s">
        <v>3354</v>
      </c>
      <c r="E1128" s="3" t="s">
        <v>3200</v>
      </c>
      <c r="F1128" s="26" t="s">
        <v>682</v>
      </c>
      <c r="G1128" s="26" t="s">
        <v>75</v>
      </c>
      <c r="H1128" s="26" t="s">
        <v>3351</v>
      </c>
      <c r="J1128" s="22">
        <v>200</v>
      </c>
      <c r="L1128" s="28" t="s">
        <v>57</v>
      </c>
      <c r="M1128" s="22" t="s">
        <v>58</v>
      </c>
      <c r="N1128" s="22">
        <v>0</v>
      </c>
      <c r="O1128" s="22" t="s">
        <v>59</v>
      </c>
      <c r="P1128" s="22" t="s">
        <v>78</v>
      </c>
      <c r="R1128" s="23" t="s">
        <v>3355</v>
      </c>
      <c r="V1128" s="25" t="s">
        <v>61</v>
      </c>
      <c r="W1128" s="65" t="s">
        <v>1953</v>
      </c>
      <c r="Z1128" s="83" t="s">
        <v>62</v>
      </c>
      <c r="AA1128" s="6">
        <v>6</v>
      </c>
      <c r="AB1128" s="6">
        <v>0</v>
      </c>
      <c r="BQ1128" s="6" t="s">
        <v>1852</v>
      </c>
      <c r="BR1128" s="5" t="s">
        <v>3353</v>
      </c>
    </row>
    <row r="1129" spans="1:70" x14ac:dyDescent="0.2">
      <c r="A1129" s="91">
        <v>1309</v>
      </c>
      <c r="B1129" s="229" t="s">
        <v>3356</v>
      </c>
      <c r="C1129" s="259" t="s">
        <v>3357</v>
      </c>
      <c r="D1129" s="229" t="s">
        <v>3358</v>
      </c>
      <c r="E1129" s="3" t="s">
        <v>3200</v>
      </c>
      <c r="F1129" s="26" t="s">
        <v>54</v>
      </c>
      <c r="G1129" s="26" t="s">
        <v>75</v>
      </c>
      <c r="H1129" s="26" t="s">
        <v>193</v>
      </c>
      <c r="J1129" s="22">
        <v>300</v>
      </c>
      <c r="L1129" s="28" t="s">
        <v>57</v>
      </c>
      <c r="M1129" s="22" t="s">
        <v>58</v>
      </c>
      <c r="N1129" s="22">
        <v>0</v>
      </c>
      <c r="O1129" s="22" t="s">
        <v>59</v>
      </c>
      <c r="P1129" s="22" t="s">
        <v>78</v>
      </c>
      <c r="R1129" s="23" t="s">
        <v>3359</v>
      </c>
      <c r="T1129" s="23">
        <v>237</v>
      </c>
      <c r="V1129" s="25" t="s">
        <v>61</v>
      </c>
      <c r="W1129" s="65" t="s">
        <v>1953</v>
      </c>
      <c r="X1129" s="106" t="s">
        <v>415</v>
      </c>
      <c r="Y1129" s="25" t="s">
        <v>3360</v>
      </c>
      <c r="Z1129" s="83" t="s">
        <v>62</v>
      </c>
      <c r="AA1129" s="6">
        <v>1</v>
      </c>
      <c r="AB1129" s="6">
        <v>0</v>
      </c>
      <c r="BQ1129" s="6" t="s">
        <v>213</v>
      </c>
      <c r="BR1129" s="5" t="s">
        <v>3361</v>
      </c>
    </row>
    <row r="1130" spans="1:70" x14ac:dyDescent="0.2">
      <c r="A1130" s="91">
        <v>1310</v>
      </c>
      <c r="B1130" s="229" t="s">
        <v>3356</v>
      </c>
      <c r="C1130" s="259" t="s">
        <v>3357</v>
      </c>
      <c r="D1130" s="229" t="s">
        <v>3362</v>
      </c>
      <c r="E1130" s="3" t="s">
        <v>3200</v>
      </c>
      <c r="F1130" s="26" t="s">
        <v>54</v>
      </c>
      <c r="G1130" s="26" t="s">
        <v>75</v>
      </c>
      <c r="H1130" s="26" t="s">
        <v>193</v>
      </c>
      <c r="J1130" s="22">
        <v>300</v>
      </c>
      <c r="L1130" s="28" t="s">
        <v>57</v>
      </c>
      <c r="M1130" s="22" t="s">
        <v>58</v>
      </c>
      <c r="N1130" s="22">
        <v>0</v>
      </c>
      <c r="O1130" s="22" t="s">
        <v>59</v>
      </c>
      <c r="P1130" s="22" t="s">
        <v>78</v>
      </c>
      <c r="R1130" s="23" t="s">
        <v>3359</v>
      </c>
      <c r="T1130" s="23">
        <v>237</v>
      </c>
      <c r="V1130" s="25" t="s">
        <v>61</v>
      </c>
      <c r="W1130" s="65" t="s">
        <v>1953</v>
      </c>
      <c r="X1130" s="106" t="s">
        <v>415</v>
      </c>
      <c r="Y1130" s="25" t="s">
        <v>3360</v>
      </c>
      <c r="Z1130" s="83" t="s">
        <v>62</v>
      </c>
      <c r="AA1130" s="6">
        <v>1</v>
      </c>
      <c r="AB1130" s="6">
        <v>0</v>
      </c>
      <c r="BQ1130" s="6" t="s">
        <v>213</v>
      </c>
      <c r="BR1130" s="5" t="s">
        <v>3361</v>
      </c>
    </row>
    <row r="1131" spans="1:70" x14ac:dyDescent="0.2">
      <c r="A1131" s="91">
        <v>1311</v>
      </c>
      <c r="B1131" s="229" t="s">
        <v>3356</v>
      </c>
      <c r="C1131" s="259" t="s">
        <v>3357</v>
      </c>
      <c r="D1131" s="229" t="s">
        <v>3363</v>
      </c>
      <c r="E1131" s="3" t="s">
        <v>3200</v>
      </c>
      <c r="F1131" s="26" t="s">
        <v>54</v>
      </c>
      <c r="G1131" s="26" t="s">
        <v>75</v>
      </c>
      <c r="H1131" s="26" t="s">
        <v>193</v>
      </c>
      <c r="J1131" s="22">
        <v>300</v>
      </c>
      <c r="L1131" s="28" t="s">
        <v>57</v>
      </c>
      <c r="M1131" s="22" t="s">
        <v>58</v>
      </c>
      <c r="N1131" s="22">
        <v>0</v>
      </c>
      <c r="O1131" s="22" t="s">
        <v>59</v>
      </c>
      <c r="P1131" s="22" t="s">
        <v>78</v>
      </c>
      <c r="R1131" s="23" t="s">
        <v>3359</v>
      </c>
      <c r="T1131" s="23">
        <v>237</v>
      </c>
      <c r="V1131" s="25" t="s">
        <v>61</v>
      </c>
      <c r="W1131" s="65" t="s">
        <v>1953</v>
      </c>
      <c r="X1131" s="106" t="s">
        <v>415</v>
      </c>
      <c r="Y1131" s="25" t="s">
        <v>3360</v>
      </c>
      <c r="Z1131" s="83" t="s">
        <v>62</v>
      </c>
      <c r="AA1131" s="6">
        <v>1</v>
      </c>
      <c r="AB1131" s="6">
        <v>0</v>
      </c>
      <c r="BQ1131" s="6" t="s">
        <v>213</v>
      </c>
      <c r="BR1131" s="5" t="s">
        <v>3361</v>
      </c>
    </row>
    <row r="1132" spans="1:70" x14ac:dyDescent="0.2">
      <c r="A1132" s="91">
        <v>1312</v>
      </c>
      <c r="B1132" s="229" t="s">
        <v>3356</v>
      </c>
      <c r="C1132" s="259" t="s">
        <v>3357</v>
      </c>
      <c r="D1132" s="229" t="s">
        <v>3364</v>
      </c>
      <c r="E1132" s="3" t="s">
        <v>3200</v>
      </c>
      <c r="F1132" s="26" t="s">
        <v>54</v>
      </c>
      <c r="G1132" s="26" t="s">
        <v>75</v>
      </c>
      <c r="H1132" s="26" t="s">
        <v>193</v>
      </c>
      <c r="J1132" s="22">
        <v>300</v>
      </c>
      <c r="L1132" s="28" t="s">
        <v>57</v>
      </c>
      <c r="M1132" s="22" t="s">
        <v>58</v>
      </c>
      <c r="N1132" s="22">
        <v>0</v>
      </c>
      <c r="O1132" s="22" t="s">
        <v>59</v>
      </c>
      <c r="P1132" s="22" t="s">
        <v>78</v>
      </c>
      <c r="R1132" s="23" t="s">
        <v>3359</v>
      </c>
      <c r="T1132" s="23">
        <v>237</v>
      </c>
      <c r="V1132" s="25" t="s">
        <v>61</v>
      </c>
      <c r="W1132" s="65" t="s">
        <v>1953</v>
      </c>
      <c r="X1132" s="106" t="s">
        <v>415</v>
      </c>
      <c r="Y1132" s="25" t="s">
        <v>3360</v>
      </c>
      <c r="Z1132" s="83" t="s">
        <v>62</v>
      </c>
      <c r="AA1132" s="6">
        <v>1</v>
      </c>
      <c r="AB1132" s="6">
        <v>0</v>
      </c>
      <c r="BQ1132" s="6" t="s">
        <v>213</v>
      </c>
      <c r="BR1132" s="5" t="s">
        <v>3361</v>
      </c>
    </row>
    <row r="1133" spans="1:70" x14ac:dyDescent="0.2">
      <c r="A1133" s="91">
        <v>1313</v>
      </c>
      <c r="B1133" s="229" t="s">
        <v>3356</v>
      </c>
      <c r="C1133" s="259" t="s">
        <v>3357</v>
      </c>
      <c r="D1133" s="229" t="s">
        <v>3365</v>
      </c>
      <c r="E1133" s="3" t="s">
        <v>3200</v>
      </c>
      <c r="F1133" s="26" t="s">
        <v>54</v>
      </c>
      <c r="G1133" s="26" t="s">
        <v>75</v>
      </c>
      <c r="H1133" s="26" t="s">
        <v>193</v>
      </c>
      <c r="J1133" s="22">
        <v>300</v>
      </c>
      <c r="L1133" s="28" t="s">
        <v>57</v>
      </c>
      <c r="M1133" s="22" t="s">
        <v>58</v>
      </c>
      <c r="N1133" s="22">
        <v>0</v>
      </c>
      <c r="O1133" s="22" t="s">
        <v>59</v>
      </c>
      <c r="P1133" s="22" t="s">
        <v>78</v>
      </c>
      <c r="R1133" s="23" t="s">
        <v>3359</v>
      </c>
      <c r="T1133" s="23">
        <v>237</v>
      </c>
      <c r="V1133" s="25" t="s">
        <v>61</v>
      </c>
      <c r="W1133" s="65" t="s">
        <v>1953</v>
      </c>
      <c r="X1133" s="106" t="s">
        <v>415</v>
      </c>
      <c r="Y1133" s="25" t="s">
        <v>3360</v>
      </c>
      <c r="Z1133" s="83" t="s">
        <v>62</v>
      </c>
      <c r="AA1133" s="6">
        <v>1</v>
      </c>
      <c r="AB1133" s="6">
        <v>0</v>
      </c>
      <c r="BQ1133" s="6" t="s">
        <v>213</v>
      </c>
      <c r="BR1133" s="5" t="s">
        <v>3361</v>
      </c>
    </row>
    <row r="1134" spans="1:70" x14ac:dyDescent="0.2">
      <c r="A1134" s="91">
        <v>1314</v>
      </c>
      <c r="B1134" s="229" t="s">
        <v>3356</v>
      </c>
      <c r="C1134" s="259" t="s">
        <v>3357</v>
      </c>
      <c r="D1134" s="229" t="s">
        <v>3366</v>
      </c>
      <c r="E1134" s="3" t="s">
        <v>3200</v>
      </c>
      <c r="F1134" s="26" t="s">
        <v>54</v>
      </c>
      <c r="G1134" s="26" t="s">
        <v>75</v>
      </c>
      <c r="H1134" s="26" t="s">
        <v>193</v>
      </c>
      <c r="J1134" s="22">
        <v>300</v>
      </c>
      <c r="L1134" s="28" t="s">
        <v>57</v>
      </c>
      <c r="M1134" s="22" t="s">
        <v>58</v>
      </c>
      <c r="N1134" s="22">
        <v>0</v>
      </c>
      <c r="O1134" s="22" t="s">
        <v>59</v>
      </c>
      <c r="P1134" s="22" t="s">
        <v>78</v>
      </c>
      <c r="R1134" s="23" t="s">
        <v>3359</v>
      </c>
      <c r="T1134" s="23">
        <v>237</v>
      </c>
      <c r="V1134" s="25" t="s">
        <v>61</v>
      </c>
      <c r="W1134" s="65" t="s">
        <v>1953</v>
      </c>
      <c r="X1134" s="106" t="s">
        <v>415</v>
      </c>
      <c r="Y1134" s="25" t="s">
        <v>3360</v>
      </c>
      <c r="Z1134" s="83" t="s">
        <v>62</v>
      </c>
      <c r="AA1134" s="6">
        <v>1</v>
      </c>
      <c r="AB1134" s="6">
        <v>0</v>
      </c>
      <c r="BQ1134" s="6" t="s">
        <v>213</v>
      </c>
      <c r="BR1134" s="5" t="s">
        <v>3361</v>
      </c>
    </row>
    <row r="1135" spans="1:70" x14ac:dyDescent="0.2">
      <c r="A1135" s="91">
        <v>1315</v>
      </c>
      <c r="B1135" s="229" t="s">
        <v>3367</v>
      </c>
      <c r="C1135" s="259" t="s">
        <v>3368</v>
      </c>
      <c r="D1135" s="229" t="s">
        <v>3369</v>
      </c>
      <c r="E1135" s="3" t="s">
        <v>3200</v>
      </c>
      <c r="F1135" s="26" t="s">
        <v>102</v>
      </c>
      <c r="G1135" s="26" t="s">
        <v>55</v>
      </c>
      <c r="H1135" s="26" t="s">
        <v>3370</v>
      </c>
      <c r="J1135" s="22">
        <v>300</v>
      </c>
      <c r="L1135" s="28" t="s">
        <v>57</v>
      </c>
      <c r="M1135" s="22" t="s">
        <v>58</v>
      </c>
      <c r="N1135" s="22" t="s">
        <v>3371</v>
      </c>
      <c r="O1135" s="22" t="s">
        <v>59</v>
      </c>
      <c r="P1135" s="22" t="s">
        <v>3372</v>
      </c>
      <c r="R1135" s="23" t="s">
        <v>3359</v>
      </c>
      <c r="T1135" s="23">
        <v>200</v>
      </c>
      <c r="V1135" s="25" t="s">
        <v>61</v>
      </c>
      <c r="W1135" s="65" t="s">
        <v>3373</v>
      </c>
      <c r="X1135" s="106" t="s">
        <v>333</v>
      </c>
      <c r="Y1135" s="25" t="s">
        <v>3374</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3375</v>
      </c>
    </row>
    <row r="1136" spans="1:70" x14ac:dyDescent="0.2">
      <c r="A1136" s="91">
        <v>1316</v>
      </c>
      <c r="B1136" s="229" t="s">
        <v>3376</v>
      </c>
      <c r="C1136" s="259" t="s">
        <v>3377</v>
      </c>
      <c r="D1136" s="229" t="s">
        <v>3378</v>
      </c>
      <c r="E1136" s="3" t="s">
        <v>3200</v>
      </c>
      <c r="F1136" s="26" t="s">
        <v>102</v>
      </c>
      <c r="G1136" s="26" t="s">
        <v>55</v>
      </c>
      <c r="H1136" s="26" t="s">
        <v>193</v>
      </c>
      <c r="J1136" s="22">
        <v>400</v>
      </c>
      <c r="L1136" s="28" t="s">
        <v>57</v>
      </c>
      <c r="M1136" s="22" t="s">
        <v>58</v>
      </c>
      <c r="N1136" s="22">
        <v>0</v>
      </c>
      <c r="O1136" s="22" t="s">
        <v>59</v>
      </c>
      <c r="P1136" s="22" t="s">
        <v>78</v>
      </c>
      <c r="R1136" s="23" t="s">
        <v>3379</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
      <c r="A1137" s="91">
        <v>1317</v>
      </c>
      <c r="B1137" s="229" t="s">
        <v>3380</v>
      </c>
      <c r="C1137" s="259" t="s">
        <v>3381</v>
      </c>
      <c r="D1137" s="229" t="s">
        <v>3382</v>
      </c>
      <c r="E1137" s="3" t="s">
        <v>3200</v>
      </c>
      <c r="F1137" s="26" t="s">
        <v>102</v>
      </c>
      <c r="G1137" s="26" t="s">
        <v>55</v>
      </c>
      <c r="H1137" s="26" t="s">
        <v>295</v>
      </c>
      <c r="J1137" s="22">
        <v>800</v>
      </c>
      <c r="L1137" s="28" t="s">
        <v>57</v>
      </c>
      <c r="M1137" s="22" t="s">
        <v>58</v>
      </c>
      <c r="N1137" s="22" t="s">
        <v>2607</v>
      </c>
      <c r="O1137" s="22" t="s">
        <v>59</v>
      </c>
      <c r="P1137" s="22" t="s">
        <v>3383</v>
      </c>
      <c r="R1137" s="23" t="s">
        <v>3384</v>
      </c>
      <c r="Y1137" s="25" t="s">
        <v>3385</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3386</v>
      </c>
      <c r="BR1137" s="5" t="s">
        <v>3387</v>
      </c>
    </row>
    <row r="1138" spans="1:70" x14ac:dyDescent="0.2">
      <c r="A1138" s="91">
        <v>1318</v>
      </c>
      <c r="B1138" s="229" t="s">
        <v>3388</v>
      </c>
      <c r="C1138" s="259" t="s">
        <v>3389</v>
      </c>
      <c r="D1138" s="229" t="s">
        <v>3390</v>
      </c>
      <c r="E1138" s="3" t="s">
        <v>101</v>
      </c>
      <c r="F1138" s="26" t="s">
        <v>102</v>
      </c>
      <c r="G1138" s="26" t="s">
        <v>75</v>
      </c>
      <c r="H1138" s="26" t="s">
        <v>193</v>
      </c>
      <c r="J1138" s="22">
        <v>5</v>
      </c>
      <c r="L1138" s="28" t="s">
        <v>57</v>
      </c>
      <c r="M1138" s="22" t="s">
        <v>77</v>
      </c>
      <c r="N1138" s="22">
        <v>0</v>
      </c>
      <c r="O1138" s="22" t="s">
        <v>59</v>
      </c>
      <c r="P1138" s="22" t="s">
        <v>78</v>
      </c>
      <c r="R1138" s="23" t="s">
        <v>3391</v>
      </c>
      <c r="S1138" s="24">
        <v>1</v>
      </c>
      <c r="Z1138" s="83" t="s">
        <v>62</v>
      </c>
      <c r="AA1138" s="6">
        <v>8</v>
      </c>
      <c r="AB1138" s="6">
        <v>3</v>
      </c>
      <c r="AD1138" s="5" t="s">
        <v>79</v>
      </c>
      <c r="AI1138" s="5">
        <v>22</v>
      </c>
      <c r="AJ1138" s="5">
        <v>46</v>
      </c>
      <c r="BQ1138" s="6" t="s">
        <v>213</v>
      </c>
      <c r="BR1138" s="5" t="s">
        <v>723</v>
      </c>
    </row>
    <row r="1139" spans="1:70" x14ac:dyDescent="0.2">
      <c r="A1139" s="91">
        <v>1319</v>
      </c>
      <c r="B1139" s="229" t="s">
        <v>3388</v>
      </c>
      <c r="C1139" s="259" t="s">
        <v>3389</v>
      </c>
      <c r="D1139" s="229" t="s">
        <v>3392</v>
      </c>
      <c r="E1139" s="3" t="s">
        <v>101</v>
      </c>
      <c r="F1139" s="26" t="s">
        <v>102</v>
      </c>
      <c r="G1139" s="26" t="s">
        <v>75</v>
      </c>
      <c r="H1139" s="26" t="s">
        <v>193</v>
      </c>
      <c r="J1139" s="22">
        <v>5</v>
      </c>
      <c r="L1139" s="28" t="s">
        <v>57</v>
      </c>
      <c r="M1139" s="22" t="s">
        <v>77</v>
      </c>
      <c r="N1139" s="22">
        <v>24</v>
      </c>
      <c r="O1139" s="22" t="s">
        <v>59</v>
      </c>
      <c r="P1139" s="22" t="s">
        <v>78</v>
      </c>
      <c r="R1139" s="23" t="s">
        <v>3391</v>
      </c>
      <c r="S1139" s="24">
        <v>1</v>
      </c>
      <c r="Z1139" s="83" t="s">
        <v>62</v>
      </c>
      <c r="AA1139" s="6">
        <v>8</v>
      </c>
      <c r="AB1139" s="6">
        <v>3</v>
      </c>
      <c r="AD1139" s="5" t="s">
        <v>79</v>
      </c>
      <c r="AI1139" s="5">
        <v>22</v>
      </c>
      <c r="AJ1139" s="5">
        <v>46</v>
      </c>
      <c r="BQ1139" s="6" t="s">
        <v>213</v>
      </c>
      <c r="BR1139" s="5" t="s">
        <v>723</v>
      </c>
    </row>
    <row r="1140" spans="1:70" x14ac:dyDescent="0.2">
      <c r="A1140" s="91">
        <v>1320</v>
      </c>
      <c r="B1140" s="229" t="s">
        <v>3388</v>
      </c>
      <c r="C1140" s="259" t="s">
        <v>3389</v>
      </c>
      <c r="D1140" s="229" t="s">
        <v>3393</v>
      </c>
      <c r="E1140" s="3" t="s">
        <v>101</v>
      </c>
      <c r="F1140" s="26" t="s">
        <v>102</v>
      </c>
      <c r="G1140" s="26" t="s">
        <v>75</v>
      </c>
      <c r="H1140" s="26" t="s">
        <v>1735</v>
      </c>
      <c r="J1140" s="22">
        <v>15</v>
      </c>
      <c r="L1140" s="28" t="s">
        <v>57</v>
      </c>
      <c r="M1140" s="22" t="s">
        <v>58</v>
      </c>
      <c r="N1140" s="22">
        <v>0</v>
      </c>
      <c r="O1140" s="22" t="s">
        <v>59</v>
      </c>
      <c r="P1140" s="22" t="s">
        <v>78</v>
      </c>
      <c r="R1140" s="23" t="s">
        <v>3394</v>
      </c>
      <c r="T1140" s="23" t="s">
        <v>711</v>
      </c>
      <c r="U1140" s="23" t="s">
        <v>3277</v>
      </c>
      <c r="V1140" s="25" t="s">
        <v>61</v>
      </c>
      <c r="W1140" s="65">
        <v>8</v>
      </c>
      <c r="X1140" s="106" t="s">
        <v>415</v>
      </c>
      <c r="Z1140" s="83" t="s">
        <v>62</v>
      </c>
      <c r="AA1140" s="6">
        <v>6</v>
      </c>
      <c r="AB1140" s="6">
        <v>0</v>
      </c>
      <c r="BQ1140" s="6" t="s">
        <v>213</v>
      </c>
      <c r="BR1140" s="5" t="s">
        <v>3375</v>
      </c>
    </row>
    <row r="1141" spans="1:70" x14ac:dyDescent="0.2">
      <c r="A1141" s="91">
        <v>1321</v>
      </c>
      <c r="B1141" s="229" t="s">
        <v>3388</v>
      </c>
      <c r="C1141" s="259" t="s">
        <v>3389</v>
      </c>
      <c r="D1141" s="229" t="s">
        <v>3395</v>
      </c>
      <c r="E1141" s="3" t="s">
        <v>101</v>
      </c>
      <c r="F1141" s="26" t="s">
        <v>102</v>
      </c>
      <c r="G1141" s="26" t="s">
        <v>75</v>
      </c>
      <c r="H1141" s="26" t="s">
        <v>1735</v>
      </c>
      <c r="J1141" s="22">
        <v>15</v>
      </c>
      <c r="L1141" s="28" t="s">
        <v>57</v>
      </c>
      <c r="M1141" s="22" t="s">
        <v>58</v>
      </c>
      <c r="N1141" s="22">
        <v>24</v>
      </c>
      <c r="O1141" s="22" t="s">
        <v>59</v>
      </c>
      <c r="P1141" s="22" t="s">
        <v>78</v>
      </c>
      <c r="R1141" s="23" t="s">
        <v>3394</v>
      </c>
      <c r="T1141" s="23" t="s">
        <v>711</v>
      </c>
      <c r="U1141" s="23" t="s">
        <v>3277</v>
      </c>
      <c r="V1141" s="25" t="s">
        <v>61</v>
      </c>
      <c r="W1141" s="65">
        <v>8</v>
      </c>
      <c r="X1141" s="106" t="s">
        <v>415</v>
      </c>
      <c r="Z1141" s="83" t="s">
        <v>62</v>
      </c>
      <c r="AA1141" s="6">
        <v>6</v>
      </c>
      <c r="AB1141" s="6">
        <v>0</v>
      </c>
      <c r="BQ1141" s="6" t="s">
        <v>213</v>
      </c>
      <c r="BR1141" s="5" t="s">
        <v>3375</v>
      </c>
    </row>
    <row r="1142" spans="1:70" x14ac:dyDescent="0.2">
      <c r="A1142" s="91">
        <v>1322</v>
      </c>
      <c r="B1142" s="229" t="s">
        <v>3396</v>
      </c>
      <c r="C1142" s="259" t="s">
        <v>3397</v>
      </c>
      <c r="D1142" s="229" t="s">
        <v>3398</v>
      </c>
      <c r="E1142" s="3" t="s">
        <v>101</v>
      </c>
      <c r="F1142" s="26" t="s">
        <v>102</v>
      </c>
      <c r="G1142" s="26" t="s">
        <v>55</v>
      </c>
      <c r="H1142" s="26" t="s">
        <v>3399</v>
      </c>
      <c r="I1142" s="26" t="s">
        <v>3400</v>
      </c>
      <c r="J1142" s="22">
        <v>7.5</v>
      </c>
      <c r="L1142" s="28" t="s">
        <v>57</v>
      </c>
      <c r="M1142" s="22" t="s">
        <v>58</v>
      </c>
      <c r="N1142" s="22">
        <v>0</v>
      </c>
      <c r="O1142" s="22" t="s">
        <v>59</v>
      </c>
      <c r="P1142" s="22" t="s">
        <v>78</v>
      </c>
      <c r="R1142" s="23" t="s">
        <v>3401</v>
      </c>
      <c r="T1142" s="23">
        <v>150</v>
      </c>
      <c r="Z1142" s="83" t="s">
        <v>62</v>
      </c>
      <c r="AA1142" s="6">
        <v>8</v>
      </c>
      <c r="AB1142" s="6">
        <v>0</v>
      </c>
      <c r="AD1142" s="5" t="s">
        <v>79</v>
      </c>
      <c r="AI1142" s="5">
        <v>20</v>
      </c>
      <c r="AJ1142" s="5">
        <v>26</v>
      </c>
      <c r="AL1142" s="6" t="s">
        <v>80</v>
      </c>
      <c r="AQ1142" s="6">
        <v>71</v>
      </c>
      <c r="AR1142" s="6">
        <v>95</v>
      </c>
      <c r="BQ1142" s="6" t="s">
        <v>3402</v>
      </c>
      <c r="BR1142" s="5" t="s">
        <v>723</v>
      </c>
    </row>
    <row r="1143" spans="1:70" x14ac:dyDescent="0.2">
      <c r="A1143" s="91">
        <v>1323</v>
      </c>
      <c r="B1143" s="229" t="s">
        <v>3403</v>
      </c>
      <c r="C1143" s="259" t="s">
        <v>3404</v>
      </c>
      <c r="D1143" s="229" t="s">
        <v>3405</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3406</v>
      </c>
    </row>
    <row r="1144" spans="1:70" x14ac:dyDescent="0.2">
      <c r="A1144" s="91">
        <v>1324</v>
      </c>
      <c r="B1144" s="229" t="s">
        <v>3403</v>
      </c>
      <c r="C1144" s="259" t="s">
        <v>3404</v>
      </c>
      <c r="D1144" s="229" t="s">
        <v>3407</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3406</v>
      </c>
    </row>
    <row r="1145" spans="1:70" x14ac:dyDescent="0.2">
      <c r="A1145" s="91">
        <v>1325</v>
      </c>
      <c r="B1145" s="229" t="s">
        <v>3408</v>
      </c>
      <c r="C1145" s="259" t="s">
        <v>3409</v>
      </c>
      <c r="D1145" s="229" t="s">
        <v>3393</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3410</v>
      </c>
    </row>
    <row r="1146" spans="1:70" x14ac:dyDescent="0.2">
      <c r="A1146" s="91">
        <v>1326</v>
      </c>
      <c r="B1146" s="229" t="s">
        <v>3408</v>
      </c>
      <c r="C1146" s="259" t="s">
        <v>3409</v>
      </c>
      <c r="D1146" s="229" t="s">
        <v>3411</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3410</v>
      </c>
    </row>
    <row r="1147" spans="1:70" x14ac:dyDescent="0.2">
      <c r="A1147" s="91">
        <v>1327</v>
      </c>
      <c r="B1147" s="229" t="s">
        <v>2092</v>
      </c>
      <c r="C1147" s="259" t="s">
        <v>3412</v>
      </c>
      <c r="D1147" s="229" t="s">
        <v>3413</v>
      </c>
      <c r="E1147" s="3" t="s">
        <v>382</v>
      </c>
      <c r="F1147" s="26" t="s">
        <v>102</v>
      </c>
      <c r="G1147" s="26" t="s">
        <v>55</v>
      </c>
      <c r="H1147" s="26" t="s">
        <v>193</v>
      </c>
      <c r="J1147" s="22">
        <v>10</v>
      </c>
      <c r="L1147" s="28" t="s">
        <v>57</v>
      </c>
      <c r="M1147" s="22" t="s">
        <v>77</v>
      </c>
      <c r="N1147" s="22">
        <v>0</v>
      </c>
      <c r="O1147" s="22" t="s">
        <v>59</v>
      </c>
      <c r="P1147" s="22" t="s">
        <v>78</v>
      </c>
      <c r="Q1147" s="23" t="s">
        <v>3414</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3353</v>
      </c>
    </row>
    <row r="1148" spans="1:70" x14ac:dyDescent="0.2">
      <c r="A1148" s="91">
        <v>1328</v>
      </c>
      <c r="B1148" s="229" t="s">
        <v>2092</v>
      </c>
      <c r="C1148" s="259" t="s">
        <v>3412</v>
      </c>
      <c r="D1148" s="229" t="s">
        <v>3415</v>
      </c>
      <c r="E1148" s="3" t="s">
        <v>382</v>
      </c>
      <c r="F1148" s="26" t="s">
        <v>102</v>
      </c>
      <c r="G1148" s="26" t="s">
        <v>55</v>
      </c>
      <c r="H1148" s="26" t="s">
        <v>193</v>
      </c>
      <c r="J1148" s="22">
        <v>10</v>
      </c>
      <c r="L1148" s="28" t="s">
        <v>57</v>
      </c>
      <c r="M1148" s="22" t="s">
        <v>77</v>
      </c>
      <c r="N1148" s="22">
        <v>168</v>
      </c>
      <c r="O1148" s="22" t="s">
        <v>59</v>
      </c>
      <c r="P1148" s="22" t="s">
        <v>78</v>
      </c>
      <c r="Q1148" s="23" t="s">
        <v>3414</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3353</v>
      </c>
    </row>
    <row r="1149" spans="1:70" x14ac:dyDescent="0.2">
      <c r="A1149" s="91">
        <v>1329</v>
      </c>
      <c r="B1149" s="229" t="s">
        <v>2092</v>
      </c>
      <c r="C1149" s="259" t="s">
        <v>3412</v>
      </c>
      <c r="D1149" s="229" t="s">
        <v>3416</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3353</v>
      </c>
    </row>
    <row r="1150" spans="1:70" x14ac:dyDescent="0.2">
      <c r="A1150" s="91">
        <v>1330</v>
      </c>
      <c r="B1150" s="229" t="s">
        <v>2092</v>
      </c>
      <c r="C1150" s="259" t="s">
        <v>3412</v>
      </c>
      <c r="D1150" s="229" t="s">
        <v>3417</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3353</v>
      </c>
    </row>
    <row r="1151" spans="1:70" x14ac:dyDescent="0.2">
      <c r="A1151" s="91">
        <v>1331</v>
      </c>
      <c r="B1151" s="229" t="s">
        <v>3418</v>
      </c>
      <c r="C1151" s="259" t="s">
        <v>3419</v>
      </c>
      <c r="D1151" s="229" t="s">
        <v>3420</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
      <c r="A1152" s="91">
        <v>1332</v>
      </c>
      <c r="B1152" s="229" t="s">
        <v>3418</v>
      </c>
      <c r="C1152" s="259" t="s">
        <v>3419</v>
      </c>
      <c r="D1152" s="229" t="s">
        <v>3566</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
      <c r="A1153" s="91">
        <v>1333</v>
      </c>
      <c r="B1153" s="229" t="s">
        <v>3418</v>
      </c>
      <c r="C1153" s="259" t="s">
        <v>3419</v>
      </c>
      <c r="D1153" s="229" t="s">
        <v>3421</v>
      </c>
      <c r="E1153" s="3" t="s">
        <v>1951</v>
      </c>
      <c r="F1153" s="26" t="s">
        <v>102</v>
      </c>
      <c r="G1153" s="26" t="s">
        <v>75</v>
      </c>
      <c r="H1153" s="26" t="s">
        <v>3351</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3418</v>
      </c>
      <c r="C1154" s="259" t="s">
        <v>3419</v>
      </c>
      <c r="D1154" s="229" t="s">
        <v>3422</v>
      </c>
      <c r="E1154" s="3" t="s">
        <v>1951</v>
      </c>
      <c r="F1154" s="26" t="s">
        <v>102</v>
      </c>
      <c r="G1154" s="26" t="s">
        <v>75</v>
      </c>
      <c r="H1154" s="26" t="s">
        <v>3351</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1954</v>
      </c>
      <c r="C1155" s="259" t="s">
        <v>3423</v>
      </c>
      <c r="D1155" s="229" t="s">
        <v>3421</v>
      </c>
      <c r="E1155" s="3" t="s">
        <v>1951</v>
      </c>
      <c r="F1155" s="26" t="s">
        <v>102</v>
      </c>
      <c r="G1155" s="26" t="s">
        <v>55</v>
      </c>
      <c r="H1155" s="26" t="s">
        <v>3424</v>
      </c>
      <c r="J1155" s="22">
        <v>0.5</v>
      </c>
      <c r="L1155" s="28" t="s">
        <v>57</v>
      </c>
      <c r="M1155" s="22" t="s">
        <v>58</v>
      </c>
      <c r="N1155" s="22">
        <v>0</v>
      </c>
      <c r="O1155" s="22" t="s">
        <v>59</v>
      </c>
      <c r="P1155" s="22" t="s">
        <v>78</v>
      </c>
      <c r="R1155" s="23" t="s">
        <v>3425</v>
      </c>
      <c r="T1155" s="23" t="s">
        <v>711</v>
      </c>
      <c r="U1155" s="23" t="s">
        <v>3277</v>
      </c>
      <c r="V1155" s="25" t="s">
        <v>61</v>
      </c>
      <c r="W1155" s="65" t="s">
        <v>1953</v>
      </c>
      <c r="X1155" s="106">
        <v>3</v>
      </c>
      <c r="Y1155" s="25" t="s">
        <v>3426</v>
      </c>
      <c r="Z1155" s="83" t="s">
        <v>62</v>
      </c>
      <c r="AA1155" s="6">
        <v>19</v>
      </c>
      <c r="AD1155" s="5" t="s">
        <v>79</v>
      </c>
      <c r="AI1155" s="5">
        <v>20</v>
      </c>
      <c r="AJ1155" s="5">
        <v>45</v>
      </c>
      <c r="BQ1155" s="6" t="s">
        <v>213</v>
      </c>
      <c r="BR1155" s="5" t="s">
        <v>723</v>
      </c>
    </row>
    <row r="1156" spans="1:70" x14ac:dyDescent="0.2">
      <c r="A1156" s="91">
        <v>1336</v>
      </c>
      <c r="B1156" s="229" t="s">
        <v>1954</v>
      </c>
      <c r="C1156" s="259" t="s">
        <v>3423</v>
      </c>
      <c r="D1156" s="229" t="s">
        <v>3422</v>
      </c>
      <c r="E1156" s="3" t="s">
        <v>1951</v>
      </c>
      <c r="F1156" s="26" t="s">
        <v>102</v>
      </c>
      <c r="G1156" s="26" t="s">
        <v>55</v>
      </c>
      <c r="H1156" s="26" t="s">
        <v>3424</v>
      </c>
      <c r="J1156" s="22">
        <v>0.5</v>
      </c>
      <c r="L1156" s="28" t="s">
        <v>57</v>
      </c>
      <c r="M1156" s="22" t="s">
        <v>58</v>
      </c>
      <c r="N1156" s="22">
        <v>24</v>
      </c>
      <c r="O1156" s="22" t="s">
        <v>59</v>
      </c>
      <c r="P1156" s="22" t="s">
        <v>78</v>
      </c>
      <c r="R1156" s="23" t="s">
        <v>3425</v>
      </c>
      <c r="T1156" s="23" t="s">
        <v>711</v>
      </c>
      <c r="U1156" s="23" t="s">
        <v>3277</v>
      </c>
      <c r="V1156" s="25" t="s">
        <v>61</v>
      </c>
      <c r="W1156" s="65" t="s">
        <v>1953</v>
      </c>
      <c r="X1156" s="106">
        <v>3</v>
      </c>
      <c r="Y1156" s="25" t="s">
        <v>3426</v>
      </c>
      <c r="Z1156" s="83" t="s">
        <v>62</v>
      </c>
      <c r="AA1156" s="6">
        <v>19</v>
      </c>
      <c r="AD1156" s="5" t="s">
        <v>79</v>
      </c>
      <c r="AI1156" s="5">
        <v>20</v>
      </c>
      <c r="AJ1156" s="5">
        <v>45</v>
      </c>
      <c r="BQ1156" s="6" t="s">
        <v>213</v>
      </c>
      <c r="BR1156" s="5" t="s">
        <v>723</v>
      </c>
    </row>
    <row r="1157" spans="1:70" x14ac:dyDescent="0.2">
      <c r="A1157" s="91">
        <v>1337</v>
      </c>
      <c r="B1157" s="229" t="s">
        <v>3427</v>
      </c>
      <c r="C1157" s="259" t="s">
        <v>3428</v>
      </c>
      <c r="D1157" s="229" t="s">
        <v>3429</v>
      </c>
      <c r="E1157" s="3" t="s">
        <v>1951</v>
      </c>
      <c r="F1157" s="26" t="s">
        <v>54</v>
      </c>
      <c r="G1157" s="26" t="s">
        <v>55</v>
      </c>
      <c r="H1157" s="26" t="s">
        <v>3430</v>
      </c>
      <c r="J1157" s="22">
        <v>0.5</v>
      </c>
      <c r="L1157" s="28" t="s">
        <v>57</v>
      </c>
      <c r="M1157" s="22" t="s">
        <v>3431</v>
      </c>
      <c r="N1157" s="22">
        <v>0</v>
      </c>
      <c r="O1157" s="22" t="s">
        <v>59</v>
      </c>
      <c r="P1157" s="22" t="s">
        <v>78</v>
      </c>
      <c r="R1157" s="23" t="s">
        <v>3432</v>
      </c>
      <c r="S1157" s="24">
        <v>12</v>
      </c>
      <c r="U1157" s="23" t="s">
        <v>3433</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3434</v>
      </c>
    </row>
    <row r="1158" spans="1:70" x14ac:dyDescent="0.2">
      <c r="A1158" s="91">
        <v>1338</v>
      </c>
      <c r="B1158" s="229" t="s">
        <v>3427</v>
      </c>
      <c r="C1158" s="259" t="s">
        <v>3428</v>
      </c>
      <c r="D1158" s="229" t="s">
        <v>3435</v>
      </c>
      <c r="E1158" s="3" t="s">
        <v>1951</v>
      </c>
      <c r="F1158" s="26" t="s">
        <v>54</v>
      </c>
      <c r="G1158" s="26" t="s">
        <v>55</v>
      </c>
      <c r="H1158" s="26" t="s">
        <v>3436</v>
      </c>
      <c r="J1158" s="22">
        <v>0.5</v>
      </c>
      <c r="L1158" s="28" t="s">
        <v>57</v>
      </c>
      <c r="M1158" s="22" t="s">
        <v>3431</v>
      </c>
      <c r="N1158" s="22">
        <v>13</v>
      </c>
      <c r="O1158" s="22" t="s">
        <v>59</v>
      </c>
      <c r="P1158" s="22" t="s">
        <v>78</v>
      </c>
      <c r="R1158" s="23" t="s">
        <v>3432</v>
      </c>
      <c r="S1158" s="24">
        <v>12</v>
      </c>
      <c r="U1158" s="23" t="s">
        <v>3433</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3434</v>
      </c>
    </row>
    <row r="1159" spans="1:70" x14ac:dyDescent="0.2">
      <c r="A1159" s="91">
        <v>1339</v>
      </c>
      <c r="B1159" s="229" t="s">
        <v>3437</v>
      </c>
      <c r="C1159" s="259" t="s">
        <v>3438</v>
      </c>
      <c r="D1159" s="229" t="s">
        <v>3420</v>
      </c>
      <c r="E1159" s="3" t="s">
        <v>2030</v>
      </c>
      <c r="F1159" s="26" t="s">
        <v>102</v>
      </c>
      <c r="G1159" s="26" t="s">
        <v>55</v>
      </c>
      <c r="H1159" s="26" t="s">
        <v>193</v>
      </c>
      <c r="J1159" s="22">
        <v>0.5</v>
      </c>
      <c r="L1159" s="28" t="s">
        <v>57</v>
      </c>
      <c r="M1159" s="22" t="s">
        <v>58</v>
      </c>
      <c r="N1159" s="22" t="s">
        <v>3439</v>
      </c>
      <c r="O1159" s="22" t="s">
        <v>59</v>
      </c>
      <c r="P1159" s="22" t="s">
        <v>3440</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
      <c r="A1160" s="91">
        <v>1340</v>
      </c>
      <c r="B1160" s="229" t="s">
        <v>3437</v>
      </c>
      <c r="C1160" s="259" t="s">
        <v>3438</v>
      </c>
      <c r="D1160" s="229" t="s">
        <v>3566</v>
      </c>
      <c r="E1160" s="3" t="s">
        <v>2030</v>
      </c>
      <c r="F1160" s="26" t="s">
        <v>102</v>
      </c>
      <c r="G1160" s="26" t="s">
        <v>55</v>
      </c>
      <c r="H1160" s="26" t="s">
        <v>193</v>
      </c>
      <c r="J1160" s="22">
        <v>0.5</v>
      </c>
      <c r="L1160" s="28" t="s">
        <v>57</v>
      </c>
      <c r="M1160" s="22" t="s">
        <v>58</v>
      </c>
      <c r="N1160" s="22" t="s">
        <v>3441</v>
      </c>
      <c r="O1160" s="22" t="s">
        <v>59</v>
      </c>
      <c r="P1160" s="22" t="s">
        <v>3442</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
      <c r="A1161" s="91">
        <v>1341</v>
      </c>
      <c r="B1161" s="229" t="s">
        <v>3437</v>
      </c>
      <c r="C1161" s="259" t="s">
        <v>3438</v>
      </c>
      <c r="D1161" s="229" t="s">
        <v>3421</v>
      </c>
      <c r="E1161" s="3" t="s">
        <v>1951</v>
      </c>
      <c r="F1161" s="26" t="s">
        <v>102</v>
      </c>
      <c r="G1161" s="26" t="s">
        <v>55</v>
      </c>
      <c r="H1161" s="26" t="s">
        <v>1735</v>
      </c>
      <c r="J1161" s="22">
        <v>0.5</v>
      </c>
      <c r="L1161" s="28" t="s">
        <v>57</v>
      </c>
      <c r="M1161" s="22" t="s">
        <v>58</v>
      </c>
      <c r="N1161" s="22" t="s">
        <v>2607</v>
      </c>
      <c r="O1161" s="22" t="s">
        <v>59</v>
      </c>
      <c r="P1161" s="22" t="s">
        <v>3443</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3444</v>
      </c>
    </row>
    <row r="1162" spans="1:70" x14ac:dyDescent="0.2">
      <c r="A1162" s="91">
        <v>1342</v>
      </c>
      <c r="B1162" s="229" t="s">
        <v>3437</v>
      </c>
      <c r="C1162" s="259" t="s">
        <v>3438</v>
      </c>
      <c r="D1162" s="229" t="s">
        <v>3422</v>
      </c>
      <c r="E1162" s="3" t="s">
        <v>1951</v>
      </c>
      <c r="F1162" s="26" t="s">
        <v>102</v>
      </c>
      <c r="G1162" s="26" t="s">
        <v>55</v>
      </c>
      <c r="H1162" s="26" t="s">
        <v>1735</v>
      </c>
      <c r="J1162" s="22">
        <v>0.5</v>
      </c>
      <c r="L1162" s="28" t="s">
        <v>57</v>
      </c>
      <c r="M1162" s="22" t="s">
        <v>58</v>
      </c>
      <c r="N1162" s="22" t="s">
        <v>3445</v>
      </c>
      <c r="O1162" s="22" t="s">
        <v>59</v>
      </c>
      <c r="P1162" s="22" t="s">
        <v>3446</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3444</v>
      </c>
    </row>
    <row r="1163" spans="1:70" x14ac:dyDescent="0.2">
      <c r="A1163" s="91">
        <v>1343</v>
      </c>
      <c r="B1163" s="229" t="s">
        <v>3447</v>
      </c>
      <c r="C1163" s="259" t="s">
        <v>3448</v>
      </c>
      <c r="D1163" s="229" t="s">
        <v>3449</v>
      </c>
      <c r="E1163" s="3" t="s">
        <v>338</v>
      </c>
      <c r="F1163" s="26" t="s">
        <v>54</v>
      </c>
      <c r="G1163" s="26" t="s">
        <v>55</v>
      </c>
      <c r="H1163" s="26" t="s">
        <v>651</v>
      </c>
      <c r="J1163" s="22">
        <v>125</v>
      </c>
      <c r="L1163" s="28" t="s">
        <v>211</v>
      </c>
      <c r="M1163" s="22" t="s">
        <v>77</v>
      </c>
      <c r="N1163" s="22">
        <v>0</v>
      </c>
      <c r="O1163" s="22" t="s">
        <v>59</v>
      </c>
      <c r="P1163" s="22" t="s">
        <v>3450</v>
      </c>
      <c r="S1163" s="24">
        <v>1</v>
      </c>
      <c r="U1163" s="23" t="s">
        <v>3451</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3447</v>
      </c>
      <c r="C1164" s="259" t="s">
        <v>3448</v>
      </c>
      <c r="D1164" s="229" t="s">
        <v>3452</v>
      </c>
      <c r="E1164" s="3" t="s">
        <v>338</v>
      </c>
      <c r="F1164" s="26" t="s">
        <v>54</v>
      </c>
      <c r="G1164" s="26" t="s">
        <v>55</v>
      </c>
      <c r="H1164" s="26" t="s">
        <v>651</v>
      </c>
      <c r="J1164" s="22">
        <v>125</v>
      </c>
      <c r="L1164" s="28" t="s">
        <v>211</v>
      </c>
      <c r="M1164" s="22" t="s">
        <v>77</v>
      </c>
      <c r="N1164" s="22">
        <v>48</v>
      </c>
      <c r="O1164" s="22" t="s">
        <v>59</v>
      </c>
      <c r="P1164" s="22" t="s">
        <v>3453</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3454</v>
      </c>
      <c r="C1165" s="259" t="s">
        <v>3455</v>
      </c>
      <c r="D1165" s="229" t="s">
        <v>3456</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3457</v>
      </c>
    </row>
    <row r="1166" spans="1:70" x14ac:dyDescent="0.2">
      <c r="A1166" s="91">
        <v>1346</v>
      </c>
      <c r="B1166" s="229" t="s">
        <v>3454</v>
      </c>
      <c r="C1166" s="259" t="s">
        <v>3455</v>
      </c>
      <c r="D1166" s="229" t="s">
        <v>3458</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3457</v>
      </c>
    </row>
    <row r="1167" spans="1:70" x14ac:dyDescent="0.2">
      <c r="A1167" s="91">
        <v>1347</v>
      </c>
      <c r="B1167" s="229" t="s">
        <v>3223</v>
      </c>
      <c r="C1167" s="259" t="s">
        <v>3224</v>
      </c>
      <c r="D1167" s="229" t="s">
        <v>3459</v>
      </c>
      <c r="E1167" s="3" t="s">
        <v>3200</v>
      </c>
      <c r="F1167" s="26" t="s">
        <v>102</v>
      </c>
      <c r="G1167" s="26" t="s">
        <v>55</v>
      </c>
      <c r="H1167" s="26" t="s">
        <v>156</v>
      </c>
      <c r="J1167" s="22" t="s">
        <v>3460</v>
      </c>
      <c r="L1167" s="28" t="s">
        <v>57</v>
      </c>
      <c r="M1167" s="22" t="s">
        <v>58</v>
      </c>
      <c r="N1167" s="22" t="s">
        <v>3461</v>
      </c>
      <c r="O1167" s="22" t="s">
        <v>59</v>
      </c>
      <c r="P1167" s="22" t="s">
        <v>3462</v>
      </c>
      <c r="V1167" s="25" t="s">
        <v>3463</v>
      </c>
      <c r="Y1167" s="25" t="s">
        <v>3464</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3465</v>
      </c>
    </row>
    <row r="1168" spans="1:70" x14ac:dyDescent="0.2">
      <c r="A1168" s="91">
        <v>99</v>
      </c>
      <c r="B1168" s="229" t="s">
        <v>3567</v>
      </c>
      <c r="C1168" s="259" t="s">
        <v>3568</v>
      </c>
      <c r="D1168" s="229" t="s">
        <v>3569</v>
      </c>
      <c r="E1168" s="3" t="s">
        <v>3555</v>
      </c>
      <c r="F1168" s="26" t="s">
        <v>70</v>
      </c>
      <c r="G1168" s="26" t="s">
        <v>55</v>
      </c>
      <c r="H1168" s="26" t="s">
        <v>299</v>
      </c>
      <c r="J1168" s="22">
        <v>9.9</v>
      </c>
      <c r="L1168" s="28" t="s">
        <v>57</v>
      </c>
      <c r="M1168" s="22" t="s">
        <v>77</v>
      </c>
      <c r="N1168" s="22">
        <v>0</v>
      </c>
      <c r="O1168" s="22" t="s">
        <v>59</v>
      </c>
      <c r="P1168" s="22" t="s">
        <v>78</v>
      </c>
      <c r="Q1168" s="23" t="s">
        <v>3570</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3567</v>
      </c>
      <c r="C1169" s="259" t="s">
        <v>3568</v>
      </c>
      <c r="D1169" s="229" t="s">
        <v>3571</v>
      </c>
      <c r="E1169" s="3" t="s">
        <v>3555</v>
      </c>
      <c r="F1169" s="26" t="s">
        <v>1686</v>
      </c>
      <c r="G1169" s="26" t="s">
        <v>55</v>
      </c>
      <c r="H1169" s="26" t="s">
        <v>299</v>
      </c>
      <c r="J1169" s="22">
        <v>9.9</v>
      </c>
      <c r="L1169" s="28" t="s">
        <v>57</v>
      </c>
      <c r="M1169" s="22" t="s">
        <v>77</v>
      </c>
      <c r="N1169" s="22">
        <v>0</v>
      </c>
      <c r="O1169" s="22" t="s">
        <v>59</v>
      </c>
      <c r="P1169" s="22" t="s">
        <v>78</v>
      </c>
      <c r="Q1169" s="23" t="s">
        <v>3570</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3567</v>
      </c>
      <c r="C1170" s="259" t="s">
        <v>3568</v>
      </c>
      <c r="D1170" s="229" t="s">
        <v>3572</v>
      </c>
      <c r="E1170" s="3" t="s">
        <v>3555</v>
      </c>
      <c r="F1170" s="26" t="s">
        <v>70</v>
      </c>
      <c r="G1170" s="26" t="s">
        <v>55</v>
      </c>
      <c r="H1170" s="26" t="s">
        <v>299</v>
      </c>
      <c r="J1170" s="22">
        <v>19.2</v>
      </c>
      <c r="L1170" s="28" t="s">
        <v>57</v>
      </c>
      <c r="M1170" s="22" t="s">
        <v>58</v>
      </c>
      <c r="N1170" s="22">
        <v>0</v>
      </c>
      <c r="O1170" s="22" t="s">
        <v>59</v>
      </c>
      <c r="P1170" s="22" t="s">
        <v>78</v>
      </c>
      <c r="Q1170" s="23" t="s">
        <v>3573</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3567</v>
      </c>
      <c r="C1171" s="259" t="s">
        <v>3568</v>
      </c>
      <c r="D1171" s="229" t="s">
        <v>3574</v>
      </c>
      <c r="E1171" s="3" t="s">
        <v>3555</v>
      </c>
      <c r="F1171" s="26" t="s">
        <v>1686</v>
      </c>
      <c r="G1171" s="26" t="s">
        <v>55</v>
      </c>
      <c r="H1171" s="26" t="s">
        <v>299</v>
      </c>
      <c r="J1171" s="22">
        <v>19.2</v>
      </c>
      <c r="L1171" s="28" t="s">
        <v>57</v>
      </c>
      <c r="M1171" s="22" t="s">
        <v>58</v>
      </c>
      <c r="N1171" s="22">
        <v>0</v>
      </c>
      <c r="O1171" s="22" t="s">
        <v>59</v>
      </c>
      <c r="P1171" s="22" t="s">
        <v>78</v>
      </c>
      <c r="Q1171" s="23" t="s">
        <v>3573</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3575</v>
      </c>
      <c r="C1172" s="259" t="s">
        <v>3576</v>
      </c>
      <c r="D1172" s="229" t="s">
        <v>3577</v>
      </c>
      <c r="E1172" s="3" t="s">
        <v>3555</v>
      </c>
      <c r="F1172" s="26" t="s">
        <v>54</v>
      </c>
      <c r="G1172" s="26" t="s">
        <v>55</v>
      </c>
      <c r="H1172" s="26" t="s">
        <v>56</v>
      </c>
      <c r="J1172" s="22">
        <v>20</v>
      </c>
      <c r="L1172" s="28" t="s">
        <v>57</v>
      </c>
      <c r="M1172" s="22" t="s">
        <v>58</v>
      </c>
      <c r="N1172" s="22">
        <v>0</v>
      </c>
      <c r="O1172" s="22" t="s">
        <v>59</v>
      </c>
      <c r="P1172" s="22" t="s">
        <v>78</v>
      </c>
      <c r="R1172" s="23" t="s">
        <v>3578</v>
      </c>
      <c r="V1172" s="25" t="s">
        <v>613</v>
      </c>
      <c r="Z1172" s="83" t="s">
        <v>62</v>
      </c>
      <c r="AA1172" s="6">
        <v>10</v>
      </c>
      <c r="AB1172" s="6">
        <v>0</v>
      </c>
      <c r="AC1172" s="5">
        <v>24</v>
      </c>
      <c r="AD1172" s="5" t="s">
        <v>79</v>
      </c>
      <c r="AI1172" s="5">
        <v>19</v>
      </c>
      <c r="AJ1172" s="5">
        <v>31</v>
      </c>
      <c r="BQ1172" s="6" t="s">
        <v>213</v>
      </c>
      <c r="BR1172" s="5" t="s">
        <v>3579</v>
      </c>
    </row>
    <row r="1173" spans="1:70" x14ac:dyDescent="0.2">
      <c r="A1173" s="91">
        <v>122</v>
      </c>
      <c r="B1173" s="229" t="s">
        <v>3575</v>
      </c>
      <c r="C1173" s="259" t="s">
        <v>3576</v>
      </c>
      <c r="D1173" s="229" t="s">
        <v>3580</v>
      </c>
      <c r="E1173" s="3" t="s">
        <v>3555</v>
      </c>
      <c r="F1173" s="26" t="s">
        <v>54</v>
      </c>
      <c r="G1173" s="26" t="s">
        <v>55</v>
      </c>
      <c r="H1173" s="26" t="s">
        <v>56</v>
      </c>
      <c r="J1173" s="22">
        <v>20</v>
      </c>
      <c r="L1173" s="28" t="s">
        <v>57</v>
      </c>
      <c r="M1173" s="22" t="s">
        <v>58</v>
      </c>
      <c r="N1173" s="22">
        <v>0</v>
      </c>
      <c r="O1173" s="22" t="s">
        <v>59</v>
      </c>
      <c r="P1173" s="22" t="s">
        <v>78</v>
      </c>
      <c r="R1173" s="23" t="s">
        <v>3578</v>
      </c>
      <c r="V1173" s="25" t="s">
        <v>613</v>
      </c>
      <c r="Z1173" s="83" t="s">
        <v>62</v>
      </c>
      <c r="AA1173" s="6">
        <v>15</v>
      </c>
      <c r="AB1173" s="6">
        <v>15</v>
      </c>
      <c r="AC1173" s="5">
        <v>26.1</v>
      </c>
      <c r="AD1173" s="5" t="s">
        <v>79</v>
      </c>
      <c r="AI1173" s="5">
        <v>18</v>
      </c>
      <c r="AJ1173" s="5">
        <v>38</v>
      </c>
      <c r="BQ1173" s="6" t="s">
        <v>213</v>
      </c>
      <c r="BR1173" s="5" t="s">
        <v>3581</v>
      </c>
    </row>
    <row r="1174" spans="1:70" x14ac:dyDescent="0.2">
      <c r="A1174" s="91">
        <v>206</v>
      </c>
      <c r="B1174" s="229" t="s">
        <v>3575</v>
      </c>
      <c r="C1174" s="259" t="s">
        <v>3576</v>
      </c>
      <c r="D1174" s="229" t="s">
        <v>3582</v>
      </c>
      <c r="E1174" s="3" t="s">
        <v>3555</v>
      </c>
      <c r="F1174" s="26" t="s">
        <v>54</v>
      </c>
      <c r="G1174" s="26" t="s">
        <v>55</v>
      </c>
      <c r="H1174" s="26" t="s">
        <v>56</v>
      </c>
      <c r="J1174" s="22">
        <v>20</v>
      </c>
      <c r="L1174" s="28" t="s">
        <v>57</v>
      </c>
      <c r="M1174" s="22" t="s">
        <v>58</v>
      </c>
      <c r="N1174" s="22">
        <v>0</v>
      </c>
      <c r="O1174" s="22" t="s">
        <v>59</v>
      </c>
      <c r="P1174" s="22" t="s">
        <v>78</v>
      </c>
      <c r="R1174" s="23" t="s">
        <v>3578</v>
      </c>
      <c r="V1174" s="25" t="s">
        <v>613</v>
      </c>
      <c r="Z1174" s="83" t="s">
        <v>62</v>
      </c>
      <c r="AA1174" s="6">
        <v>15</v>
      </c>
      <c r="AB1174" s="6">
        <v>15</v>
      </c>
      <c r="AC1174" s="5">
        <v>26.1</v>
      </c>
      <c r="AD1174" s="5" t="s">
        <v>79</v>
      </c>
      <c r="AI1174" s="5">
        <v>18</v>
      </c>
      <c r="AJ1174" s="5">
        <v>38</v>
      </c>
      <c r="BQ1174" s="6" t="s">
        <v>213</v>
      </c>
      <c r="BR1174" s="5" t="s">
        <v>3581</v>
      </c>
    </row>
    <row r="1175" spans="1:70" x14ac:dyDescent="0.2">
      <c r="A1175" s="91">
        <v>207</v>
      </c>
      <c r="B1175" s="229" t="s">
        <v>3575</v>
      </c>
      <c r="C1175" s="259" t="s">
        <v>3576</v>
      </c>
      <c r="D1175" s="229" t="s">
        <v>3577</v>
      </c>
      <c r="E1175" s="3" t="s">
        <v>3555</v>
      </c>
      <c r="F1175" s="26" t="s">
        <v>70</v>
      </c>
      <c r="G1175" s="26" t="s">
        <v>55</v>
      </c>
      <c r="H1175" s="26" t="s">
        <v>237</v>
      </c>
      <c r="J1175" s="22">
        <v>20</v>
      </c>
      <c r="L1175" s="28" t="s">
        <v>57</v>
      </c>
      <c r="M1175" s="22" t="s">
        <v>58</v>
      </c>
      <c r="N1175" s="22">
        <v>0</v>
      </c>
      <c r="O1175" s="22" t="s">
        <v>59</v>
      </c>
      <c r="P1175" s="22" t="s">
        <v>78</v>
      </c>
      <c r="R1175" s="23" t="s">
        <v>3578</v>
      </c>
      <c r="V1175" s="25" t="s">
        <v>613</v>
      </c>
      <c r="Z1175" s="83" t="s">
        <v>62</v>
      </c>
      <c r="AA1175" s="6">
        <v>10</v>
      </c>
      <c r="AB1175" s="6">
        <v>0</v>
      </c>
      <c r="AC1175" s="5">
        <v>24</v>
      </c>
      <c r="AD1175" s="5" t="s">
        <v>79</v>
      </c>
      <c r="AI1175" s="5">
        <v>19</v>
      </c>
      <c r="AJ1175" s="5">
        <v>31</v>
      </c>
      <c r="BQ1175" s="6" t="s">
        <v>213</v>
      </c>
      <c r="BR1175" s="5" t="s">
        <v>3579</v>
      </c>
    </row>
    <row r="1176" spans="1:70" x14ac:dyDescent="0.2">
      <c r="A1176" s="91">
        <v>208</v>
      </c>
      <c r="B1176" s="229" t="s">
        <v>3575</v>
      </c>
      <c r="C1176" s="259" t="s">
        <v>3576</v>
      </c>
      <c r="D1176" s="229" t="s">
        <v>3580</v>
      </c>
      <c r="E1176" s="3" t="s">
        <v>3555</v>
      </c>
      <c r="F1176" s="26" t="s">
        <v>70</v>
      </c>
      <c r="G1176" s="26" t="s">
        <v>55</v>
      </c>
      <c r="H1176" s="26" t="s">
        <v>323</v>
      </c>
      <c r="J1176" s="22">
        <v>20</v>
      </c>
      <c r="L1176" s="28" t="s">
        <v>57</v>
      </c>
      <c r="M1176" s="22" t="s">
        <v>58</v>
      </c>
      <c r="N1176" s="22">
        <v>0</v>
      </c>
      <c r="O1176" s="22" t="s">
        <v>59</v>
      </c>
      <c r="P1176" s="22" t="s">
        <v>78</v>
      </c>
      <c r="R1176" s="23" t="s">
        <v>3578</v>
      </c>
      <c r="V1176" s="25" t="s">
        <v>613</v>
      </c>
      <c r="Z1176" s="83" t="s">
        <v>62</v>
      </c>
      <c r="AA1176" s="6">
        <v>15</v>
      </c>
      <c r="AB1176" s="6">
        <v>15</v>
      </c>
      <c r="AC1176" s="5">
        <v>26.1</v>
      </c>
      <c r="AD1176" s="5" t="s">
        <v>79</v>
      </c>
      <c r="AI1176" s="5">
        <v>18</v>
      </c>
      <c r="AJ1176" s="5">
        <v>38</v>
      </c>
      <c r="BQ1176" s="6" t="s">
        <v>213</v>
      </c>
      <c r="BR1176" s="5" t="s">
        <v>3581</v>
      </c>
    </row>
    <row r="1177" spans="1:70" x14ac:dyDescent="0.2">
      <c r="A1177" s="91">
        <v>209</v>
      </c>
      <c r="B1177" s="229" t="s">
        <v>3575</v>
      </c>
      <c r="C1177" s="259" t="s">
        <v>3576</v>
      </c>
      <c r="D1177" s="229" t="s">
        <v>3582</v>
      </c>
      <c r="E1177" s="3" t="s">
        <v>3555</v>
      </c>
      <c r="F1177" s="26" t="s">
        <v>70</v>
      </c>
      <c r="G1177" s="26" t="s">
        <v>55</v>
      </c>
      <c r="H1177" s="26" t="s">
        <v>323</v>
      </c>
      <c r="J1177" s="22">
        <v>20</v>
      </c>
      <c r="L1177" s="28" t="s">
        <v>57</v>
      </c>
      <c r="M1177" s="22" t="s">
        <v>58</v>
      </c>
      <c r="N1177" s="22">
        <v>0</v>
      </c>
      <c r="O1177" s="22" t="s">
        <v>59</v>
      </c>
      <c r="P1177" s="22" t="s">
        <v>78</v>
      </c>
      <c r="R1177" s="23" t="s">
        <v>3578</v>
      </c>
      <c r="V1177" s="25" t="s">
        <v>613</v>
      </c>
      <c r="Z1177" s="83" t="s">
        <v>62</v>
      </c>
      <c r="AA1177" s="6">
        <v>15</v>
      </c>
      <c r="AB1177" s="6">
        <v>15</v>
      </c>
      <c r="AC1177" s="5">
        <v>26.1</v>
      </c>
      <c r="AD1177" s="5" t="s">
        <v>79</v>
      </c>
      <c r="AI1177" s="5">
        <v>18</v>
      </c>
      <c r="AJ1177" s="5">
        <v>38</v>
      </c>
      <c r="BQ1177" s="6" t="s">
        <v>213</v>
      </c>
      <c r="BR1177" s="5" t="s">
        <v>3581</v>
      </c>
    </row>
    <row r="1178" spans="1:70" x14ac:dyDescent="0.2">
      <c r="A1178" s="91">
        <v>210</v>
      </c>
      <c r="B1178" s="229" t="s">
        <v>3583</v>
      </c>
      <c r="C1178" s="259" t="s">
        <v>3584</v>
      </c>
      <c r="D1178" s="229" t="s">
        <v>3585</v>
      </c>
      <c r="E1178" s="3" t="s">
        <v>3555</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3586</v>
      </c>
    </row>
    <row r="1179" spans="1:70" x14ac:dyDescent="0.2">
      <c r="A1179" s="91">
        <v>211</v>
      </c>
      <c r="B1179" s="229" t="s">
        <v>3583</v>
      </c>
      <c r="C1179" s="259" t="s">
        <v>3584</v>
      </c>
      <c r="D1179" s="229" t="s">
        <v>3587</v>
      </c>
      <c r="E1179" s="3" t="s">
        <v>3555</v>
      </c>
      <c r="F1179" s="26" t="s">
        <v>102</v>
      </c>
      <c r="G1179" s="26" t="s">
        <v>55</v>
      </c>
      <c r="H1179" s="26" t="s">
        <v>156</v>
      </c>
      <c r="J1179" s="22">
        <v>40</v>
      </c>
      <c r="L1179" s="28" t="s">
        <v>57</v>
      </c>
      <c r="M1179" s="22" t="s">
        <v>58</v>
      </c>
      <c r="N1179" s="22" t="s">
        <v>3588</v>
      </c>
      <c r="O1179" s="22" t="s">
        <v>59</v>
      </c>
      <c r="P1179" s="22" t="s">
        <v>3589</v>
      </c>
      <c r="Z1179" s="83" t="s">
        <v>62</v>
      </c>
      <c r="AA1179" s="6">
        <v>32</v>
      </c>
      <c r="BQ1179" s="6" t="s">
        <v>213</v>
      </c>
      <c r="BR1179" s="5" t="s">
        <v>3586</v>
      </c>
    </row>
    <row r="1180" spans="1:70" x14ac:dyDescent="0.2">
      <c r="A1180" s="91">
        <v>212</v>
      </c>
      <c r="B1180" s="229" t="s">
        <v>3590</v>
      </c>
      <c r="C1180" s="259" t="s">
        <v>3591</v>
      </c>
      <c r="D1180" s="229" t="s">
        <v>3592</v>
      </c>
      <c r="E1180" s="3" t="s">
        <v>3555</v>
      </c>
      <c r="F1180" s="26" t="s">
        <v>102</v>
      </c>
      <c r="G1180" s="26" t="s">
        <v>55</v>
      </c>
      <c r="H1180" s="26" t="s">
        <v>406</v>
      </c>
      <c r="J1180" s="22">
        <v>40</v>
      </c>
      <c r="L1180" s="28" t="s">
        <v>57</v>
      </c>
      <c r="M1180" s="22" t="s">
        <v>58</v>
      </c>
      <c r="N1180" s="22">
        <v>0</v>
      </c>
      <c r="O1180" s="22" t="s">
        <v>59</v>
      </c>
      <c r="P1180" s="22" t="s">
        <v>78</v>
      </c>
      <c r="R1180" s="23" t="s">
        <v>3593</v>
      </c>
      <c r="U1180" s="23" t="s">
        <v>3594</v>
      </c>
      <c r="V1180" s="25" t="s">
        <v>613</v>
      </c>
      <c r="W1180" s="65" t="s">
        <v>3595</v>
      </c>
      <c r="Z1180" s="83" t="s">
        <v>62</v>
      </c>
      <c r="AA1180" s="6">
        <v>6</v>
      </c>
      <c r="BQ1180" s="6" t="s">
        <v>3596</v>
      </c>
      <c r="BR1180" s="5" t="s">
        <v>3597</v>
      </c>
    </row>
    <row r="1181" spans="1:70" x14ac:dyDescent="0.2">
      <c r="A1181" s="91">
        <v>213</v>
      </c>
      <c r="B1181" s="229" t="s">
        <v>3590</v>
      </c>
      <c r="C1181" s="259" t="s">
        <v>3591</v>
      </c>
      <c r="D1181" s="229" t="s">
        <v>3598</v>
      </c>
      <c r="E1181" s="3" t="s">
        <v>3555</v>
      </c>
      <c r="F1181" s="26" t="s">
        <v>102</v>
      </c>
      <c r="G1181" s="26" t="s">
        <v>55</v>
      </c>
      <c r="H1181" s="26" t="s">
        <v>406</v>
      </c>
      <c r="J1181" s="22">
        <v>40</v>
      </c>
      <c r="L1181" s="28" t="s">
        <v>57</v>
      </c>
      <c r="M1181" s="22" t="s">
        <v>58</v>
      </c>
      <c r="N1181" s="22">
        <v>0</v>
      </c>
      <c r="O1181" s="22" t="s">
        <v>59</v>
      </c>
      <c r="P1181" s="22" t="s">
        <v>78</v>
      </c>
      <c r="R1181" s="23" t="s">
        <v>3593</v>
      </c>
      <c r="U1181" s="23" t="s">
        <v>3594</v>
      </c>
      <c r="V1181" s="25" t="s">
        <v>613</v>
      </c>
      <c r="W1181" s="65" t="s">
        <v>3595</v>
      </c>
      <c r="Z1181" s="83" t="s">
        <v>62</v>
      </c>
      <c r="AA1181" s="6">
        <v>35</v>
      </c>
      <c r="BQ1181" s="6" t="s">
        <v>3596</v>
      </c>
      <c r="BR1181" s="5" t="s">
        <v>3597</v>
      </c>
    </row>
    <row r="1182" spans="1:70" x14ac:dyDescent="0.2">
      <c r="A1182" s="91">
        <v>241</v>
      </c>
      <c r="B1182" s="229" t="s">
        <v>3590</v>
      </c>
      <c r="C1182" s="259" t="s">
        <v>3591</v>
      </c>
      <c r="D1182" s="229" t="s">
        <v>3599</v>
      </c>
      <c r="E1182" s="3" t="s">
        <v>3555</v>
      </c>
      <c r="F1182" s="26" t="s">
        <v>102</v>
      </c>
      <c r="G1182" s="26" t="s">
        <v>55</v>
      </c>
      <c r="H1182" s="26" t="s">
        <v>491</v>
      </c>
      <c r="J1182" s="22">
        <v>40</v>
      </c>
      <c r="L1182" s="28" t="s">
        <v>57</v>
      </c>
      <c r="M1182" s="22" t="s">
        <v>58</v>
      </c>
      <c r="N1182" s="22">
        <v>0</v>
      </c>
      <c r="O1182" s="22" t="s">
        <v>59</v>
      </c>
      <c r="P1182" s="22" t="s">
        <v>78</v>
      </c>
      <c r="R1182" s="23" t="s">
        <v>3593</v>
      </c>
      <c r="U1182" s="23" t="s">
        <v>3594</v>
      </c>
      <c r="V1182" s="25" t="s">
        <v>613</v>
      </c>
      <c r="W1182" s="65" t="s">
        <v>3595</v>
      </c>
      <c r="Z1182" s="83" t="s">
        <v>62</v>
      </c>
      <c r="AA1182" s="6">
        <v>2</v>
      </c>
      <c r="BQ1182" s="6" t="s">
        <v>3596</v>
      </c>
      <c r="BR1182" s="5" t="s">
        <v>3597</v>
      </c>
    </row>
    <row r="1183" spans="1:70" x14ac:dyDescent="0.2">
      <c r="A1183" s="91">
        <v>242</v>
      </c>
      <c r="B1183" s="229" t="s">
        <v>3590</v>
      </c>
      <c r="C1183" s="259" t="s">
        <v>3591</v>
      </c>
      <c r="D1183" s="229" t="s">
        <v>3600</v>
      </c>
      <c r="E1183" s="3" t="s">
        <v>3555</v>
      </c>
      <c r="F1183" s="26" t="s">
        <v>102</v>
      </c>
      <c r="G1183" s="26" t="s">
        <v>55</v>
      </c>
      <c r="H1183" s="26" t="s">
        <v>491</v>
      </c>
      <c r="J1183" s="22">
        <v>40</v>
      </c>
      <c r="L1183" s="28" t="s">
        <v>57</v>
      </c>
      <c r="M1183" s="22" t="s">
        <v>58</v>
      </c>
      <c r="N1183" s="22">
        <v>0</v>
      </c>
      <c r="O1183" s="22" t="s">
        <v>59</v>
      </c>
      <c r="P1183" s="22" t="s">
        <v>78</v>
      </c>
      <c r="R1183" s="23" t="s">
        <v>3593</v>
      </c>
      <c r="U1183" s="23" t="s">
        <v>3594</v>
      </c>
      <c r="V1183" s="25" t="s">
        <v>613</v>
      </c>
      <c r="W1183" s="65" t="s">
        <v>3595</v>
      </c>
      <c r="Z1183" s="83" t="s">
        <v>62</v>
      </c>
      <c r="AA1183" s="6">
        <v>11</v>
      </c>
      <c r="BQ1183" s="6" t="s">
        <v>3596</v>
      </c>
      <c r="BR1183" s="5" t="s">
        <v>3597</v>
      </c>
    </row>
    <row r="1184" spans="1:70" x14ac:dyDescent="0.2">
      <c r="A1184" s="91">
        <v>408</v>
      </c>
      <c r="B1184" s="229" t="s">
        <v>3590</v>
      </c>
      <c r="C1184" s="259" t="s">
        <v>3591</v>
      </c>
      <c r="D1184" s="229" t="s">
        <v>3601</v>
      </c>
      <c r="E1184" s="3" t="s">
        <v>3555</v>
      </c>
      <c r="F1184" s="26" t="s">
        <v>102</v>
      </c>
      <c r="G1184" s="26" t="s">
        <v>55</v>
      </c>
      <c r="H1184" s="26" t="s">
        <v>491</v>
      </c>
      <c r="J1184" s="22">
        <v>40</v>
      </c>
      <c r="L1184" s="28" t="s">
        <v>57</v>
      </c>
      <c r="M1184" s="22" t="s">
        <v>58</v>
      </c>
      <c r="N1184" s="22">
        <v>0</v>
      </c>
      <c r="O1184" s="22" t="s">
        <v>59</v>
      </c>
      <c r="P1184" s="22" t="s">
        <v>78</v>
      </c>
      <c r="R1184" s="23" t="s">
        <v>3593</v>
      </c>
      <c r="U1184" s="23" t="s">
        <v>3594</v>
      </c>
      <c r="V1184" s="25" t="s">
        <v>613</v>
      </c>
      <c r="W1184" s="65" t="s">
        <v>3595</v>
      </c>
      <c r="Z1184" s="83" t="s">
        <v>62</v>
      </c>
      <c r="AA1184" s="6">
        <v>28</v>
      </c>
      <c r="BQ1184" s="6" t="s">
        <v>3596</v>
      </c>
      <c r="BR1184" s="5" t="s">
        <v>3597</v>
      </c>
    </row>
    <row r="1185" spans="1:70" x14ac:dyDescent="0.2">
      <c r="A1185" s="91">
        <v>409</v>
      </c>
      <c r="B1185" s="229" t="s">
        <v>3590</v>
      </c>
      <c r="C1185" s="259" t="s">
        <v>3591</v>
      </c>
      <c r="D1185" s="229" t="s">
        <v>3602</v>
      </c>
      <c r="E1185" s="3" t="s">
        <v>3555</v>
      </c>
      <c r="F1185" s="26" t="s">
        <v>102</v>
      </c>
      <c r="G1185" s="26" t="s">
        <v>55</v>
      </c>
      <c r="H1185" s="26" t="s">
        <v>412</v>
      </c>
      <c r="J1185" s="22">
        <v>40</v>
      </c>
      <c r="L1185" s="28" t="s">
        <v>57</v>
      </c>
      <c r="M1185" s="22" t="s">
        <v>58</v>
      </c>
      <c r="N1185" s="22">
        <v>0</v>
      </c>
      <c r="O1185" s="22" t="s">
        <v>59</v>
      </c>
      <c r="P1185" s="22" t="s">
        <v>78</v>
      </c>
      <c r="R1185" s="23" t="s">
        <v>3593</v>
      </c>
      <c r="U1185" s="23" t="s">
        <v>3594</v>
      </c>
      <c r="V1185" s="25" t="s">
        <v>613</v>
      </c>
      <c r="W1185" s="65" t="s">
        <v>3595</v>
      </c>
      <c r="Z1185" s="83" t="s">
        <v>62</v>
      </c>
      <c r="AA1185" s="6">
        <v>4</v>
      </c>
      <c r="BQ1185" s="6" t="s">
        <v>3596</v>
      </c>
      <c r="BR1185" s="5" t="s">
        <v>3597</v>
      </c>
    </row>
    <row r="1186" spans="1:70" x14ac:dyDescent="0.2">
      <c r="A1186" s="91">
        <v>410</v>
      </c>
      <c r="B1186" s="229" t="s">
        <v>3590</v>
      </c>
      <c r="C1186" s="259" t="s">
        <v>3591</v>
      </c>
      <c r="D1186" s="229" t="s">
        <v>3603</v>
      </c>
      <c r="E1186" s="3" t="s">
        <v>3555</v>
      </c>
      <c r="F1186" s="26" t="s">
        <v>102</v>
      </c>
      <c r="G1186" s="26" t="s">
        <v>55</v>
      </c>
      <c r="H1186" s="26" t="s">
        <v>412</v>
      </c>
      <c r="J1186" s="22">
        <v>40</v>
      </c>
      <c r="L1186" s="28" t="s">
        <v>57</v>
      </c>
      <c r="M1186" s="22" t="s">
        <v>58</v>
      </c>
      <c r="N1186" s="22">
        <v>0</v>
      </c>
      <c r="O1186" s="22" t="s">
        <v>59</v>
      </c>
      <c r="P1186" s="22" t="s">
        <v>78</v>
      </c>
      <c r="R1186" s="23" t="s">
        <v>3593</v>
      </c>
      <c r="U1186" s="23" t="s">
        <v>3594</v>
      </c>
      <c r="V1186" s="25" t="s">
        <v>613</v>
      </c>
      <c r="W1186" s="65" t="s">
        <v>3595</v>
      </c>
      <c r="Z1186" s="83" t="s">
        <v>62</v>
      </c>
      <c r="AA1186" s="6">
        <v>37</v>
      </c>
      <c r="BQ1186" s="6" t="s">
        <v>3596</v>
      </c>
      <c r="BR1186" s="5" t="s">
        <v>3597</v>
      </c>
    </row>
    <row r="1187" spans="1:70" x14ac:dyDescent="0.2">
      <c r="A1187" s="91">
        <v>411</v>
      </c>
      <c r="B1187" s="229" t="s">
        <v>3590</v>
      </c>
      <c r="C1187" s="259" t="s">
        <v>3591</v>
      </c>
      <c r="D1187" s="229" t="s">
        <v>3604</v>
      </c>
      <c r="E1187" s="3" t="s">
        <v>3555</v>
      </c>
      <c r="F1187" s="26" t="s">
        <v>102</v>
      </c>
      <c r="G1187" s="26" t="s">
        <v>55</v>
      </c>
      <c r="H1187" s="26" t="s">
        <v>3605</v>
      </c>
      <c r="J1187" s="22">
        <v>40</v>
      </c>
      <c r="L1187" s="28" t="s">
        <v>57</v>
      </c>
      <c r="M1187" s="22" t="s">
        <v>58</v>
      </c>
      <c r="N1187" s="22">
        <v>0</v>
      </c>
      <c r="O1187" s="22" t="s">
        <v>59</v>
      </c>
      <c r="P1187" s="22" t="s">
        <v>78</v>
      </c>
      <c r="R1187" s="23" t="s">
        <v>3593</v>
      </c>
      <c r="U1187" s="23" t="s">
        <v>3594</v>
      </c>
      <c r="V1187" s="25" t="s">
        <v>613</v>
      </c>
      <c r="W1187" s="65" t="s">
        <v>3595</v>
      </c>
      <c r="Z1187" s="83" t="s">
        <v>62</v>
      </c>
      <c r="AA1187" s="6">
        <v>3</v>
      </c>
      <c r="BQ1187" s="6" t="s">
        <v>3596</v>
      </c>
      <c r="BR1187" s="5" t="s">
        <v>3597</v>
      </c>
    </row>
    <row r="1188" spans="1:70" x14ac:dyDescent="0.2">
      <c r="A1188" s="91">
        <v>412</v>
      </c>
      <c r="B1188" s="229" t="s">
        <v>3590</v>
      </c>
      <c r="C1188" s="259" t="s">
        <v>3591</v>
      </c>
      <c r="D1188" s="229" t="s">
        <v>3606</v>
      </c>
      <c r="E1188" s="3" t="s">
        <v>3555</v>
      </c>
      <c r="F1188" s="26" t="s">
        <v>102</v>
      </c>
      <c r="G1188" s="26" t="s">
        <v>55</v>
      </c>
      <c r="H1188" s="26" t="s">
        <v>3605</v>
      </c>
      <c r="J1188" s="22">
        <v>40</v>
      </c>
      <c r="L1188" s="28" t="s">
        <v>57</v>
      </c>
      <c r="M1188" s="22" t="s">
        <v>58</v>
      </c>
      <c r="N1188" s="22">
        <v>0</v>
      </c>
      <c r="O1188" s="22" t="s">
        <v>59</v>
      </c>
      <c r="P1188" s="22" t="s">
        <v>78</v>
      </c>
      <c r="R1188" s="23" t="s">
        <v>3593</v>
      </c>
      <c r="U1188" s="23" t="s">
        <v>3594</v>
      </c>
      <c r="V1188" s="25" t="s">
        <v>613</v>
      </c>
      <c r="W1188" s="65" t="s">
        <v>3595</v>
      </c>
      <c r="Z1188" s="83" t="s">
        <v>62</v>
      </c>
      <c r="AA1188" s="6">
        <v>38</v>
      </c>
      <c r="BQ1188" s="6" t="s">
        <v>3596</v>
      </c>
      <c r="BR1188" s="5" t="s">
        <v>3597</v>
      </c>
    </row>
    <row r="1189" spans="1:70" x14ac:dyDescent="0.2">
      <c r="A1189" s="91">
        <v>413</v>
      </c>
      <c r="B1189" s="229" t="s">
        <v>3607</v>
      </c>
      <c r="C1189" s="259" t="s">
        <v>3608</v>
      </c>
      <c r="D1189" s="229" t="s">
        <v>3609</v>
      </c>
      <c r="E1189" s="3" t="s">
        <v>3555</v>
      </c>
      <c r="F1189" s="26" t="s">
        <v>54</v>
      </c>
      <c r="G1189" s="26" t="s">
        <v>55</v>
      </c>
      <c r="H1189" s="26" t="s">
        <v>65</v>
      </c>
      <c r="J1189" s="22">
        <v>40</v>
      </c>
      <c r="L1189" s="28" t="s">
        <v>57</v>
      </c>
      <c r="M1189" s="22" t="s">
        <v>58</v>
      </c>
      <c r="N1189" s="22" t="s">
        <v>2607</v>
      </c>
      <c r="O1189" s="22" t="s">
        <v>59</v>
      </c>
      <c r="P1189" s="22" t="s">
        <v>3610</v>
      </c>
      <c r="Q1189" s="23" t="s">
        <v>3611</v>
      </c>
      <c r="R1189" s="23" t="s">
        <v>3612</v>
      </c>
      <c r="V1189" s="25" t="s">
        <v>613</v>
      </c>
      <c r="W1189" s="65" t="s">
        <v>1953</v>
      </c>
      <c r="X1189" s="106" t="s">
        <v>3613</v>
      </c>
      <c r="Y1189" s="25" t="s">
        <v>3614</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3615</v>
      </c>
      <c r="BR1189" s="5" t="s">
        <v>3616</v>
      </c>
    </row>
    <row r="1190" spans="1:70" x14ac:dyDescent="0.2">
      <c r="A1190" s="91">
        <v>433</v>
      </c>
      <c r="B1190" s="229" t="s">
        <v>3617</v>
      </c>
      <c r="C1190" s="259" t="s">
        <v>3618</v>
      </c>
      <c r="D1190" s="229" t="s">
        <v>3619</v>
      </c>
      <c r="E1190" s="3" t="s">
        <v>3555</v>
      </c>
      <c r="F1190" s="26" t="s">
        <v>54</v>
      </c>
      <c r="G1190" s="26" t="s">
        <v>55</v>
      </c>
      <c r="H1190" s="26" t="s">
        <v>56</v>
      </c>
      <c r="J1190" s="22">
        <v>10</v>
      </c>
      <c r="L1190" s="28" t="s">
        <v>57</v>
      </c>
      <c r="M1190" s="22" t="s">
        <v>58</v>
      </c>
      <c r="N1190" s="22">
        <v>0</v>
      </c>
      <c r="O1190" s="22" t="s">
        <v>59</v>
      </c>
      <c r="P1190" s="22" t="s">
        <v>78</v>
      </c>
      <c r="R1190" s="23" t="s">
        <v>3620</v>
      </c>
      <c r="T1190" s="23">
        <v>150</v>
      </c>
      <c r="V1190" s="25" t="s">
        <v>613</v>
      </c>
      <c r="W1190" s="65" t="s">
        <v>1953</v>
      </c>
      <c r="X1190" s="106">
        <v>4</v>
      </c>
      <c r="Y1190" s="25" t="s">
        <v>3621</v>
      </c>
      <c r="Z1190" s="83" t="s">
        <v>62</v>
      </c>
      <c r="AA1190" s="6">
        <v>4</v>
      </c>
      <c r="AB1190" s="6">
        <v>0</v>
      </c>
      <c r="BQ1190" s="6" t="s">
        <v>511</v>
      </c>
      <c r="BR1190" s="5" t="s">
        <v>3622</v>
      </c>
    </row>
    <row r="1191" spans="1:70" x14ac:dyDescent="0.2">
      <c r="A1191" s="91">
        <v>434</v>
      </c>
      <c r="B1191" s="229" t="s">
        <v>3617</v>
      </c>
      <c r="C1191" s="259" t="s">
        <v>3618</v>
      </c>
      <c r="D1191" s="229" t="s">
        <v>3623</v>
      </c>
      <c r="E1191" s="3" t="s">
        <v>3555</v>
      </c>
      <c r="F1191" s="26" t="s">
        <v>54</v>
      </c>
      <c r="G1191" s="26" t="s">
        <v>55</v>
      </c>
      <c r="H1191" s="26" t="s">
        <v>56</v>
      </c>
      <c r="J1191" s="22">
        <v>10</v>
      </c>
      <c r="L1191" s="28" t="s">
        <v>57</v>
      </c>
      <c r="M1191" s="22" t="s">
        <v>58</v>
      </c>
      <c r="N1191" s="22">
        <v>0</v>
      </c>
      <c r="O1191" s="22" t="s">
        <v>59</v>
      </c>
      <c r="P1191" s="22" t="s">
        <v>78</v>
      </c>
      <c r="R1191" s="23" t="s">
        <v>3620</v>
      </c>
      <c r="T1191" s="23">
        <v>150</v>
      </c>
      <c r="V1191" s="25" t="s">
        <v>613</v>
      </c>
      <c r="W1191" s="65" t="s">
        <v>1953</v>
      </c>
      <c r="X1191" s="106">
        <v>4</v>
      </c>
      <c r="Y1191" s="25" t="s">
        <v>3621</v>
      </c>
      <c r="Z1191" s="83" t="s">
        <v>62</v>
      </c>
      <c r="AA1191" s="6">
        <v>9</v>
      </c>
      <c r="AB1191" s="6">
        <v>0</v>
      </c>
      <c r="BQ1191" s="6" t="s">
        <v>511</v>
      </c>
      <c r="BR1191" s="5" t="s">
        <v>3622</v>
      </c>
    </row>
    <row r="1192" spans="1:70" x14ac:dyDescent="0.2">
      <c r="A1192" s="91">
        <v>435</v>
      </c>
      <c r="B1192" s="229" t="s">
        <v>3617</v>
      </c>
      <c r="C1192" s="259" t="s">
        <v>3618</v>
      </c>
      <c r="D1192" s="229" t="s">
        <v>3624</v>
      </c>
      <c r="E1192" s="3" t="s">
        <v>3555</v>
      </c>
      <c r="F1192" s="26" t="s">
        <v>54</v>
      </c>
      <c r="G1192" s="26" t="s">
        <v>55</v>
      </c>
      <c r="H1192" s="26" t="s">
        <v>56</v>
      </c>
      <c r="J1192" s="22">
        <v>10</v>
      </c>
      <c r="L1192" s="28" t="s">
        <v>57</v>
      </c>
      <c r="M1192" s="22" t="s">
        <v>58</v>
      </c>
      <c r="N1192" s="22">
        <v>0</v>
      </c>
      <c r="O1192" s="22" t="s">
        <v>59</v>
      </c>
      <c r="P1192" s="22" t="s">
        <v>78</v>
      </c>
      <c r="R1192" s="23" t="s">
        <v>3620</v>
      </c>
      <c r="T1192" s="23">
        <v>150</v>
      </c>
      <c r="V1192" s="25" t="s">
        <v>613</v>
      </c>
      <c r="W1192" s="65" t="s">
        <v>1953</v>
      </c>
      <c r="X1192" s="106">
        <v>4</v>
      </c>
      <c r="Y1192" s="25" t="s">
        <v>3621</v>
      </c>
      <c r="Z1192" s="83" t="s">
        <v>62</v>
      </c>
      <c r="AA1192" s="6">
        <v>1</v>
      </c>
      <c r="AB1192" s="6">
        <v>0</v>
      </c>
      <c r="BQ1192" s="6" t="s">
        <v>511</v>
      </c>
      <c r="BR1192" s="5" t="s">
        <v>3622</v>
      </c>
    </row>
    <row r="1193" spans="1:70" x14ac:dyDescent="0.2">
      <c r="A1193" s="91">
        <v>436</v>
      </c>
      <c r="B1193" s="229" t="s">
        <v>3625</v>
      </c>
      <c r="C1193" s="259" t="s">
        <v>3626</v>
      </c>
      <c r="D1193" s="229" t="s">
        <v>3627</v>
      </c>
      <c r="E1193" s="3" t="s">
        <v>3555</v>
      </c>
      <c r="F1193" s="26" t="s">
        <v>102</v>
      </c>
      <c r="G1193" s="26" t="s">
        <v>55</v>
      </c>
      <c r="H1193" s="26" t="s">
        <v>56</v>
      </c>
      <c r="J1193" s="22">
        <v>40</v>
      </c>
      <c r="L1193" s="28" t="s">
        <v>57</v>
      </c>
      <c r="M1193" s="22" t="s">
        <v>58</v>
      </c>
      <c r="N1193" s="22">
        <v>0</v>
      </c>
      <c r="O1193" s="22" t="s">
        <v>59</v>
      </c>
      <c r="P1193" s="22" t="s">
        <v>78</v>
      </c>
      <c r="Z1193" s="83" t="s">
        <v>62</v>
      </c>
      <c r="AA1193" s="6">
        <v>3</v>
      </c>
      <c r="BQ1193" s="6" t="s">
        <v>3596</v>
      </c>
      <c r="BR1193" s="5" t="s">
        <v>3628</v>
      </c>
    </row>
    <row r="1194" spans="1:70" x14ac:dyDescent="0.2">
      <c r="A1194" s="91">
        <v>437</v>
      </c>
      <c r="B1194" s="229" t="s">
        <v>3625</v>
      </c>
      <c r="C1194" s="259" t="s">
        <v>3626</v>
      </c>
      <c r="D1194" s="229" t="s">
        <v>3629</v>
      </c>
      <c r="E1194" s="3" t="s">
        <v>3555</v>
      </c>
      <c r="F1194" s="26" t="s">
        <v>102</v>
      </c>
      <c r="G1194" s="26" t="s">
        <v>55</v>
      </c>
      <c r="H1194" s="26" t="s">
        <v>56</v>
      </c>
      <c r="J1194" s="22">
        <v>40</v>
      </c>
      <c r="L1194" s="28" t="s">
        <v>57</v>
      </c>
      <c r="M1194" s="22" t="s">
        <v>58</v>
      </c>
      <c r="N1194" s="22">
        <v>0</v>
      </c>
      <c r="O1194" s="22" t="s">
        <v>59</v>
      </c>
      <c r="P1194" s="22" t="s">
        <v>78</v>
      </c>
      <c r="Z1194" s="83" t="s">
        <v>62</v>
      </c>
      <c r="AA1194" s="6">
        <v>35</v>
      </c>
      <c r="BQ1194" s="6" t="s">
        <v>3596</v>
      </c>
      <c r="BR1194" s="5" t="s">
        <v>3628</v>
      </c>
    </row>
    <row r="1195" spans="1:70" x14ac:dyDescent="0.2">
      <c r="A1195" s="91">
        <v>438</v>
      </c>
      <c r="B1195" s="229" t="s">
        <v>3625</v>
      </c>
      <c r="C1195" s="259" t="s">
        <v>3626</v>
      </c>
      <c r="D1195" s="229" t="s">
        <v>3630</v>
      </c>
      <c r="E1195" s="3" t="s">
        <v>3555</v>
      </c>
      <c r="F1195" s="26" t="s">
        <v>102</v>
      </c>
      <c r="G1195" s="26" t="s">
        <v>55</v>
      </c>
      <c r="H1195" s="26" t="s">
        <v>56</v>
      </c>
      <c r="J1195" s="22">
        <v>40</v>
      </c>
      <c r="L1195" s="28" t="s">
        <v>57</v>
      </c>
      <c r="M1195" s="22" t="s">
        <v>58</v>
      </c>
      <c r="N1195" s="22">
        <v>0</v>
      </c>
      <c r="O1195" s="22" t="s">
        <v>59</v>
      </c>
      <c r="P1195" s="22" t="s">
        <v>78</v>
      </c>
      <c r="Z1195" s="83" t="s">
        <v>62</v>
      </c>
      <c r="AA1195" s="6">
        <v>3</v>
      </c>
      <c r="BQ1195" s="6" t="s">
        <v>3596</v>
      </c>
      <c r="BR1195" s="5" t="s">
        <v>3628</v>
      </c>
    </row>
    <row r="1196" spans="1:70" x14ac:dyDescent="0.2">
      <c r="A1196" s="91">
        <v>439</v>
      </c>
      <c r="B1196" s="229" t="s">
        <v>3631</v>
      </c>
      <c r="C1196" s="259" t="s">
        <v>3632</v>
      </c>
      <c r="D1196" s="229" t="s">
        <v>329</v>
      </c>
      <c r="E1196" s="3" t="s">
        <v>3555</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3633</v>
      </c>
    </row>
    <row r="1197" spans="1:70" x14ac:dyDescent="0.2">
      <c r="A1197" s="91">
        <v>441</v>
      </c>
      <c r="B1197" s="229" t="s">
        <v>3607</v>
      </c>
      <c r="C1197" s="259" t="s">
        <v>3634</v>
      </c>
      <c r="D1197" s="229" t="s">
        <v>3635</v>
      </c>
      <c r="E1197" s="3" t="s">
        <v>3555</v>
      </c>
      <c r="F1197" s="26" t="s">
        <v>54</v>
      </c>
      <c r="G1197" s="26" t="s">
        <v>55</v>
      </c>
      <c r="H1197" s="26" t="s">
        <v>56</v>
      </c>
      <c r="J1197" s="22">
        <v>5</v>
      </c>
      <c r="L1197" s="28" t="s">
        <v>57</v>
      </c>
      <c r="M1197" s="22" t="s">
        <v>58</v>
      </c>
      <c r="N1197" s="22" t="s">
        <v>3636</v>
      </c>
      <c r="O1197" s="22" t="s">
        <v>59</v>
      </c>
      <c r="P1197" s="22" t="s">
        <v>3637</v>
      </c>
      <c r="R1197" s="23" t="s">
        <v>3638</v>
      </c>
      <c r="V1197" s="25" t="s">
        <v>613</v>
      </c>
      <c r="Y1197" s="25" t="s">
        <v>3639</v>
      </c>
      <c r="Z1197" s="83" t="s">
        <v>62</v>
      </c>
      <c r="AA1197" s="6">
        <v>11</v>
      </c>
      <c r="AB1197" s="6">
        <v>0</v>
      </c>
      <c r="BQ1197" s="6" t="s">
        <v>213</v>
      </c>
      <c r="BR1197" s="5" t="s">
        <v>3640</v>
      </c>
    </row>
    <row r="1198" spans="1:70" x14ac:dyDescent="0.2">
      <c r="A1198" s="91">
        <v>442</v>
      </c>
      <c r="B1198" s="229" t="s">
        <v>3607</v>
      </c>
      <c r="C1198" s="259" t="s">
        <v>3634</v>
      </c>
      <c r="D1198" s="229" t="s">
        <v>3641</v>
      </c>
      <c r="E1198" s="3" t="s">
        <v>3555</v>
      </c>
      <c r="F1198" s="26" t="s">
        <v>54</v>
      </c>
      <c r="G1198" s="26" t="s">
        <v>55</v>
      </c>
      <c r="H1198" s="26" t="s">
        <v>56</v>
      </c>
      <c r="J1198" s="22">
        <v>10</v>
      </c>
      <c r="L1198" s="28" t="s">
        <v>57</v>
      </c>
      <c r="M1198" s="22" t="s">
        <v>58</v>
      </c>
      <c r="N1198" s="22" t="s">
        <v>3636</v>
      </c>
      <c r="O1198" s="22" t="s">
        <v>59</v>
      </c>
      <c r="P1198" s="22" t="s">
        <v>3637</v>
      </c>
      <c r="R1198" s="23" t="s">
        <v>3638</v>
      </c>
      <c r="V1198" s="25" t="s">
        <v>613</v>
      </c>
      <c r="Y1198" s="25" t="s">
        <v>3639</v>
      </c>
      <c r="Z1198" s="83" t="s">
        <v>62</v>
      </c>
      <c r="AA1198" s="6">
        <v>11</v>
      </c>
      <c r="AB1198" s="6">
        <v>0</v>
      </c>
      <c r="BQ1198" s="6" t="s">
        <v>213</v>
      </c>
      <c r="BR1198" s="5" t="s">
        <v>3640</v>
      </c>
    </row>
    <row r="1199" spans="1:70" x14ac:dyDescent="0.2">
      <c r="A1199" s="91">
        <v>443</v>
      </c>
      <c r="B1199" s="229" t="s">
        <v>3607</v>
      </c>
      <c r="C1199" s="259" t="s">
        <v>3634</v>
      </c>
      <c r="D1199" s="229" t="s">
        <v>3642</v>
      </c>
      <c r="E1199" s="3" t="s">
        <v>3555</v>
      </c>
      <c r="F1199" s="26" t="s">
        <v>54</v>
      </c>
      <c r="G1199" s="26" t="s">
        <v>55</v>
      </c>
      <c r="H1199" s="26" t="s">
        <v>56</v>
      </c>
      <c r="J1199" s="22">
        <v>20</v>
      </c>
      <c r="L1199" s="28" t="s">
        <v>57</v>
      </c>
      <c r="M1199" s="22" t="s">
        <v>58</v>
      </c>
      <c r="N1199" s="22" t="s">
        <v>3636</v>
      </c>
      <c r="O1199" s="22" t="s">
        <v>59</v>
      </c>
      <c r="P1199" s="22" t="s">
        <v>3637</v>
      </c>
      <c r="R1199" s="23" t="s">
        <v>3638</v>
      </c>
      <c r="V1199" s="25" t="s">
        <v>613</v>
      </c>
      <c r="Y1199" s="25" t="s">
        <v>3639</v>
      </c>
      <c r="Z1199" s="83" t="s">
        <v>62</v>
      </c>
      <c r="AA1199" s="6">
        <v>11</v>
      </c>
      <c r="AB1199" s="6">
        <v>0</v>
      </c>
      <c r="BQ1199" s="6" t="s">
        <v>213</v>
      </c>
      <c r="BR1199" s="5" t="s">
        <v>3640</v>
      </c>
    </row>
    <row r="1200" spans="1:70" x14ac:dyDescent="0.2">
      <c r="A1200" s="91">
        <v>444</v>
      </c>
      <c r="B1200" s="229" t="s">
        <v>3643</v>
      </c>
      <c r="C1200" s="259" t="s">
        <v>3644</v>
      </c>
      <c r="D1200" s="229" t="s">
        <v>3645</v>
      </c>
      <c r="E1200" s="3" t="s">
        <v>3555</v>
      </c>
      <c r="F1200" s="26" t="s">
        <v>102</v>
      </c>
      <c r="G1200" s="26" t="s">
        <v>55</v>
      </c>
      <c r="H1200" s="26" t="s">
        <v>56</v>
      </c>
      <c r="J1200" s="22">
        <v>40</v>
      </c>
      <c r="L1200" s="28" t="s">
        <v>57</v>
      </c>
      <c r="M1200" s="22" t="s">
        <v>58</v>
      </c>
      <c r="N1200" s="22" t="s">
        <v>3646</v>
      </c>
      <c r="O1200" s="22" t="s">
        <v>59</v>
      </c>
      <c r="P1200" s="22" t="s">
        <v>3647</v>
      </c>
      <c r="U1200" s="23" t="s">
        <v>3594</v>
      </c>
      <c r="V1200" s="25" t="s">
        <v>642</v>
      </c>
      <c r="Y1200" s="25" t="s">
        <v>3648</v>
      </c>
      <c r="Z1200" s="83" t="s">
        <v>62</v>
      </c>
      <c r="AA1200" s="6">
        <v>24</v>
      </c>
      <c r="AB1200" s="6">
        <v>0</v>
      </c>
      <c r="BQ1200" s="6" t="s">
        <v>213</v>
      </c>
      <c r="BR1200" s="5" t="s">
        <v>3649</v>
      </c>
    </row>
    <row r="1201" spans="1:70" x14ac:dyDescent="0.2">
      <c r="A1201" s="91">
        <v>445</v>
      </c>
      <c r="B1201" s="229" t="s">
        <v>3650</v>
      </c>
      <c r="C1201" s="259" t="s">
        <v>3651</v>
      </c>
      <c r="D1201" s="229" t="s">
        <v>3652</v>
      </c>
      <c r="E1201" s="3" t="s">
        <v>3555</v>
      </c>
      <c r="F1201" s="26" t="s">
        <v>102</v>
      </c>
      <c r="G1201" s="26" t="s">
        <v>55</v>
      </c>
      <c r="H1201" s="26" t="s">
        <v>56</v>
      </c>
      <c r="J1201" s="22">
        <v>20</v>
      </c>
      <c r="L1201" s="28" t="s">
        <v>57</v>
      </c>
      <c r="M1201" s="22" t="s">
        <v>58</v>
      </c>
      <c r="N1201" s="22">
        <v>0</v>
      </c>
      <c r="O1201" s="22" t="s">
        <v>59</v>
      </c>
      <c r="P1201" s="22" t="s">
        <v>78</v>
      </c>
      <c r="R1201" s="23" t="s">
        <v>3653</v>
      </c>
      <c r="T1201" s="23">
        <v>150</v>
      </c>
      <c r="V1201" s="25" t="s">
        <v>613</v>
      </c>
      <c r="W1201" s="65" t="s">
        <v>1953</v>
      </c>
      <c r="X1201" s="106">
        <v>4</v>
      </c>
      <c r="Y1201" s="25" t="s">
        <v>3654</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3655</v>
      </c>
      <c r="BR1201" s="5" t="s">
        <v>3656</v>
      </c>
    </row>
    <row r="1202" spans="1:70" x14ac:dyDescent="0.2">
      <c r="A1202" s="91">
        <v>446</v>
      </c>
      <c r="B1202" s="229" t="s">
        <v>3657</v>
      </c>
      <c r="C1202" s="259" t="s">
        <v>3658</v>
      </c>
      <c r="D1202" s="229" t="s">
        <v>3659</v>
      </c>
      <c r="E1202" s="3" t="s">
        <v>3555</v>
      </c>
      <c r="F1202" s="26" t="s">
        <v>102</v>
      </c>
      <c r="G1202" s="26" t="s">
        <v>55</v>
      </c>
      <c r="H1202" s="26" t="s">
        <v>406</v>
      </c>
      <c r="J1202" s="22">
        <v>40</v>
      </c>
      <c r="L1202" s="28" t="s">
        <v>57</v>
      </c>
      <c r="M1202" s="22" t="s">
        <v>58</v>
      </c>
      <c r="N1202" s="22">
        <v>0</v>
      </c>
      <c r="O1202" s="22" t="s">
        <v>59</v>
      </c>
      <c r="P1202" s="22" t="s">
        <v>78</v>
      </c>
      <c r="R1202" s="23" t="s">
        <v>3660</v>
      </c>
      <c r="U1202" s="23" t="s">
        <v>3594</v>
      </c>
      <c r="V1202" s="25" t="s">
        <v>613</v>
      </c>
      <c r="W1202" s="65" t="s">
        <v>1953</v>
      </c>
      <c r="Z1202" s="83" t="s">
        <v>62</v>
      </c>
      <c r="AA1202" s="6">
        <v>2</v>
      </c>
      <c r="BQ1202" s="6" t="s">
        <v>213</v>
      </c>
      <c r="BR1202" s="5" t="s">
        <v>3661</v>
      </c>
    </row>
    <row r="1203" spans="1:70" x14ac:dyDescent="0.2">
      <c r="A1203" s="91">
        <v>447</v>
      </c>
      <c r="B1203" s="229" t="s">
        <v>3657</v>
      </c>
      <c r="C1203" s="259" t="s">
        <v>3658</v>
      </c>
      <c r="D1203" s="229" t="s">
        <v>3662</v>
      </c>
      <c r="E1203" s="3" t="s">
        <v>3555</v>
      </c>
      <c r="F1203" s="26" t="s">
        <v>102</v>
      </c>
      <c r="G1203" s="26" t="s">
        <v>55</v>
      </c>
      <c r="H1203" s="26" t="s">
        <v>406</v>
      </c>
      <c r="J1203" s="22">
        <v>40</v>
      </c>
      <c r="L1203" s="28" t="s">
        <v>57</v>
      </c>
      <c r="M1203" s="22" t="s">
        <v>58</v>
      </c>
      <c r="N1203" s="22">
        <v>0</v>
      </c>
      <c r="O1203" s="22" t="s">
        <v>59</v>
      </c>
      <c r="P1203" s="22" t="s">
        <v>78</v>
      </c>
      <c r="R1203" s="23" t="s">
        <v>3660</v>
      </c>
      <c r="U1203" s="23" t="s">
        <v>3594</v>
      </c>
      <c r="V1203" s="25" t="s">
        <v>613</v>
      </c>
      <c r="W1203" s="65" t="s">
        <v>1953</v>
      </c>
      <c r="Z1203" s="83" t="s">
        <v>62</v>
      </c>
      <c r="AA1203" s="6">
        <v>17</v>
      </c>
      <c r="BQ1203" s="6" t="s">
        <v>213</v>
      </c>
      <c r="BR1203" s="5" t="s">
        <v>3661</v>
      </c>
    </row>
    <row r="1204" spans="1:70" x14ac:dyDescent="0.2">
      <c r="A1204" s="91">
        <v>448</v>
      </c>
      <c r="B1204" s="229" t="s">
        <v>3657</v>
      </c>
      <c r="C1204" s="259" t="s">
        <v>3658</v>
      </c>
      <c r="D1204" s="229" t="s">
        <v>3663</v>
      </c>
      <c r="E1204" s="3" t="s">
        <v>3555</v>
      </c>
      <c r="F1204" s="26" t="s">
        <v>102</v>
      </c>
      <c r="G1204" s="26" t="s">
        <v>55</v>
      </c>
      <c r="H1204" s="26" t="s">
        <v>406</v>
      </c>
      <c r="J1204" s="22">
        <v>40</v>
      </c>
      <c r="L1204" s="28" t="s">
        <v>57</v>
      </c>
      <c r="M1204" s="22" t="s">
        <v>58</v>
      </c>
      <c r="N1204" s="22">
        <v>0</v>
      </c>
      <c r="O1204" s="22" t="s">
        <v>59</v>
      </c>
      <c r="P1204" s="22" t="s">
        <v>78</v>
      </c>
      <c r="R1204" s="23" t="s">
        <v>3660</v>
      </c>
      <c r="U1204" s="23" t="s">
        <v>3594</v>
      </c>
      <c r="V1204" s="25" t="s">
        <v>613</v>
      </c>
      <c r="W1204" s="65" t="s">
        <v>1953</v>
      </c>
      <c r="Z1204" s="83" t="s">
        <v>62</v>
      </c>
      <c r="AA1204" s="6">
        <v>88</v>
      </c>
      <c r="BQ1204" s="6" t="s">
        <v>213</v>
      </c>
      <c r="BR1204" s="5" t="s">
        <v>3661</v>
      </c>
    </row>
    <row r="1205" spans="1:70" x14ac:dyDescent="0.2">
      <c r="A1205" s="91">
        <v>449</v>
      </c>
      <c r="B1205" s="229" t="s">
        <v>3657</v>
      </c>
      <c r="C1205" s="259" t="s">
        <v>3658</v>
      </c>
      <c r="D1205" s="229" t="s">
        <v>3664</v>
      </c>
      <c r="E1205" s="3" t="s">
        <v>3555</v>
      </c>
      <c r="F1205" s="26" t="s">
        <v>102</v>
      </c>
      <c r="G1205" s="26" t="s">
        <v>55</v>
      </c>
      <c r="H1205" s="26" t="s">
        <v>491</v>
      </c>
      <c r="J1205" s="22">
        <v>40</v>
      </c>
      <c r="L1205" s="28" t="s">
        <v>57</v>
      </c>
      <c r="M1205" s="22" t="s">
        <v>58</v>
      </c>
      <c r="N1205" s="22">
        <v>0</v>
      </c>
      <c r="O1205" s="22" t="s">
        <v>59</v>
      </c>
      <c r="P1205" s="22" t="s">
        <v>78</v>
      </c>
      <c r="R1205" s="23" t="s">
        <v>3660</v>
      </c>
      <c r="U1205" s="23" t="s">
        <v>3594</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3665</v>
      </c>
      <c r="BK1205" s="5" t="s">
        <v>334</v>
      </c>
      <c r="BQ1205" s="6" t="s">
        <v>3666</v>
      </c>
      <c r="BR1205" s="5" t="s">
        <v>3667</v>
      </c>
    </row>
    <row r="1206" spans="1:70" x14ac:dyDescent="0.2">
      <c r="A1206" s="91">
        <v>450</v>
      </c>
      <c r="B1206" s="229" t="s">
        <v>3657</v>
      </c>
      <c r="C1206" s="259" t="s">
        <v>3658</v>
      </c>
      <c r="D1206" s="229" t="s">
        <v>3668</v>
      </c>
      <c r="E1206" s="3" t="s">
        <v>3555</v>
      </c>
      <c r="F1206" s="26" t="s">
        <v>102</v>
      </c>
      <c r="G1206" s="26" t="s">
        <v>55</v>
      </c>
      <c r="H1206" s="26" t="s">
        <v>491</v>
      </c>
      <c r="J1206" s="22">
        <v>40</v>
      </c>
      <c r="L1206" s="28" t="s">
        <v>57</v>
      </c>
      <c r="M1206" s="22" t="s">
        <v>58</v>
      </c>
      <c r="N1206" s="22">
        <v>0</v>
      </c>
      <c r="O1206" s="22" t="s">
        <v>59</v>
      </c>
      <c r="P1206" s="22" t="s">
        <v>78</v>
      </c>
      <c r="R1206" s="23" t="s">
        <v>3660</v>
      </c>
      <c r="U1206" s="23" t="s">
        <v>3594</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3665</v>
      </c>
      <c r="BK1206" s="5" t="s">
        <v>334</v>
      </c>
      <c r="BQ1206" s="6" t="s">
        <v>3669</v>
      </c>
      <c r="BR1206" s="5" t="s">
        <v>3670</v>
      </c>
    </row>
    <row r="1207" spans="1:70" x14ac:dyDescent="0.2">
      <c r="A1207" s="91">
        <v>451</v>
      </c>
      <c r="B1207" s="229" t="s">
        <v>3671</v>
      </c>
      <c r="C1207" s="259" t="s">
        <v>3672</v>
      </c>
      <c r="D1207" s="229" t="s">
        <v>3673</v>
      </c>
      <c r="E1207" s="3" t="s">
        <v>3555</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3674</v>
      </c>
      <c r="Z1207" s="83" t="s">
        <v>62</v>
      </c>
      <c r="AA1207" s="6">
        <v>24</v>
      </c>
      <c r="AB1207" s="6">
        <v>15</v>
      </c>
      <c r="AC1207" s="5">
        <v>30.6</v>
      </c>
      <c r="AD1207" s="5" t="s">
        <v>79</v>
      </c>
      <c r="AE1207" s="5" t="s">
        <v>334</v>
      </c>
      <c r="AK1207" s="6">
        <v>60.35</v>
      </c>
      <c r="AL1207" s="6" t="s">
        <v>80</v>
      </c>
      <c r="AM1207" s="6" t="s">
        <v>334</v>
      </c>
      <c r="BQ1207" s="6" t="s">
        <v>3675</v>
      </c>
      <c r="BR1207" s="5" t="s">
        <v>3676</v>
      </c>
    </row>
    <row r="1208" spans="1:70" x14ac:dyDescent="0.2">
      <c r="A1208" s="91">
        <v>452</v>
      </c>
      <c r="B1208" s="229" t="s">
        <v>3677</v>
      </c>
      <c r="C1208" s="259" t="s">
        <v>3678</v>
      </c>
      <c r="D1208" s="229" t="s">
        <v>3679</v>
      </c>
      <c r="E1208" s="3" t="s">
        <v>3555</v>
      </c>
      <c r="F1208" s="26" t="s">
        <v>102</v>
      </c>
      <c r="G1208" s="26" t="s">
        <v>55</v>
      </c>
      <c r="H1208" s="26" t="s">
        <v>406</v>
      </c>
      <c r="J1208" s="22">
        <v>40</v>
      </c>
      <c r="L1208" s="28" t="s">
        <v>57</v>
      </c>
      <c r="M1208" s="22" t="s">
        <v>58</v>
      </c>
      <c r="N1208" s="22">
        <v>0</v>
      </c>
      <c r="O1208" s="22" t="s">
        <v>59</v>
      </c>
      <c r="P1208" s="22" t="s">
        <v>78</v>
      </c>
      <c r="R1208" s="23" t="s">
        <v>3680</v>
      </c>
      <c r="T1208" s="23">
        <v>200</v>
      </c>
      <c r="V1208" s="25" t="s">
        <v>613</v>
      </c>
      <c r="W1208" s="65">
        <v>10</v>
      </c>
      <c r="Y1208" s="25" t="s">
        <v>3681</v>
      </c>
      <c r="Z1208" s="83" t="s">
        <v>62</v>
      </c>
      <c r="AA1208" s="6">
        <v>13</v>
      </c>
      <c r="AB1208" s="6">
        <v>0</v>
      </c>
      <c r="BQ1208" s="6" t="s">
        <v>3402</v>
      </c>
      <c r="BR1208" s="5" t="s">
        <v>3682</v>
      </c>
    </row>
    <row r="1209" spans="1:70" x14ac:dyDescent="0.2">
      <c r="A1209" s="91">
        <v>453</v>
      </c>
      <c r="B1209" s="229" t="s">
        <v>3677</v>
      </c>
      <c r="C1209" s="259" t="s">
        <v>3678</v>
      </c>
      <c r="D1209" s="229" t="s">
        <v>3683</v>
      </c>
      <c r="E1209" s="3" t="s">
        <v>3555</v>
      </c>
      <c r="F1209" s="26" t="s">
        <v>102</v>
      </c>
      <c r="G1209" s="26" t="s">
        <v>55</v>
      </c>
      <c r="H1209" s="26" t="s">
        <v>406</v>
      </c>
      <c r="J1209" s="22">
        <v>40</v>
      </c>
      <c r="L1209" s="28" t="s">
        <v>57</v>
      </c>
      <c r="M1209" s="22" t="s">
        <v>58</v>
      </c>
      <c r="N1209" s="22">
        <v>0</v>
      </c>
      <c r="O1209" s="22" t="s">
        <v>59</v>
      </c>
      <c r="P1209" s="22" t="s">
        <v>78</v>
      </c>
      <c r="R1209" s="23" t="s">
        <v>3680</v>
      </c>
      <c r="T1209" s="23">
        <v>200</v>
      </c>
      <c r="V1209" s="25" t="s">
        <v>613</v>
      </c>
      <c r="W1209" s="65">
        <v>10</v>
      </c>
      <c r="Y1209" s="25" t="s">
        <v>3681</v>
      </c>
      <c r="Z1209" s="83" t="s">
        <v>62</v>
      </c>
      <c r="AA1209" s="6">
        <v>13</v>
      </c>
      <c r="AB1209" s="6">
        <v>0</v>
      </c>
      <c r="BQ1209" s="6" t="s">
        <v>3402</v>
      </c>
      <c r="BR1209" s="5" t="s">
        <v>3682</v>
      </c>
    </row>
    <row r="1210" spans="1:70" x14ac:dyDescent="0.2">
      <c r="A1210" s="91">
        <v>454</v>
      </c>
      <c r="B1210" s="229" t="s">
        <v>3677</v>
      </c>
      <c r="C1210" s="259" t="s">
        <v>3678</v>
      </c>
      <c r="D1210" s="229" t="s">
        <v>3684</v>
      </c>
      <c r="E1210" s="3" t="s">
        <v>3555</v>
      </c>
      <c r="F1210" s="26" t="s">
        <v>102</v>
      </c>
      <c r="G1210" s="26" t="s">
        <v>55</v>
      </c>
      <c r="H1210" s="26" t="s">
        <v>491</v>
      </c>
      <c r="J1210" s="22">
        <v>40</v>
      </c>
      <c r="L1210" s="28" t="s">
        <v>57</v>
      </c>
      <c r="M1210" s="22" t="s">
        <v>58</v>
      </c>
      <c r="N1210" s="22">
        <v>0</v>
      </c>
      <c r="O1210" s="22" t="s">
        <v>59</v>
      </c>
      <c r="P1210" s="22" t="s">
        <v>78</v>
      </c>
      <c r="R1210" s="23" t="s">
        <v>3680</v>
      </c>
      <c r="T1210" s="23">
        <v>200</v>
      </c>
      <c r="V1210" s="25" t="s">
        <v>613</v>
      </c>
      <c r="W1210" s="65">
        <v>10</v>
      </c>
      <c r="Y1210" s="25" t="s">
        <v>3681</v>
      </c>
      <c r="Z1210" s="83" t="s">
        <v>62</v>
      </c>
      <c r="AA1210" s="6">
        <v>11</v>
      </c>
      <c r="AB1210" s="6">
        <v>11</v>
      </c>
      <c r="BQ1210" s="6" t="s">
        <v>3402</v>
      </c>
      <c r="BR1210" s="5" t="s">
        <v>3682</v>
      </c>
    </row>
    <row r="1211" spans="1:70" x14ac:dyDescent="0.2">
      <c r="A1211" s="91">
        <v>455</v>
      </c>
      <c r="B1211" s="229" t="s">
        <v>3677</v>
      </c>
      <c r="C1211" s="259" t="s">
        <v>3678</v>
      </c>
      <c r="D1211" s="229" t="s">
        <v>3685</v>
      </c>
      <c r="E1211" s="3" t="s">
        <v>3555</v>
      </c>
      <c r="F1211" s="26" t="s">
        <v>102</v>
      </c>
      <c r="G1211" s="26" t="s">
        <v>55</v>
      </c>
      <c r="H1211" s="26" t="s">
        <v>491</v>
      </c>
      <c r="J1211" s="22">
        <v>40</v>
      </c>
      <c r="L1211" s="28" t="s">
        <v>57</v>
      </c>
      <c r="M1211" s="22" t="s">
        <v>58</v>
      </c>
      <c r="N1211" s="22">
        <v>0</v>
      </c>
      <c r="O1211" s="22" t="s">
        <v>59</v>
      </c>
      <c r="P1211" s="22" t="s">
        <v>78</v>
      </c>
      <c r="R1211" s="23" t="s">
        <v>3680</v>
      </c>
      <c r="T1211" s="23">
        <v>200</v>
      </c>
      <c r="V1211" s="25" t="s">
        <v>613</v>
      </c>
      <c r="W1211" s="65">
        <v>10</v>
      </c>
      <c r="Y1211" s="25" t="s">
        <v>3681</v>
      </c>
      <c r="Z1211" s="83" t="s">
        <v>62</v>
      </c>
      <c r="AA1211" s="6">
        <v>11</v>
      </c>
      <c r="AB1211" s="6">
        <v>11</v>
      </c>
      <c r="BQ1211" s="6" t="s">
        <v>3402</v>
      </c>
      <c r="BR1211" s="5" t="s">
        <v>3682</v>
      </c>
    </row>
    <row r="1212" spans="1:70" x14ac:dyDescent="0.2">
      <c r="A1212" s="91">
        <v>456</v>
      </c>
      <c r="B1212" s="229" t="s">
        <v>3686</v>
      </c>
      <c r="C1212" s="259" t="s">
        <v>3687</v>
      </c>
      <c r="D1212" s="229" t="s">
        <v>3688</v>
      </c>
      <c r="E1212" s="3" t="s">
        <v>3555</v>
      </c>
      <c r="F1212" s="26" t="s">
        <v>54</v>
      </c>
      <c r="G1212" s="26" t="s">
        <v>55</v>
      </c>
      <c r="H1212" s="26" t="s">
        <v>56</v>
      </c>
      <c r="J1212" s="22">
        <v>10</v>
      </c>
      <c r="L1212" s="28" t="s">
        <v>57</v>
      </c>
      <c r="M1212" s="22" t="s">
        <v>58</v>
      </c>
      <c r="N1212" s="22">
        <v>0</v>
      </c>
      <c r="O1212" s="22" t="s">
        <v>59</v>
      </c>
      <c r="P1212" s="22" t="s">
        <v>78</v>
      </c>
      <c r="R1212" s="23" t="s">
        <v>3689</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3375</v>
      </c>
    </row>
    <row r="1213" spans="1:70" x14ac:dyDescent="0.2">
      <c r="A1213" s="91">
        <v>457</v>
      </c>
      <c r="B1213" s="229" t="s">
        <v>3690</v>
      </c>
      <c r="C1213" s="259" t="s">
        <v>3691</v>
      </c>
      <c r="D1213" s="229" t="s">
        <v>3692</v>
      </c>
      <c r="E1213" s="3" t="s">
        <v>3555</v>
      </c>
      <c r="F1213" s="26" t="s">
        <v>102</v>
      </c>
      <c r="G1213" s="26" t="s">
        <v>55</v>
      </c>
      <c r="H1213" s="26" t="s">
        <v>56</v>
      </c>
      <c r="J1213" s="22">
        <v>10</v>
      </c>
      <c r="L1213" s="28" t="s">
        <v>57</v>
      </c>
      <c r="M1213" s="22" t="s">
        <v>58</v>
      </c>
      <c r="N1213" s="22">
        <v>0</v>
      </c>
      <c r="O1213" s="22" t="s">
        <v>59</v>
      </c>
      <c r="P1213" s="22" t="s">
        <v>78</v>
      </c>
      <c r="R1213" s="23" t="s">
        <v>3693</v>
      </c>
      <c r="V1213" s="25" t="s">
        <v>613</v>
      </c>
      <c r="W1213" s="65" t="s">
        <v>1953</v>
      </c>
      <c r="Z1213" s="83" t="s">
        <v>62</v>
      </c>
      <c r="AA1213" s="6">
        <v>5</v>
      </c>
      <c r="AB1213" s="6">
        <v>0</v>
      </c>
      <c r="BQ1213" s="6" t="s">
        <v>814</v>
      </c>
      <c r="BR1213" s="5" t="s">
        <v>3694</v>
      </c>
    </row>
    <row r="1214" spans="1:70" x14ac:dyDescent="0.2">
      <c r="A1214" s="91">
        <v>458</v>
      </c>
      <c r="B1214" s="229" t="s">
        <v>3690</v>
      </c>
      <c r="C1214" s="259" t="s">
        <v>3691</v>
      </c>
      <c r="D1214" s="229" t="s">
        <v>3695</v>
      </c>
      <c r="E1214" s="3" t="s">
        <v>3555</v>
      </c>
      <c r="F1214" s="26" t="s">
        <v>102</v>
      </c>
      <c r="G1214" s="26" t="s">
        <v>55</v>
      </c>
      <c r="H1214" s="26" t="s">
        <v>56</v>
      </c>
      <c r="J1214" s="22">
        <v>10</v>
      </c>
      <c r="L1214" s="28" t="s">
        <v>57</v>
      </c>
      <c r="M1214" s="22" t="s">
        <v>58</v>
      </c>
      <c r="N1214" s="22">
        <v>0</v>
      </c>
      <c r="O1214" s="22" t="s">
        <v>59</v>
      </c>
      <c r="P1214" s="22" t="s">
        <v>78</v>
      </c>
      <c r="R1214" s="23" t="s">
        <v>3693</v>
      </c>
      <c r="V1214" s="25" t="s">
        <v>613</v>
      </c>
      <c r="W1214" s="65" t="s">
        <v>1953</v>
      </c>
      <c r="Z1214" s="83" t="s">
        <v>62</v>
      </c>
      <c r="AA1214" s="6">
        <v>7</v>
      </c>
      <c r="AB1214" s="6">
        <v>0</v>
      </c>
      <c r="BQ1214" s="6" t="s">
        <v>814</v>
      </c>
      <c r="BR1214" s="5" t="s">
        <v>3694</v>
      </c>
    </row>
    <row r="1215" spans="1:70" x14ac:dyDescent="0.2">
      <c r="A1215" s="91">
        <v>459</v>
      </c>
      <c r="B1215" s="229" t="s">
        <v>3690</v>
      </c>
      <c r="C1215" s="259" t="s">
        <v>3691</v>
      </c>
      <c r="D1215" s="229" t="s">
        <v>3696</v>
      </c>
      <c r="E1215" s="3" t="s">
        <v>3555</v>
      </c>
      <c r="F1215" s="26" t="s">
        <v>102</v>
      </c>
      <c r="G1215" s="26" t="s">
        <v>55</v>
      </c>
      <c r="H1215" s="26" t="s">
        <v>56</v>
      </c>
      <c r="J1215" s="22">
        <v>10</v>
      </c>
      <c r="L1215" s="28" t="s">
        <v>57</v>
      </c>
      <c r="M1215" s="22" t="s">
        <v>58</v>
      </c>
      <c r="N1215" s="22">
        <v>0</v>
      </c>
      <c r="O1215" s="22" t="s">
        <v>59</v>
      </c>
      <c r="P1215" s="22" t="s">
        <v>78</v>
      </c>
      <c r="R1215" s="23" t="s">
        <v>3693</v>
      </c>
      <c r="V1215" s="25" t="s">
        <v>613</v>
      </c>
      <c r="W1215" s="65" t="s">
        <v>1953</v>
      </c>
      <c r="Z1215" s="83" t="s">
        <v>62</v>
      </c>
      <c r="AA1215" s="6">
        <v>6</v>
      </c>
      <c r="AB1215" s="6">
        <v>0</v>
      </c>
      <c r="BQ1215" s="6" t="s">
        <v>814</v>
      </c>
      <c r="BR1215" s="5" t="s">
        <v>3694</v>
      </c>
    </row>
    <row r="1216" spans="1:70" x14ac:dyDescent="0.2">
      <c r="A1216" s="91">
        <v>460</v>
      </c>
      <c r="B1216" s="229" t="s">
        <v>3690</v>
      </c>
      <c r="C1216" s="259" t="s">
        <v>3691</v>
      </c>
      <c r="D1216" s="229" t="s">
        <v>3697</v>
      </c>
      <c r="E1216" s="3" t="s">
        <v>3555</v>
      </c>
      <c r="F1216" s="26" t="s">
        <v>102</v>
      </c>
      <c r="G1216" s="26" t="s">
        <v>55</v>
      </c>
      <c r="H1216" s="26" t="s">
        <v>56</v>
      </c>
      <c r="J1216" s="22">
        <v>10</v>
      </c>
      <c r="L1216" s="28" t="s">
        <v>57</v>
      </c>
      <c r="M1216" s="22" t="s">
        <v>58</v>
      </c>
      <c r="N1216" s="22">
        <v>0</v>
      </c>
      <c r="O1216" s="22" t="s">
        <v>59</v>
      </c>
      <c r="P1216" s="22" t="s">
        <v>78</v>
      </c>
      <c r="R1216" s="23" t="s">
        <v>3693</v>
      </c>
      <c r="V1216" s="25" t="s">
        <v>613</v>
      </c>
      <c r="W1216" s="65" t="s">
        <v>1953</v>
      </c>
      <c r="Z1216" s="83" t="s">
        <v>62</v>
      </c>
      <c r="AA1216" s="6">
        <v>5</v>
      </c>
      <c r="AB1216" s="6">
        <v>0</v>
      </c>
      <c r="BQ1216" s="6" t="s">
        <v>814</v>
      </c>
      <c r="BR1216" s="5" t="s">
        <v>3694</v>
      </c>
    </row>
    <row r="1217" spans="1:70" x14ac:dyDescent="0.2">
      <c r="A1217" s="91">
        <v>461</v>
      </c>
      <c r="B1217" s="229" t="s">
        <v>3698</v>
      </c>
      <c r="C1217" s="259" t="s">
        <v>3699</v>
      </c>
      <c r="D1217" s="229" t="s">
        <v>3700</v>
      </c>
      <c r="E1217" s="3" t="s">
        <v>3555</v>
      </c>
      <c r="F1217" s="26" t="s">
        <v>102</v>
      </c>
      <c r="G1217" s="26" t="s">
        <v>55</v>
      </c>
      <c r="H1217" s="26" t="s">
        <v>65</v>
      </c>
      <c r="J1217" s="22">
        <v>40</v>
      </c>
      <c r="L1217" s="28" t="s">
        <v>57</v>
      </c>
      <c r="M1217" s="22" t="s">
        <v>58</v>
      </c>
      <c r="N1217" s="22">
        <v>0</v>
      </c>
      <c r="O1217" s="22" t="s">
        <v>59</v>
      </c>
      <c r="P1217" s="22" t="s">
        <v>78</v>
      </c>
      <c r="R1217" s="23" t="s">
        <v>3693</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3701</v>
      </c>
      <c r="BD1217" s="6">
        <v>2</v>
      </c>
      <c r="BE1217" s="6" t="s">
        <v>366</v>
      </c>
      <c r="BF1217" s="6" t="s">
        <v>450</v>
      </c>
      <c r="BQ1217" s="6" t="s">
        <v>538</v>
      </c>
      <c r="BR1217" s="5" t="s">
        <v>3702</v>
      </c>
    </row>
    <row r="1218" spans="1:70" x14ac:dyDescent="0.2">
      <c r="A1218" s="91">
        <v>462</v>
      </c>
      <c r="B1218" s="229" t="s">
        <v>3698</v>
      </c>
      <c r="C1218" s="259" t="s">
        <v>3699</v>
      </c>
      <c r="D1218" s="229" t="s">
        <v>3703</v>
      </c>
      <c r="E1218" s="3" t="s">
        <v>3555</v>
      </c>
      <c r="F1218" s="26" t="s">
        <v>102</v>
      </c>
      <c r="G1218" s="26" t="s">
        <v>55</v>
      </c>
      <c r="H1218" s="26" t="s">
        <v>65</v>
      </c>
      <c r="J1218" s="22">
        <v>40</v>
      </c>
      <c r="L1218" s="28" t="s">
        <v>57</v>
      </c>
      <c r="M1218" s="22" t="s">
        <v>58</v>
      </c>
      <c r="N1218" s="22">
        <v>0</v>
      </c>
      <c r="O1218" s="22" t="s">
        <v>59</v>
      </c>
      <c r="P1218" s="22" t="s">
        <v>78</v>
      </c>
      <c r="R1218" s="23" t="s">
        <v>3693</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3701</v>
      </c>
      <c r="BD1218" s="6">
        <v>1.7</v>
      </c>
      <c r="BE1218" s="6" t="s">
        <v>366</v>
      </c>
      <c r="BF1218" s="6" t="s">
        <v>450</v>
      </c>
      <c r="BQ1218" s="6" t="s">
        <v>538</v>
      </c>
      <c r="BR1218" s="5" t="s">
        <v>3702</v>
      </c>
    </row>
    <row r="1219" spans="1:70" x14ac:dyDescent="0.2">
      <c r="A1219" s="91">
        <v>1117</v>
      </c>
      <c r="B1219" s="229" t="s">
        <v>3704</v>
      </c>
      <c r="C1219" s="259" t="s">
        <v>3705</v>
      </c>
      <c r="D1219" s="229" t="s">
        <v>3706</v>
      </c>
      <c r="E1219" s="3" t="s">
        <v>3555</v>
      </c>
      <c r="F1219" s="26" t="s">
        <v>102</v>
      </c>
      <c r="G1219" s="26" t="s">
        <v>55</v>
      </c>
      <c r="H1219" s="26" t="s">
        <v>56</v>
      </c>
      <c r="J1219" s="22">
        <v>40</v>
      </c>
      <c r="L1219" s="28" t="s">
        <v>57</v>
      </c>
      <c r="M1219" s="22" t="s">
        <v>58</v>
      </c>
      <c r="N1219" s="22">
        <v>0</v>
      </c>
      <c r="O1219" s="22" t="s">
        <v>59</v>
      </c>
      <c r="P1219" s="22" t="s">
        <v>78</v>
      </c>
      <c r="R1219" s="23" t="s">
        <v>3707</v>
      </c>
      <c r="T1219" s="23">
        <v>200</v>
      </c>
      <c r="V1219" s="25" t="s">
        <v>613</v>
      </c>
      <c r="W1219" s="65" t="s">
        <v>1953</v>
      </c>
      <c r="Y1219" s="25" t="s">
        <v>3708</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3709</v>
      </c>
      <c r="BR1219" s="5" t="s">
        <v>3710</v>
      </c>
    </row>
    <row r="1220" spans="1:70" x14ac:dyDescent="0.2">
      <c r="A1220" s="91">
        <v>1118</v>
      </c>
      <c r="B1220" s="229" t="s">
        <v>3704</v>
      </c>
      <c r="C1220" s="259" t="s">
        <v>3705</v>
      </c>
      <c r="D1220" s="229" t="s">
        <v>3711</v>
      </c>
      <c r="E1220" s="3" t="s">
        <v>3555</v>
      </c>
      <c r="F1220" s="26" t="s">
        <v>102</v>
      </c>
      <c r="G1220" s="26" t="s">
        <v>55</v>
      </c>
      <c r="H1220" s="26" t="s">
        <v>56</v>
      </c>
      <c r="J1220" s="22">
        <v>40</v>
      </c>
      <c r="L1220" s="28" t="s">
        <v>57</v>
      </c>
      <c r="M1220" s="22" t="s">
        <v>58</v>
      </c>
      <c r="N1220" s="22">
        <v>0</v>
      </c>
      <c r="O1220" s="22" t="s">
        <v>59</v>
      </c>
      <c r="P1220" s="22" t="s">
        <v>78</v>
      </c>
      <c r="R1220" s="23" t="s">
        <v>3707</v>
      </c>
      <c r="T1220" s="23">
        <v>200</v>
      </c>
      <c r="V1220" s="25" t="s">
        <v>613</v>
      </c>
      <c r="W1220" s="65" t="s">
        <v>1953</v>
      </c>
      <c r="Y1220" s="25" t="s">
        <v>3708</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3709</v>
      </c>
      <c r="BR1220" s="5" t="s">
        <v>3710</v>
      </c>
    </row>
    <row r="1221" spans="1:70" x14ac:dyDescent="0.2">
      <c r="A1221" s="91">
        <v>1119</v>
      </c>
      <c r="B1221" s="229" t="s">
        <v>3704</v>
      </c>
      <c r="C1221" s="259" t="s">
        <v>3705</v>
      </c>
      <c r="D1221" s="229" t="s">
        <v>3712</v>
      </c>
      <c r="E1221" s="3" t="s">
        <v>3555</v>
      </c>
      <c r="F1221" s="26" t="s">
        <v>102</v>
      </c>
      <c r="G1221" s="26" t="s">
        <v>55</v>
      </c>
      <c r="H1221" s="26" t="s">
        <v>56</v>
      </c>
      <c r="J1221" s="22">
        <v>40</v>
      </c>
      <c r="L1221" s="28" t="s">
        <v>57</v>
      </c>
      <c r="M1221" s="22" t="s">
        <v>58</v>
      </c>
      <c r="N1221" s="22">
        <v>0</v>
      </c>
      <c r="O1221" s="22" t="s">
        <v>59</v>
      </c>
      <c r="P1221" s="22" t="s">
        <v>78</v>
      </c>
      <c r="R1221" s="23" t="s">
        <v>3707</v>
      </c>
      <c r="T1221" s="23">
        <v>200</v>
      </c>
      <c r="V1221" s="25" t="s">
        <v>613</v>
      </c>
      <c r="W1221" s="65" t="s">
        <v>1953</v>
      </c>
      <c r="Y1221" s="25" t="s">
        <v>3708</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3709</v>
      </c>
      <c r="BR1221" s="5" t="s">
        <v>3710</v>
      </c>
    </row>
    <row r="1222" spans="1:70" x14ac:dyDescent="0.2">
      <c r="A1222" s="91">
        <v>1120</v>
      </c>
      <c r="B1222" s="229" t="s">
        <v>3625</v>
      </c>
      <c r="C1222" s="259" t="s">
        <v>3713</v>
      </c>
      <c r="D1222" s="229" t="s">
        <v>3714</v>
      </c>
      <c r="E1222" s="3" t="s">
        <v>3555</v>
      </c>
      <c r="F1222" s="26" t="s">
        <v>102</v>
      </c>
      <c r="G1222" s="26" t="s">
        <v>55</v>
      </c>
      <c r="H1222" s="26" t="s">
        <v>56</v>
      </c>
      <c r="J1222" s="22">
        <v>40</v>
      </c>
      <c r="L1222" s="28" t="s">
        <v>57</v>
      </c>
      <c r="M1222" s="22" t="s">
        <v>58</v>
      </c>
      <c r="N1222" s="22">
        <v>0</v>
      </c>
      <c r="O1222" s="22" t="s">
        <v>59</v>
      </c>
      <c r="P1222" s="22" t="s">
        <v>78</v>
      </c>
      <c r="Q1222" s="23" t="s">
        <v>3555</v>
      </c>
      <c r="R1222" s="23" t="s">
        <v>3715</v>
      </c>
      <c r="T1222" s="23">
        <v>150</v>
      </c>
      <c r="U1222" s="23" t="s">
        <v>3716</v>
      </c>
      <c r="V1222" s="25" t="s">
        <v>61</v>
      </c>
      <c r="W1222" s="65" t="s">
        <v>1953</v>
      </c>
      <c r="Y1222" s="25" t="s">
        <v>3717</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3718</v>
      </c>
      <c r="BR1222" s="5" t="s">
        <v>723</v>
      </c>
    </row>
    <row r="1223" spans="1:70" x14ac:dyDescent="0.2">
      <c r="A1223" s="91">
        <v>1121</v>
      </c>
      <c r="B1223" s="229" t="s">
        <v>3625</v>
      </c>
      <c r="C1223" s="259" t="s">
        <v>3713</v>
      </c>
      <c r="D1223" s="229" t="s">
        <v>3719</v>
      </c>
      <c r="E1223" s="3" t="s">
        <v>3555</v>
      </c>
      <c r="F1223" s="26" t="s">
        <v>102</v>
      </c>
      <c r="G1223" s="26" t="s">
        <v>55</v>
      </c>
      <c r="H1223" s="26" t="s">
        <v>56</v>
      </c>
      <c r="J1223" s="22">
        <v>40</v>
      </c>
      <c r="L1223" s="28" t="s">
        <v>57</v>
      </c>
      <c r="M1223" s="22" t="s">
        <v>58</v>
      </c>
      <c r="N1223" s="22">
        <v>0</v>
      </c>
      <c r="O1223" s="22" t="s">
        <v>59</v>
      </c>
      <c r="P1223" s="22" t="s">
        <v>78</v>
      </c>
      <c r="Q1223" s="23" t="s">
        <v>3555</v>
      </c>
      <c r="R1223" s="23" t="s">
        <v>3715</v>
      </c>
      <c r="T1223" s="23">
        <v>150</v>
      </c>
      <c r="U1223" s="23" t="s">
        <v>3716</v>
      </c>
      <c r="V1223" s="25" t="s">
        <v>61</v>
      </c>
      <c r="W1223" s="65" t="s">
        <v>1953</v>
      </c>
      <c r="Y1223" s="25" t="s">
        <v>3717</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3718</v>
      </c>
      <c r="BR1223" s="5" t="s">
        <v>723</v>
      </c>
    </row>
    <row r="1224" spans="1:70" x14ac:dyDescent="0.2">
      <c r="A1224" s="91">
        <v>1122</v>
      </c>
      <c r="B1224" s="229" t="s">
        <v>3625</v>
      </c>
      <c r="C1224" s="259" t="s">
        <v>3713</v>
      </c>
      <c r="D1224" s="229" t="s">
        <v>3720</v>
      </c>
      <c r="E1224" s="3" t="s">
        <v>3555</v>
      </c>
      <c r="F1224" s="26" t="s">
        <v>102</v>
      </c>
      <c r="G1224" s="26" t="s">
        <v>55</v>
      </c>
      <c r="H1224" s="26" t="s">
        <v>56</v>
      </c>
      <c r="J1224" s="22">
        <v>40</v>
      </c>
      <c r="L1224" s="28" t="s">
        <v>57</v>
      </c>
      <c r="M1224" s="22" t="s">
        <v>58</v>
      </c>
      <c r="N1224" s="22">
        <v>0</v>
      </c>
      <c r="O1224" s="22" t="s">
        <v>59</v>
      </c>
      <c r="P1224" s="22" t="s">
        <v>78</v>
      </c>
      <c r="Q1224" s="23" t="s">
        <v>3555</v>
      </c>
      <c r="R1224" s="23" t="s">
        <v>3715</v>
      </c>
      <c r="T1224" s="23">
        <v>150</v>
      </c>
      <c r="U1224" s="23" t="s">
        <v>3716</v>
      </c>
      <c r="V1224" s="25" t="s">
        <v>61</v>
      </c>
      <c r="W1224" s="65" t="s">
        <v>1953</v>
      </c>
      <c r="Y1224" s="25" t="s">
        <v>3717</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3718</v>
      </c>
      <c r="BR1224" s="5" t="s">
        <v>723</v>
      </c>
    </row>
    <row r="1225" spans="1:70" x14ac:dyDescent="0.2">
      <c r="A1225" s="91">
        <v>1123</v>
      </c>
      <c r="B1225" s="229" t="s">
        <v>3721</v>
      </c>
      <c r="C1225" s="259" t="s">
        <v>3722</v>
      </c>
      <c r="D1225" s="229" t="s">
        <v>3723</v>
      </c>
      <c r="E1225" s="3" t="s">
        <v>3555</v>
      </c>
      <c r="F1225" s="26" t="s">
        <v>102</v>
      </c>
      <c r="G1225" s="26" t="s">
        <v>55</v>
      </c>
      <c r="H1225" s="26" t="s">
        <v>3724</v>
      </c>
      <c r="I1225" s="26" t="s">
        <v>3725</v>
      </c>
      <c r="J1225" s="22">
        <v>40</v>
      </c>
      <c r="L1225" s="28" t="s">
        <v>57</v>
      </c>
      <c r="M1225" s="22" t="s">
        <v>58</v>
      </c>
      <c r="N1225" s="22">
        <v>0</v>
      </c>
      <c r="O1225" s="22" t="s">
        <v>59</v>
      </c>
      <c r="P1225" s="22" t="s">
        <v>78</v>
      </c>
      <c r="R1225" s="23" t="s">
        <v>3726</v>
      </c>
      <c r="T1225" s="23">
        <v>150</v>
      </c>
      <c r="U1225" s="23" t="s">
        <v>3727</v>
      </c>
      <c r="V1225" s="25" t="s">
        <v>61</v>
      </c>
      <c r="W1225" s="65">
        <v>2</v>
      </c>
      <c r="X1225" s="106" t="s">
        <v>202</v>
      </c>
      <c r="Y1225" s="25" t="s">
        <v>3728</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
      <c r="A1226" s="91">
        <v>1124</v>
      </c>
      <c r="B1226" s="229" t="s">
        <v>3721</v>
      </c>
      <c r="C1226" s="259" t="s">
        <v>3722</v>
      </c>
      <c r="D1226" s="229" t="s">
        <v>3587</v>
      </c>
      <c r="E1226" s="3" t="s">
        <v>3555</v>
      </c>
      <c r="F1226" s="26" t="s">
        <v>102</v>
      </c>
      <c r="G1226" s="26" t="s">
        <v>55</v>
      </c>
      <c r="H1226" s="26" t="s">
        <v>3724</v>
      </c>
      <c r="I1226" s="26" t="s">
        <v>3725</v>
      </c>
      <c r="J1226" s="22">
        <v>40</v>
      </c>
      <c r="L1226" s="28" t="s">
        <v>57</v>
      </c>
      <c r="M1226" s="22" t="s">
        <v>58</v>
      </c>
      <c r="N1226" s="22">
        <v>74</v>
      </c>
      <c r="O1226" s="22" t="s">
        <v>59</v>
      </c>
      <c r="P1226" s="22" t="s">
        <v>78</v>
      </c>
      <c r="R1226" s="23" t="s">
        <v>3726</v>
      </c>
      <c r="T1226" s="23">
        <v>150</v>
      </c>
      <c r="U1226" s="23" t="s">
        <v>3727</v>
      </c>
      <c r="V1226" s="25" t="s">
        <v>61</v>
      </c>
      <c r="W1226" s="65">
        <v>2</v>
      </c>
      <c r="X1226" s="106" t="s">
        <v>202</v>
      </c>
      <c r="Y1226" s="25" t="s">
        <v>3728</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
      <c r="A1227" s="91">
        <v>1125</v>
      </c>
      <c r="B1227" s="229" t="s">
        <v>3729</v>
      </c>
      <c r="C1227" s="259" t="s">
        <v>3730</v>
      </c>
      <c r="D1227" s="229" t="s">
        <v>3731</v>
      </c>
      <c r="E1227" s="3" t="s">
        <v>3555</v>
      </c>
      <c r="F1227" s="26" t="s">
        <v>102</v>
      </c>
      <c r="G1227" s="26" t="s">
        <v>55</v>
      </c>
      <c r="H1227" s="26" t="s">
        <v>3732</v>
      </c>
      <c r="J1227" s="22">
        <v>40</v>
      </c>
      <c r="L1227" s="28" t="s">
        <v>57</v>
      </c>
      <c r="M1227" s="22" t="s">
        <v>58</v>
      </c>
      <c r="N1227" s="22">
        <v>0</v>
      </c>
      <c r="O1227" s="22" t="s">
        <v>59</v>
      </c>
      <c r="P1227" s="22" t="s">
        <v>78</v>
      </c>
      <c r="R1227" s="23" t="s">
        <v>3733</v>
      </c>
      <c r="T1227" s="23">
        <v>150</v>
      </c>
      <c r="V1227" s="25" t="s">
        <v>613</v>
      </c>
      <c r="W1227" s="65" t="s">
        <v>3595</v>
      </c>
      <c r="X1227" s="106" t="s">
        <v>415</v>
      </c>
      <c r="Y1227" s="25" t="s">
        <v>3734</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3729</v>
      </c>
      <c r="C1228" s="259" t="s">
        <v>3730</v>
      </c>
      <c r="D1228" s="229" t="s">
        <v>3735</v>
      </c>
      <c r="E1228" s="3" t="s">
        <v>3555</v>
      </c>
      <c r="F1228" s="26" t="s">
        <v>102</v>
      </c>
      <c r="G1228" s="26" t="s">
        <v>55</v>
      </c>
      <c r="H1228" s="26" t="s">
        <v>3732</v>
      </c>
      <c r="J1228" s="22">
        <v>40</v>
      </c>
      <c r="L1228" s="28" t="s">
        <v>57</v>
      </c>
      <c r="M1228" s="22" t="s">
        <v>58</v>
      </c>
      <c r="N1228" s="22">
        <v>73</v>
      </c>
      <c r="O1228" s="22" t="s">
        <v>59</v>
      </c>
      <c r="P1228" s="22" t="s">
        <v>78</v>
      </c>
      <c r="R1228" s="23" t="s">
        <v>3733</v>
      </c>
      <c r="T1228" s="23">
        <v>150</v>
      </c>
      <c r="V1228" s="25" t="s">
        <v>613</v>
      </c>
      <c r="W1228" s="65" t="s">
        <v>3595</v>
      </c>
      <c r="X1228" s="106" t="s">
        <v>415</v>
      </c>
      <c r="Y1228" s="25" t="s">
        <v>3734</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3736</v>
      </c>
      <c r="C1229" s="259" t="s">
        <v>3737</v>
      </c>
      <c r="D1229" s="229" t="s">
        <v>3738</v>
      </c>
      <c r="E1229" s="3" t="s">
        <v>3555</v>
      </c>
      <c r="F1229" s="26" t="s">
        <v>102</v>
      </c>
      <c r="G1229" s="26" t="s">
        <v>55</v>
      </c>
      <c r="H1229" s="26" t="s">
        <v>56</v>
      </c>
      <c r="J1229" s="22">
        <v>40</v>
      </c>
      <c r="L1229" s="28" t="s">
        <v>57</v>
      </c>
      <c r="M1229" s="22" t="s">
        <v>58</v>
      </c>
      <c r="N1229" s="22" t="s">
        <v>3739</v>
      </c>
      <c r="O1229" s="22" t="s">
        <v>59</v>
      </c>
      <c r="P1229" s="22" t="s">
        <v>3740</v>
      </c>
      <c r="Z1229" s="83" t="s">
        <v>62</v>
      </c>
      <c r="AA1229" s="6" t="s">
        <v>3741</v>
      </c>
      <c r="AC1229" s="5">
        <v>29</v>
      </c>
      <c r="AD1229" s="5" t="s">
        <v>79</v>
      </c>
      <c r="AE1229" s="5" t="s">
        <v>537</v>
      </c>
      <c r="BQ1229" s="6" t="s">
        <v>3742</v>
      </c>
      <c r="BR1229" s="5" t="s">
        <v>3743</v>
      </c>
    </row>
    <row r="1230" spans="1:70" x14ac:dyDescent="0.2">
      <c r="A1230" s="91">
        <v>1128</v>
      </c>
      <c r="B1230" s="229" t="s">
        <v>3098</v>
      </c>
      <c r="C1230" s="259" t="s">
        <v>3744</v>
      </c>
      <c r="D1230" s="229" t="s">
        <v>3745</v>
      </c>
      <c r="E1230" s="3" t="s">
        <v>3555</v>
      </c>
      <c r="F1230" s="26" t="s">
        <v>102</v>
      </c>
      <c r="G1230" s="26" t="s">
        <v>55</v>
      </c>
      <c r="H1230" s="26" t="s">
        <v>56</v>
      </c>
      <c r="J1230" s="22">
        <v>32.700000000000003</v>
      </c>
      <c r="L1230" s="28" t="s">
        <v>448</v>
      </c>
      <c r="M1230" s="22" t="s">
        <v>58</v>
      </c>
      <c r="N1230" s="22">
        <v>0</v>
      </c>
      <c r="O1230" s="22" t="s">
        <v>59</v>
      </c>
      <c r="P1230" s="22" t="s">
        <v>78</v>
      </c>
      <c r="R1230" s="23" t="s">
        <v>3746</v>
      </c>
      <c r="T1230" s="23">
        <v>150</v>
      </c>
      <c r="U1230" s="23" t="s">
        <v>3747</v>
      </c>
      <c r="V1230" s="25" t="s">
        <v>613</v>
      </c>
      <c r="W1230" s="65" t="s">
        <v>1953</v>
      </c>
      <c r="Y1230" s="25" t="s">
        <v>3748</v>
      </c>
      <c r="Z1230" s="83" t="s">
        <v>62</v>
      </c>
      <c r="AA1230" s="6">
        <v>8</v>
      </c>
      <c r="AB1230" s="6">
        <v>0</v>
      </c>
      <c r="AD1230" s="5" t="s">
        <v>79</v>
      </c>
      <c r="AI1230" s="5">
        <v>21</v>
      </c>
      <c r="AJ1230" s="5">
        <v>32</v>
      </c>
      <c r="BB1230" s="6" t="s">
        <v>366</v>
      </c>
      <c r="BG1230" s="6">
        <v>18.2</v>
      </c>
      <c r="BH1230" s="6">
        <v>26.1</v>
      </c>
      <c r="BQ1230" s="6" t="s">
        <v>511</v>
      </c>
      <c r="BR1230" s="5" t="s">
        <v>3749</v>
      </c>
    </row>
    <row r="1231" spans="1:70" x14ac:dyDescent="0.2">
      <c r="A1231" s="91">
        <v>1129</v>
      </c>
      <c r="B1231" s="229" t="s">
        <v>3098</v>
      </c>
      <c r="C1231" s="259" t="s">
        <v>3744</v>
      </c>
      <c r="D1231" s="229" t="s">
        <v>3587</v>
      </c>
      <c r="E1231" s="3" t="s">
        <v>3555</v>
      </c>
      <c r="F1231" s="26" t="s">
        <v>102</v>
      </c>
      <c r="G1231" s="26" t="s">
        <v>55</v>
      </c>
      <c r="H1231" s="26" t="s">
        <v>56</v>
      </c>
      <c r="J1231" s="22">
        <v>43.9</v>
      </c>
      <c r="L1231" s="28" t="s">
        <v>448</v>
      </c>
      <c r="M1231" s="22" t="s">
        <v>58</v>
      </c>
      <c r="N1231" s="22">
        <v>1</v>
      </c>
      <c r="O1231" s="22" t="s">
        <v>59</v>
      </c>
      <c r="P1231" s="22" t="s">
        <v>78</v>
      </c>
      <c r="R1231" s="23" t="s">
        <v>3746</v>
      </c>
      <c r="U1231" s="23" t="s">
        <v>3747</v>
      </c>
      <c r="Y1231" s="25" t="s">
        <v>3748</v>
      </c>
      <c r="Z1231" s="83" t="s">
        <v>62</v>
      </c>
      <c r="AA1231" s="6">
        <v>6</v>
      </c>
      <c r="AB1231" s="6">
        <v>0</v>
      </c>
      <c r="BQ1231" s="6" t="s">
        <v>511</v>
      </c>
      <c r="BR1231" s="5" t="s">
        <v>3749</v>
      </c>
    </row>
    <row r="1232" spans="1:70" x14ac:dyDescent="0.2">
      <c r="A1232" s="91">
        <v>1130</v>
      </c>
      <c r="B1232" s="229" t="s">
        <v>3098</v>
      </c>
      <c r="C1232" s="259" t="s">
        <v>3744</v>
      </c>
      <c r="D1232" s="229" t="s">
        <v>3750</v>
      </c>
      <c r="E1232" s="3" t="s">
        <v>3555</v>
      </c>
      <c r="F1232" s="26" t="s">
        <v>102</v>
      </c>
      <c r="G1232" s="26" t="s">
        <v>55</v>
      </c>
      <c r="H1232" s="26" t="s">
        <v>56</v>
      </c>
      <c r="J1232" s="22">
        <v>34.299999999999997</v>
      </c>
      <c r="L1232" s="28" t="s">
        <v>448</v>
      </c>
      <c r="M1232" s="22" t="s">
        <v>58</v>
      </c>
      <c r="N1232" s="22">
        <v>0</v>
      </c>
      <c r="O1232" s="22" t="s">
        <v>59</v>
      </c>
      <c r="P1232" s="22" t="s">
        <v>78</v>
      </c>
      <c r="R1232" s="23" t="s">
        <v>3746</v>
      </c>
      <c r="U1232" s="23" t="s">
        <v>3747</v>
      </c>
      <c r="Y1232" s="25" t="s">
        <v>3748</v>
      </c>
      <c r="Z1232" s="83" t="s">
        <v>62</v>
      </c>
      <c r="AA1232" s="6">
        <v>7</v>
      </c>
      <c r="AB1232" s="6">
        <v>0</v>
      </c>
      <c r="BQ1232" s="6" t="s">
        <v>511</v>
      </c>
      <c r="BR1232" s="5" t="s">
        <v>3749</v>
      </c>
    </row>
    <row r="1233" spans="1:70" x14ac:dyDescent="0.2">
      <c r="A1233" s="91">
        <v>1134</v>
      </c>
      <c r="B1233" s="229" t="s">
        <v>3751</v>
      </c>
      <c r="C1233" s="259" t="s">
        <v>3752</v>
      </c>
      <c r="D1233" s="229" t="s">
        <v>3753</v>
      </c>
      <c r="E1233" s="3" t="s">
        <v>3555</v>
      </c>
      <c r="F1233" s="26" t="s">
        <v>54</v>
      </c>
      <c r="G1233" s="26" t="s">
        <v>55</v>
      </c>
      <c r="H1233" s="26" t="s">
        <v>65</v>
      </c>
      <c r="J1233" s="22">
        <v>20</v>
      </c>
      <c r="L1233" s="28" t="s">
        <v>57</v>
      </c>
      <c r="M1233" s="22" t="s">
        <v>58</v>
      </c>
      <c r="N1233" s="22">
        <v>0</v>
      </c>
      <c r="O1233" s="22" t="s">
        <v>59</v>
      </c>
      <c r="P1233" s="22" t="s">
        <v>78</v>
      </c>
      <c r="R1233" s="23" t="s">
        <v>3754</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3755</v>
      </c>
      <c r="BR1233" s="5" t="s">
        <v>3633</v>
      </c>
    </row>
    <row r="1234" spans="1:70" x14ac:dyDescent="0.2">
      <c r="A1234" s="91">
        <v>1135</v>
      </c>
      <c r="B1234" s="229" t="s">
        <v>3650</v>
      </c>
      <c r="C1234" s="259" t="s">
        <v>3651</v>
      </c>
      <c r="D1234" s="229" t="s">
        <v>3756</v>
      </c>
      <c r="E1234" s="3" t="s">
        <v>3555</v>
      </c>
      <c r="F1234" s="26" t="s">
        <v>102</v>
      </c>
      <c r="G1234" s="26" t="s">
        <v>55</v>
      </c>
      <c r="H1234" s="26" t="s">
        <v>56</v>
      </c>
      <c r="J1234" s="22">
        <v>20</v>
      </c>
      <c r="L1234" s="28" t="s">
        <v>57</v>
      </c>
      <c r="M1234" s="22" t="s">
        <v>58</v>
      </c>
      <c r="N1234" s="22">
        <v>0</v>
      </c>
      <c r="O1234" s="22" t="s">
        <v>59</v>
      </c>
      <c r="P1234" s="22" t="s">
        <v>78</v>
      </c>
      <c r="R1234" s="23" t="s">
        <v>3653</v>
      </c>
      <c r="T1234" s="23">
        <v>150</v>
      </c>
      <c r="V1234" s="25" t="s">
        <v>613</v>
      </c>
      <c r="W1234" s="65" t="s">
        <v>1953</v>
      </c>
      <c r="X1234" s="106" t="s">
        <v>202</v>
      </c>
      <c r="Y1234" s="25" t="s">
        <v>3654</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3655</v>
      </c>
      <c r="BR1234" s="5" t="s">
        <v>3656</v>
      </c>
    </row>
    <row r="1235" spans="1:70" x14ac:dyDescent="0.2">
      <c r="A1235" s="91">
        <v>1136</v>
      </c>
      <c r="B1235" s="229" t="s">
        <v>3757</v>
      </c>
      <c r="C1235" s="259" t="s">
        <v>3758</v>
      </c>
      <c r="D1235" s="229" t="s">
        <v>1956</v>
      </c>
      <c r="E1235" s="3" t="s">
        <v>3555</v>
      </c>
      <c r="F1235" s="26" t="s">
        <v>102</v>
      </c>
      <c r="G1235" s="26" t="s">
        <v>55</v>
      </c>
      <c r="H1235" s="26" t="s">
        <v>65</v>
      </c>
      <c r="J1235" s="22">
        <v>40</v>
      </c>
      <c r="L1235" s="28" t="s">
        <v>57</v>
      </c>
      <c r="M1235" s="22" t="s">
        <v>58</v>
      </c>
      <c r="N1235" s="22" t="s">
        <v>3759</v>
      </c>
      <c r="O1235" s="22" t="s">
        <v>59</v>
      </c>
      <c r="P1235" s="22" t="s">
        <v>3760</v>
      </c>
      <c r="R1235" s="23" t="s">
        <v>3761</v>
      </c>
      <c r="U1235" s="23" t="s">
        <v>3762</v>
      </c>
      <c r="Y1235" s="25" t="s">
        <v>3763</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3764</v>
      </c>
      <c r="BR1235" s="5" t="s">
        <v>723</v>
      </c>
    </row>
    <row r="1236" spans="1:70" x14ac:dyDescent="0.2">
      <c r="A1236" s="91">
        <v>1137</v>
      </c>
      <c r="B1236" s="229" t="s">
        <v>3757</v>
      </c>
      <c r="C1236" s="259" t="s">
        <v>3758</v>
      </c>
      <c r="D1236" s="229" t="s">
        <v>3765</v>
      </c>
      <c r="E1236" s="3" t="s">
        <v>3555</v>
      </c>
      <c r="F1236" s="26" t="s">
        <v>102</v>
      </c>
      <c r="G1236" s="26" t="s">
        <v>55</v>
      </c>
      <c r="H1236" s="26" t="s">
        <v>65</v>
      </c>
      <c r="J1236" s="22">
        <v>40</v>
      </c>
      <c r="L1236" s="28" t="s">
        <v>57</v>
      </c>
      <c r="M1236" s="22" t="s">
        <v>58</v>
      </c>
      <c r="N1236" s="22" t="s">
        <v>3759</v>
      </c>
      <c r="O1236" s="22" t="s">
        <v>59</v>
      </c>
      <c r="P1236" s="22" t="s">
        <v>3760</v>
      </c>
      <c r="R1236" s="23" t="s">
        <v>3761</v>
      </c>
      <c r="U1236" s="23" t="s">
        <v>3762</v>
      </c>
      <c r="Y1236" s="25" t="s">
        <v>3763</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3764</v>
      </c>
      <c r="BR1236" s="5" t="s">
        <v>3766</v>
      </c>
    </row>
    <row r="1237" spans="1:70" x14ac:dyDescent="0.2">
      <c r="A1237" s="91">
        <v>1138</v>
      </c>
      <c r="B1237" s="229" t="s">
        <v>3767</v>
      </c>
      <c r="C1237" s="259" t="s">
        <v>3768</v>
      </c>
      <c r="D1237" s="229" t="s">
        <v>3769</v>
      </c>
      <c r="E1237" s="3" t="s">
        <v>3555</v>
      </c>
      <c r="F1237" s="26" t="s">
        <v>102</v>
      </c>
      <c r="G1237" s="26" t="s">
        <v>55</v>
      </c>
      <c r="H1237" s="26" t="s">
        <v>3770</v>
      </c>
      <c r="J1237" s="22">
        <v>10</v>
      </c>
      <c r="L1237" s="28" t="s">
        <v>57</v>
      </c>
      <c r="M1237" s="22" t="s">
        <v>58</v>
      </c>
      <c r="N1237" s="22">
        <v>0</v>
      </c>
      <c r="O1237" s="22" t="s">
        <v>59</v>
      </c>
      <c r="P1237" s="22" t="s">
        <v>78</v>
      </c>
      <c r="R1237" s="23" t="s">
        <v>3771</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3767</v>
      </c>
      <c r="C1238" s="259" t="s">
        <v>3768</v>
      </c>
      <c r="D1238" s="229" t="s">
        <v>3772</v>
      </c>
      <c r="E1238" s="3" t="s">
        <v>3555</v>
      </c>
      <c r="F1238" s="26" t="s">
        <v>102</v>
      </c>
      <c r="G1238" s="26" t="s">
        <v>55</v>
      </c>
      <c r="H1238" s="26" t="s">
        <v>3770</v>
      </c>
      <c r="J1238" s="22">
        <v>10</v>
      </c>
      <c r="L1238" s="28" t="s">
        <v>57</v>
      </c>
      <c r="M1238" s="22" t="s">
        <v>58</v>
      </c>
      <c r="N1238" s="22">
        <v>0</v>
      </c>
      <c r="O1238" s="22" t="s">
        <v>59</v>
      </c>
      <c r="P1238" s="22" t="s">
        <v>78</v>
      </c>
      <c r="R1238" s="23" t="s">
        <v>3771</v>
      </c>
      <c r="U1238" s="23" t="s">
        <v>3773</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3774</v>
      </c>
      <c r="C1239" s="259" t="s">
        <v>3775</v>
      </c>
      <c r="D1239" s="229" t="s">
        <v>1956</v>
      </c>
      <c r="E1239" s="3" t="s">
        <v>3555</v>
      </c>
      <c r="F1239" s="26" t="s">
        <v>102</v>
      </c>
      <c r="G1239" s="26" t="s">
        <v>55</v>
      </c>
      <c r="H1239" s="26" t="s">
        <v>274</v>
      </c>
      <c r="J1239" s="22">
        <v>10</v>
      </c>
      <c r="L1239" s="28" t="s">
        <v>57</v>
      </c>
      <c r="M1239" s="22" t="s">
        <v>58</v>
      </c>
      <c r="N1239" s="22">
        <v>0</v>
      </c>
      <c r="O1239" s="22" t="s">
        <v>59</v>
      </c>
      <c r="P1239" s="22" t="s">
        <v>78</v>
      </c>
      <c r="R1239" s="23" t="s">
        <v>3776</v>
      </c>
      <c r="T1239" s="23">
        <v>100</v>
      </c>
      <c r="V1239" s="25" t="s">
        <v>613</v>
      </c>
      <c r="W1239" s="65">
        <v>9</v>
      </c>
      <c r="Y1239" s="25" t="s">
        <v>3777</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3774</v>
      </c>
      <c r="C1240" s="259" t="s">
        <v>3775</v>
      </c>
      <c r="D1240" s="229" t="s">
        <v>3778</v>
      </c>
      <c r="E1240" s="3" t="s">
        <v>3555</v>
      </c>
      <c r="F1240" s="26" t="s">
        <v>102</v>
      </c>
      <c r="G1240" s="26" t="s">
        <v>55</v>
      </c>
      <c r="H1240" s="26" t="s">
        <v>274</v>
      </c>
      <c r="J1240" s="22">
        <v>10</v>
      </c>
      <c r="L1240" s="28" t="s">
        <v>57</v>
      </c>
      <c r="M1240" s="22" t="s">
        <v>58</v>
      </c>
      <c r="N1240" s="22">
        <v>0</v>
      </c>
      <c r="O1240" s="22" t="s">
        <v>59</v>
      </c>
      <c r="P1240" s="22" t="s">
        <v>78</v>
      </c>
      <c r="R1240" s="23" t="s">
        <v>3776</v>
      </c>
      <c r="U1240" s="23" t="s">
        <v>3779</v>
      </c>
      <c r="V1240" s="25" t="s">
        <v>613</v>
      </c>
      <c r="W1240" s="65">
        <v>9</v>
      </c>
      <c r="Y1240" s="25" t="s">
        <v>3777</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3780</v>
      </c>
      <c r="C1241" s="259" t="s">
        <v>3781</v>
      </c>
      <c r="D1241" s="229" t="s">
        <v>3782</v>
      </c>
      <c r="E1241" s="3" t="s">
        <v>3555</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3783</v>
      </c>
    </row>
    <row r="1242" spans="1:70" x14ac:dyDescent="0.2">
      <c r="A1242" s="91">
        <v>1143</v>
      </c>
      <c r="B1242" s="229" t="s">
        <v>3784</v>
      </c>
      <c r="C1242" s="259" t="s">
        <v>3785</v>
      </c>
      <c r="D1242" s="229" t="s">
        <v>3786</v>
      </c>
      <c r="E1242" s="3" t="s">
        <v>3555</v>
      </c>
      <c r="F1242" s="26" t="s">
        <v>102</v>
      </c>
      <c r="G1242" s="26" t="s">
        <v>55</v>
      </c>
      <c r="H1242" s="26" t="s">
        <v>56</v>
      </c>
      <c r="J1242" s="22">
        <v>10</v>
      </c>
      <c r="L1242" s="28" t="s">
        <v>57</v>
      </c>
      <c r="M1242" s="22" t="s">
        <v>58</v>
      </c>
      <c r="N1242" s="22">
        <v>0</v>
      </c>
      <c r="O1242" s="22" t="s">
        <v>59</v>
      </c>
      <c r="P1242" s="22" t="s">
        <v>78</v>
      </c>
      <c r="R1242" s="23" t="s">
        <v>3787</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3788</v>
      </c>
    </row>
    <row r="1243" spans="1:70" x14ac:dyDescent="0.2">
      <c r="A1243" s="91">
        <v>1145</v>
      </c>
      <c r="B1243" s="229" t="s">
        <v>3789</v>
      </c>
      <c r="C1243" s="259" t="s">
        <v>3790</v>
      </c>
      <c r="D1243" s="229" t="s">
        <v>3791</v>
      </c>
      <c r="E1243" s="3" t="s">
        <v>3555</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3792</v>
      </c>
    </row>
    <row r="1244" spans="1:70" x14ac:dyDescent="0.2">
      <c r="A1244" s="91">
        <v>1146</v>
      </c>
      <c r="B1244" s="229" t="s">
        <v>3789</v>
      </c>
      <c r="C1244" s="259" t="s">
        <v>3790</v>
      </c>
      <c r="D1244" s="229" t="s">
        <v>3793</v>
      </c>
      <c r="E1244" s="3" t="s">
        <v>3555</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3792</v>
      </c>
    </row>
    <row r="1245" spans="1:70" x14ac:dyDescent="0.2">
      <c r="A1245" s="91">
        <v>1147</v>
      </c>
      <c r="B1245" s="229" t="s">
        <v>3794</v>
      </c>
      <c r="C1245" s="259" t="s">
        <v>3795</v>
      </c>
      <c r="D1245" s="229" t="s">
        <v>3796</v>
      </c>
      <c r="E1245" s="3" t="s">
        <v>3555</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3797</v>
      </c>
      <c r="BR1245" s="5" t="s">
        <v>3798</v>
      </c>
    </row>
    <row r="1246" spans="1:70" x14ac:dyDescent="0.2">
      <c r="A1246" s="91">
        <v>1148</v>
      </c>
      <c r="B1246" s="229" t="s">
        <v>3794</v>
      </c>
      <c r="C1246" s="259" t="s">
        <v>3795</v>
      </c>
      <c r="D1246" s="229" t="s">
        <v>3799</v>
      </c>
      <c r="E1246" s="3" t="s">
        <v>3555</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3797</v>
      </c>
      <c r="BR1246" s="5" t="s">
        <v>3798</v>
      </c>
    </row>
    <row r="1247" spans="1:70" x14ac:dyDescent="0.2">
      <c r="A1247" s="91">
        <v>1149</v>
      </c>
      <c r="B1247" s="229" t="s">
        <v>3794</v>
      </c>
      <c r="C1247" s="259" t="s">
        <v>3795</v>
      </c>
      <c r="D1247" s="229" t="s">
        <v>3800</v>
      </c>
      <c r="E1247" s="3" t="s">
        <v>3555</v>
      </c>
      <c r="F1247" s="26" t="s">
        <v>102</v>
      </c>
      <c r="G1247" s="26" t="s">
        <v>55</v>
      </c>
      <c r="H1247" s="26" t="s">
        <v>2204</v>
      </c>
      <c r="J1247" s="22">
        <v>20</v>
      </c>
      <c r="L1247" s="28" t="s">
        <v>57</v>
      </c>
      <c r="M1247" s="22" t="s">
        <v>58</v>
      </c>
      <c r="N1247" s="22">
        <f>228+48</f>
        <v>276</v>
      </c>
      <c r="O1247" s="22" t="s">
        <v>59</v>
      </c>
      <c r="P1247" s="176" t="s">
        <v>4216</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3797</v>
      </c>
      <c r="BR1247" s="163" t="s">
        <v>3798</v>
      </c>
    </row>
    <row r="1248" spans="1:70" x14ac:dyDescent="0.2">
      <c r="A1248" s="91">
        <v>1150</v>
      </c>
      <c r="B1248" s="229" t="s">
        <v>3794</v>
      </c>
      <c r="C1248" s="259" t="s">
        <v>3795</v>
      </c>
      <c r="D1248" s="229" t="s">
        <v>3801</v>
      </c>
      <c r="E1248" s="3" t="s">
        <v>3555</v>
      </c>
      <c r="F1248" s="26" t="s">
        <v>102</v>
      </c>
      <c r="G1248" s="26" t="s">
        <v>55</v>
      </c>
      <c r="H1248" s="26" t="s">
        <v>2204</v>
      </c>
      <c r="J1248" s="22">
        <v>20</v>
      </c>
      <c r="L1248" s="28" t="s">
        <v>57</v>
      </c>
      <c r="M1248" s="22" t="s">
        <v>58</v>
      </c>
      <c r="N1248" s="176">
        <f>228+48</f>
        <v>276</v>
      </c>
      <c r="O1248" s="22" t="s">
        <v>59</v>
      </c>
      <c r="P1248" s="176" t="s">
        <v>4217</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3797</v>
      </c>
      <c r="BR1248" s="163" t="s">
        <v>3798</v>
      </c>
    </row>
    <row r="1249" spans="1:70" x14ac:dyDescent="0.2">
      <c r="A1249" s="91">
        <v>1151</v>
      </c>
      <c r="B1249" s="229" t="s">
        <v>3794</v>
      </c>
      <c r="C1249" s="259" t="s">
        <v>3795</v>
      </c>
      <c r="D1249" s="229" t="s">
        <v>3802</v>
      </c>
      <c r="E1249" s="3" t="s">
        <v>3555</v>
      </c>
      <c r="F1249" s="26" t="s">
        <v>102</v>
      </c>
      <c r="G1249" s="26" t="s">
        <v>55</v>
      </c>
      <c r="H1249" s="26" t="s">
        <v>2204</v>
      </c>
      <c r="J1249" s="22">
        <v>20</v>
      </c>
      <c r="L1249" s="28" t="s">
        <v>57</v>
      </c>
      <c r="M1249" s="22" t="s">
        <v>58</v>
      </c>
      <c r="N1249" s="22">
        <f>660+48</f>
        <v>708</v>
      </c>
      <c r="O1249" s="22" t="s">
        <v>59</v>
      </c>
      <c r="P1249" s="176" t="s">
        <v>4216</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3797</v>
      </c>
      <c r="BR1249" s="163" t="s">
        <v>3798</v>
      </c>
    </row>
    <row r="1250" spans="1:70" x14ac:dyDescent="0.2">
      <c r="A1250" s="91">
        <v>1152</v>
      </c>
      <c r="B1250" s="229" t="s">
        <v>3794</v>
      </c>
      <c r="C1250" s="259" t="s">
        <v>3795</v>
      </c>
      <c r="D1250" s="229" t="s">
        <v>3803</v>
      </c>
      <c r="E1250" s="3" t="s">
        <v>3555</v>
      </c>
      <c r="F1250" s="26" t="s">
        <v>102</v>
      </c>
      <c r="G1250" s="26" t="s">
        <v>55</v>
      </c>
      <c r="H1250" s="26" t="s">
        <v>2204</v>
      </c>
      <c r="J1250" s="22">
        <v>20</v>
      </c>
      <c r="L1250" s="28" t="s">
        <v>57</v>
      </c>
      <c r="M1250" s="22" t="s">
        <v>58</v>
      </c>
      <c r="N1250" s="22">
        <f>660+48</f>
        <v>708</v>
      </c>
      <c r="O1250" s="22" t="s">
        <v>59</v>
      </c>
      <c r="P1250" s="176" t="s">
        <v>4217</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3797</v>
      </c>
      <c r="BR1250" s="163" t="s">
        <v>3798</v>
      </c>
    </row>
    <row r="1251" spans="1:70" x14ac:dyDescent="0.2">
      <c r="A1251" s="91">
        <v>1165</v>
      </c>
      <c r="B1251" s="229" t="s">
        <v>3804</v>
      </c>
      <c r="C1251" s="259" t="s">
        <v>3805</v>
      </c>
      <c r="D1251" s="229" t="s">
        <v>3806</v>
      </c>
      <c r="E1251" s="3" t="s">
        <v>3555</v>
      </c>
      <c r="F1251" s="26" t="s">
        <v>54</v>
      </c>
      <c r="G1251" s="26" t="s">
        <v>55</v>
      </c>
      <c r="H1251" s="26" t="s">
        <v>65</v>
      </c>
      <c r="J1251" s="22">
        <v>20</v>
      </c>
      <c r="L1251" s="28" t="s">
        <v>57</v>
      </c>
      <c r="M1251" s="22" t="s">
        <v>58</v>
      </c>
      <c r="N1251" s="22">
        <v>0</v>
      </c>
      <c r="O1251" s="22" t="s">
        <v>59</v>
      </c>
      <c r="P1251" s="22" t="s">
        <v>78</v>
      </c>
      <c r="R1251" s="23" t="s">
        <v>3807</v>
      </c>
      <c r="T1251" s="23">
        <v>150</v>
      </c>
      <c r="V1251" s="25" t="s">
        <v>613</v>
      </c>
      <c r="W1251" s="65" t="s">
        <v>1953</v>
      </c>
      <c r="X1251" s="106" t="s">
        <v>202</v>
      </c>
      <c r="Y1251" s="25" t="s">
        <v>3808</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3809</v>
      </c>
    </row>
    <row r="1252" spans="1:70" x14ac:dyDescent="0.2">
      <c r="A1252" s="91">
        <v>1166</v>
      </c>
      <c r="B1252" s="229" t="s">
        <v>3810</v>
      </c>
      <c r="C1252" s="259" t="s">
        <v>3811</v>
      </c>
      <c r="D1252" s="229" t="s">
        <v>3812</v>
      </c>
      <c r="E1252" s="3" t="s">
        <v>3555</v>
      </c>
      <c r="F1252" s="26" t="s">
        <v>102</v>
      </c>
      <c r="G1252" s="26" t="s">
        <v>55</v>
      </c>
      <c r="H1252" s="26" t="s">
        <v>273</v>
      </c>
      <c r="J1252" s="22">
        <v>20</v>
      </c>
      <c r="L1252" s="28" t="s">
        <v>57</v>
      </c>
      <c r="M1252" s="22" t="s">
        <v>58</v>
      </c>
      <c r="N1252" s="22">
        <v>0</v>
      </c>
      <c r="O1252" s="22" t="s">
        <v>59</v>
      </c>
      <c r="P1252" s="22" t="s">
        <v>78</v>
      </c>
      <c r="R1252" s="23" t="s">
        <v>3813</v>
      </c>
      <c r="V1252" s="25" t="s">
        <v>613</v>
      </c>
      <c r="W1252" s="65">
        <v>10</v>
      </c>
      <c r="X1252" s="106" t="s">
        <v>202</v>
      </c>
      <c r="Y1252" s="25" t="s">
        <v>3814</v>
      </c>
      <c r="Z1252" s="83" t="s">
        <v>62</v>
      </c>
      <c r="AA1252" s="6" t="s">
        <v>3815</v>
      </c>
      <c r="AB1252" s="6">
        <v>0</v>
      </c>
      <c r="BQ1252" s="6" t="s">
        <v>194</v>
      </c>
      <c r="BR1252" s="5" t="s">
        <v>3816</v>
      </c>
    </row>
    <row r="1253" spans="1:70" x14ac:dyDescent="0.2">
      <c r="A1253" s="91">
        <v>1167</v>
      </c>
      <c r="B1253" s="229" t="s">
        <v>3817</v>
      </c>
      <c r="C1253" s="259" t="s">
        <v>3818</v>
      </c>
      <c r="D1253" s="229" t="s">
        <v>3819</v>
      </c>
      <c r="E1253" s="3" t="s">
        <v>3555</v>
      </c>
      <c r="F1253" s="26" t="s">
        <v>102</v>
      </c>
      <c r="G1253" s="26" t="s">
        <v>55</v>
      </c>
      <c r="H1253" s="26" t="s">
        <v>274</v>
      </c>
      <c r="J1253" s="22">
        <v>40</v>
      </c>
      <c r="L1253" s="28" t="s">
        <v>57</v>
      </c>
      <c r="M1253" s="22" t="s">
        <v>58</v>
      </c>
      <c r="N1253" s="22">
        <v>0</v>
      </c>
      <c r="O1253" s="22" t="s">
        <v>59</v>
      </c>
      <c r="P1253" s="22" t="s">
        <v>78</v>
      </c>
      <c r="R1253" s="23" t="s">
        <v>3820</v>
      </c>
      <c r="V1253" s="25" t="s">
        <v>613</v>
      </c>
      <c r="W1253" s="65" t="s">
        <v>1953</v>
      </c>
      <c r="X1253" s="106" t="s">
        <v>202</v>
      </c>
      <c r="Y1253" s="25" t="s">
        <v>3821</v>
      </c>
      <c r="Z1253" s="83" t="s">
        <v>62</v>
      </c>
      <c r="AA1253" s="6">
        <v>16</v>
      </c>
      <c r="AB1253" s="6">
        <v>0</v>
      </c>
      <c r="AD1253" s="5" t="s">
        <v>79</v>
      </c>
      <c r="AI1253" s="5">
        <v>19</v>
      </c>
      <c r="AJ1253" s="5">
        <v>24</v>
      </c>
      <c r="AL1253" s="6" t="s">
        <v>80</v>
      </c>
      <c r="AQ1253" s="6">
        <v>60</v>
      </c>
      <c r="AR1253" s="6">
        <v>80</v>
      </c>
      <c r="BB1253" s="6" t="s">
        <v>366</v>
      </c>
      <c r="BG1253" s="6">
        <v>20</v>
      </c>
      <c r="BH1253" s="6">
        <v>25</v>
      </c>
      <c r="BQ1253" s="6" t="s">
        <v>3822</v>
      </c>
      <c r="BR1253" s="5" t="s">
        <v>3823</v>
      </c>
    </row>
    <row r="1254" spans="1:70" x14ac:dyDescent="0.2">
      <c r="A1254" s="91">
        <v>1168</v>
      </c>
      <c r="B1254" s="229" t="s">
        <v>3583</v>
      </c>
      <c r="C1254" s="259" t="s">
        <v>3584</v>
      </c>
      <c r="D1254" s="229" t="s">
        <v>3824</v>
      </c>
      <c r="E1254" s="3" t="s">
        <v>3555</v>
      </c>
      <c r="F1254" s="26" t="s">
        <v>102</v>
      </c>
      <c r="G1254" s="26" t="s">
        <v>55</v>
      </c>
      <c r="H1254" s="26" t="s">
        <v>534</v>
      </c>
      <c r="J1254" s="22">
        <v>40</v>
      </c>
      <c r="L1254" s="28" t="s">
        <v>57</v>
      </c>
      <c r="M1254" s="22" t="s">
        <v>58</v>
      </c>
      <c r="N1254" s="22">
        <v>0</v>
      </c>
      <c r="O1254" s="22" t="s">
        <v>59</v>
      </c>
      <c r="P1254" s="22" t="s">
        <v>78</v>
      </c>
      <c r="U1254" s="23" t="s">
        <v>3825</v>
      </c>
      <c r="Z1254" s="83" t="s">
        <v>62</v>
      </c>
      <c r="AA1254" s="6">
        <v>15</v>
      </c>
      <c r="AB1254" s="6">
        <v>0</v>
      </c>
      <c r="BQ1254" s="6" t="s">
        <v>213</v>
      </c>
      <c r="BR1254" s="5" t="s">
        <v>3826</v>
      </c>
    </row>
    <row r="1255" spans="1:70" x14ac:dyDescent="0.2">
      <c r="A1255" s="91">
        <v>1169</v>
      </c>
      <c r="B1255" s="229" t="s">
        <v>3583</v>
      </c>
      <c r="C1255" s="259" t="s">
        <v>3584</v>
      </c>
      <c r="D1255" s="229" t="s">
        <v>3827</v>
      </c>
      <c r="E1255" s="3" t="s">
        <v>3555</v>
      </c>
      <c r="F1255" s="26" t="s">
        <v>102</v>
      </c>
      <c r="G1255" s="26" t="s">
        <v>55</v>
      </c>
      <c r="H1255" s="26" t="s">
        <v>534</v>
      </c>
      <c r="J1255" s="22">
        <v>40</v>
      </c>
      <c r="L1255" s="28" t="s">
        <v>57</v>
      </c>
      <c r="M1255" s="22" t="s">
        <v>58</v>
      </c>
      <c r="N1255" s="22">
        <v>72</v>
      </c>
      <c r="O1255" s="22" t="s">
        <v>59</v>
      </c>
      <c r="P1255" s="22" t="s">
        <v>78</v>
      </c>
      <c r="U1255" s="23" t="s">
        <v>3828</v>
      </c>
      <c r="Z1255" s="83" t="s">
        <v>62</v>
      </c>
      <c r="AA1255" s="6">
        <v>15</v>
      </c>
      <c r="AB1255" s="6">
        <v>0</v>
      </c>
      <c r="BQ1255" s="6" t="s">
        <v>213</v>
      </c>
      <c r="BR1255" s="5" t="s">
        <v>3826</v>
      </c>
    </row>
    <row r="1256" spans="1:70" x14ac:dyDescent="0.2">
      <c r="A1256" s="91">
        <v>1170</v>
      </c>
      <c r="B1256" s="229" t="s">
        <v>3583</v>
      </c>
      <c r="C1256" s="259" t="s">
        <v>3584</v>
      </c>
      <c r="D1256" s="229" t="s">
        <v>3829</v>
      </c>
      <c r="E1256" s="3" t="s">
        <v>3555</v>
      </c>
      <c r="F1256" s="26" t="s">
        <v>102</v>
      </c>
      <c r="G1256" s="26" t="s">
        <v>55</v>
      </c>
      <c r="H1256" s="26" t="s">
        <v>1331</v>
      </c>
      <c r="J1256" s="22">
        <v>40</v>
      </c>
      <c r="L1256" s="28" t="s">
        <v>57</v>
      </c>
      <c r="M1256" s="22" t="s">
        <v>58</v>
      </c>
      <c r="N1256" s="22" t="s">
        <v>2607</v>
      </c>
      <c r="O1256" s="22" t="s">
        <v>59</v>
      </c>
      <c r="P1256" s="22" t="s">
        <v>3830</v>
      </c>
      <c r="U1256" s="23" t="s">
        <v>3831</v>
      </c>
      <c r="Z1256" s="83" t="s">
        <v>62</v>
      </c>
      <c r="AA1256" s="6">
        <v>15</v>
      </c>
      <c r="BQ1256" s="6" t="s">
        <v>213</v>
      </c>
      <c r="BR1256" s="5" t="s">
        <v>3826</v>
      </c>
    </row>
    <row r="1257" spans="1:70" x14ac:dyDescent="0.2">
      <c r="A1257" s="91">
        <v>1171</v>
      </c>
      <c r="B1257" s="229" t="s">
        <v>3583</v>
      </c>
      <c r="C1257" s="259" t="s">
        <v>3584</v>
      </c>
      <c r="D1257" s="229" t="s">
        <v>3832</v>
      </c>
      <c r="E1257" s="3" t="s">
        <v>3555</v>
      </c>
      <c r="F1257" s="26" t="s">
        <v>102</v>
      </c>
      <c r="G1257" s="26" t="s">
        <v>55</v>
      </c>
      <c r="H1257" s="26" t="s">
        <v>3833</v>
      </c>
      <c r="J1257" s="22">
        <v>40</v>
      </c>
      <c r="L1257" s="28" t="s">
        <v>57</v>
      </c>
      <c r="M1257" s="22" t="s">
        <v>58</v>
      </c>
      <c r="N1257" s="22" t="s">
        <v>2607</v>
      </c>
      <c r="O1257" s="22" t="s">
        <v>59</v>
      </c>
      <c r="P1257" s="22" t="s">
        <v>3830</v>
      </c>
      <c r="V1257" s="25" t="s">
        <v>642</v>
      </c>
      <c r="Y1257" s="25" t="s">
        <v>3834</v>
      </c>
      <c r="Z1257" s="83" t="s">
        <v>62</v>
      </c>
      <c r="AA1257" s="6">
        <v>15</v>
      </c>
      <c r="BQ1257" s="6" t="s">
        <v>213</v>
      </c>
      <c r="BR1257" s="5" t="s">
        <v>3826</v>
      </c>
    </row>
    <row r="1258" spans="1:70" x14ac:dyDescent="0.2">
      <c r="A1258" s="91">
        <v>1172</v>
      </c>
      <c r="B1258" s="229" t="s">
        <v>3583</v>
      </c>
      <c r="C1258" s="259" t="s">
        <v>3584</v>
      </c>
      <c r="D1258" s="229" t="s">
        <v>3835</v>
      </c>
      <c r="E1258" s="3" t="s">
        <v>3555</v>
      </c>
      <c r="F1258" s="26" t="s">
        <v>102</v>
      </c>
      <c r="G1258" s="26" t="s">
        <v>55</v>
      </c>
      <c r="H1258" s="26" t="s">
        <v>3833</v>
      </c>
      <c r="J1258" s="22">
        <v>40</v>
      </c>
      <c r="L1258" s="28" t="s">
        <v>57</v>
      </c>
      <c r="M1258" s="22" t="s">
        <v>58</v>
      </c>
      <c r="N1258" s="22" t="s">
        <v>3126</v>
      </c>
      <c r="O1258" s="22" t="s">
        <v>59</v>
      </c>
      <c r="P1258" s="22" t="s">
        <v>3836</v>
      </c>
      <c r="V1258" s="25" t="s">
        <v>642</v>
      </c>
      <c r="Y1258" s="25" t="s">
        <v>3834</v>
      </c>
      <c r="Z1258" s="83" t="s">
        <v>62</v>
      </c>
      <c r="AA1258" s="6">
        <v>15</v>
      </c>
      <c r="BQ1258" s="6" t="s">
        <v>213</v>
      </c>
      <c r="BR1258" s="5" t="s">
        <v>3826</v>
      </c>
    </row>
    <row r="1259" spans="1:70" x14ac:dyDescent="0.2">
      <c r="A1259" s="91">
        <v>1173</v>
      </c>
      <c r="B1259" s="229" t="s">
        <v>3837</v>
      </c>
      <c r="C1259" s="259" t="s">
        <v>3838</v>
      </c>
      <c r="D1259" s="229" t="s">
        <v>3839</v>
      </c>
      <c r="E1259" s="3" t="s">
        <v>3555</v>
      </c>
      <c r="F1259" s="26" t="s">
        <v>102</v>
      </c>
      <c r="G1259" s="26" t="s">
        <v>55</v>
      </c>
      <c r="H1259" s="26" t="s">
        <v>406</v>
      </c>
      <c r="J1259" s="22">
        <v>40</v>
      </c>
      <c r="L1259" s="28" t="s">
        <v>57</v>
      </c>
      <c r="M1259" s="22" t="s">
        <v>58</v>
      </c>
      <c r="N1259" s="22">
        <v>0</v>
      </c>
      <c r="O1259" s="22" t="s">
        <v>59</v>
      </c>
      <c r="P1259" s="22" t="s">
        <v>78</v>
      </c>
      <c r="V1259" s="25" t="s">
        <v>613</v>
      </c>
      <c r="W1259" s="65" t="s">
        <v>3840</v>
      </c>
      <c r="Y1259" s="25" t="s">
        <v>3841</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3842</v>
      </c>
      <c r="BR1259" s="5" t="s">
        <v>3843</v>
      </c>
    </row>
    <row r="1260" spans="1:70" x14ac:dyDescent="0.2">
      <c r="A1260" s="91">
        <v>1174</v>
      </c>
      <c r="B1260" s="229" t="s">
        <v>3837</v>
      </c>
      <c r="C1260" s="259" t="s">
        <v>3838</v>
      </c>
      <c r="D1260" s="229" t="s">
        <v>3844</v>
      </c>
      <c r="E1260" s="3" t="s">
        <v>3555</v>
      </c>
      <c r="F1260" s="26" t="s">
        <v>102</v>
      </c>
      <c r="G1260" s="26" t="s">
        <v>55</v>
      </c>
      <c r="H1260" s="26" t="s">
        <v>406</v>
      </c>
      <c r="J1260" s="22">
        <v>40</v>
      </c>
      <c r="L1260" s="28" t="s">
        <v>57</v>
      </c>
      <c r="M1260" s="22" t="s">
        <v>58</v>
      </c>
      <c r="N1260" s="22">
        <v>11</v>
      </c>
      <c r="O1260" s="22" t="s">
        <v>59</v>
      </c>
      <c r="P1260" s="22" t="s">
        <v>78</v>
      </c>
      <c r="V1260" s="25" t="s">
        <v>613</v>
      </c>
      <c r="W1260" s="65" t="s">
        <v>3840</v>
      </c>
      <c r="Y1260" s="25" t="s">
        <v>3841</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3842</v>
      </c>
      <c r="BR1260" s="5" t="s">
        <v>3843</v>
      </c>
    </row>
    <row r="1261" spans="1:70" x14ac:dyDescent="0.2">
      <c r="A1261" s="91">
        <v>1175</v>
      </c>
      <c r="B1261" s="229" t="s">
        <v>3837</v>
      </c>
      <c r="C1261" s="259" t="s">
        <v>3838</v>
      </c>
      <c r="D1261" s="229" t="s">
        <v>3845</v>
      </c>
      <c r="E1261" s="3" t="s">
        <v>3555</v>
      </c>
      <c r="F1261" s="26" t="s">
        <v>102</v>
      </c>
      <c r="G1261" s="26" t="s">
        <v>55</v>
      </c>
      <c r="H1261" s="26" t="s">
        <v>3101</v>
      </c>
      <c r="J1261" s="22">
        <v>40</v>
      </c>
      <c r="L1261" s="28" t="s">
        <v>57</v>
      </c>
      <c r="M1261" s="22" t="s">
        <v>58</v>
      </c>
      <c r="N1261" s="22">
        <v>0</v>
      </c>
      <c r="O1261" s="22" t="s">
        <v>59</v>
      </c>
      <c r="P1261" s="22" t="s">
        <v>78</v>
      </c>
      <c r="V1261" s="25" t="s">
        <v>613</v>
      </c>
      <c r="W1261" s="65" t="s">
        <v>3840</v>
      </c>
      <c r="Y1261" s="25" t="s">
        <v>3841</v>
      </c>
      <c r="Z1261" s="83" t="s">
        <v>62</v>
      </c>
      <c r="AA1261" s="6">
        <v>9</v>
      </c>
      <c r="AB1261" s="6">
        <v>4</v>
      </c>
      <c r="BQ1261" s="6" t="s">
        <v>3842</v>
      </c>
      <c r="BR1261" s="5" t="s">
        <v>3843</v>
      </c>
    </row>
    <row r="1262" spans="1:70" x14ac:dyDescent="0.2">
      <c r="A1262" s="91">
        <v>1176</v>
      </c>
      <c r="B1262" s="229" t="s">
        <v>3837</v>
      </c>
      <c r="C1262" s="259" t="s">
        <v>3838</v>
      </c>
      <c r="D1262" s="229" t="s">
        <v>3846</v>
      </c>
      <c r="E1262" s="3" t="s">
        <v>3555</v>
      </c>
      <c r="F1262" s="26" t="s">
        <v>102</v>
      </c>
      <c r="G1262" s="26" t="s">
        <v>55</v>
      </c>
      <c r="H1262" s="26" t="s">
        <v>3101</v>
      </c>
      <c r="J1262" s="22">
        <v>40</v>
      </c>
      <c r="L1262" s="28" t="s">
        <v>57</v>
      </c>
      <c r="M1262" s="22" t="s">
        <v>58</v>
      </c>
      <c r="N1262" s="22">
        <v>0</v>
      </c>
      <c r="O1262" s="22" t="s">
        <v>59</v>
      </c>
      <c r="P1262" s="22" t="s">
        <v>78</v>
      </c>
      <c r="V1262" s="25" t="s">
        <v>613</v>
      </c>
      <c r="W1262" s="65" t="s">
        <v>3840</v>
      </c>
      <c r="Y1262" s="25" t="s">
        <v>3841</v>
      </c>
      <c r="Z1262" s="83" t="s">
        <v>62</v>
      </c>
      <c r="AA1262" s="6">
        <v>8</v>
      </c>
      <c r="AB1262" s="6">
        <v>3</v>
      </c>
      <c r="BQ1262" s="6" t="s">
        <v>3842</v>
      </c>
      <c r="BR1262" s="5" t="s">
        <v>3843</v>
      </c>
    </row>
    <row r="1263" spans="1:70" x14ac:dyDescent="0.2">
      <c r="A1263" s="91">
        <v>1177</v>
      </c>
      <c r="B1263" s="229" t="s">
        <v>3837</v>
      </c>
      <c r="C1263" s="259" t="s">
        <v>3838</v>
      </c>
      <c r="D1263" s="229" t="s">
        <v>3847</v>
      </c>
      <c r="E1263" s="3" t="s">
        <v>3555</v>
      </c>
      <c r="F1263" s="26" t="s">
        <v>102</v>
      </c>
      <c r="G1263" s="26" t="s">
        <v>55</v>
      </c>
      <c r="H1263" s="26" t="s">
        <v>3101</v>
      </c>
      <c r="J1263" s="22">
        <v>40</v>
      </c>
      <c r="L1263" s="28" t="s">
        <v>57</v>
      </c>
      <c r="M1263" s="22" t="s">
        <v>58</v>
      </c>
      <c r="N1263" s="22">
        <v>0</v>
      </c>
      <c r="O1263" s="22" t="s">
        <v>59</v>
      </c>
      <c r="P1263" s="22" t="s">
        <v>78</v>
      </c>
      <c r="V1263" s="25" t="s">
        <v>613</v>
      </c>
      <c r="W1263" s="65" t="s">
        <v>3840</v>
      </c>
      <c r="Y1263" s="25" t="s">
        <v>3841</v>
      </c>
      <c r="Z1263" s="83" t="s">
        <v>62</v>
      </c>
      <c r="AA1263" s="6">
        <v>3</v>
      </c>
      <c r="AB1263" s="6">
        <v>2</v>
      </c>
      <c r="BQ1263" s="6" t="s">
        <v>3842</v>
      </c>
      <c r="BR1263" s="5" t="s">
        <v>3843</v>
      </c>
    </row>
    <row r="1264" spans="1:70" x14ac:dyDescent="0.2">
      <c r="A1264" s="91">
        <v>1178</v>
      </c>
      <c r="B1264" s="229" t="s">
        <v>3837</v>
      </c>
      <c r="C1264" s="259" t="s">
        <v>3838</v>
      </c>
      <c r="D1264" s="229" t="s">
        <v>3848</v>
      </c>
      <c r="E1264" s="3" t="s">
        <v>3555</v>
      </c>
      <c r="F1264" s="26" t="s">
        <v>102</v>
      </c>
      <c r="G1264" s="26" t="s">
        <v>55</v>
      </c>
      <c r="H1264" s="26" t="s">
        <v>3849</v>
      </c>
      <c r="J1264" s="22">
        <v>40</v>
      </c>
      <c r="L1264" s="28" t="s">
        <v>57</v>
      </c>
      <c r="M1264" s="22" t="s">
        <v>58</v>
      </c>
      <c r="N1264" s="22">
        <v>11</v>
      </c>
      <c r="O1264" s="22" t="s">
        <v>59</v>
      </c>
      <c r="P1264" s="22" t="s">
        <v>78</v>
      </c>
      <c r="V1264" s="25" t="s">
        <v>613</v>
      </c>
      <c r="W1264" s="65" t="s">
        <v>3840</v>
      </c>
      <c r="Y1264" s="25" t="s">
        <v>3841</v>
      </c>
      <c r="Z1264" s="83" t="s">
        <v>62</v>
      </c>
      <c r="AA1264" s="6">
        <v>9</v>
      </c>
      <c r="AB1264" s="6">
        <v>4</v>
      </c>
      <c r="BQ1264" s="6" t="s">
        <v>3842</v>
      </c>
      <c r="BR1264" s="5" t="s">
        <v>3843</v>
      </c>
    </row>
    <row r="1265" spans="1:70" x14ac:dyDescent="0.2">
      <c r="A1265" s="91">
        <v>1179</v>
      </c>
      <c r="B1265" s="229" t="s">
        <v>3837</v>
      </c>
      <c r="C1265" s="259" t="s">
        <v>3838</v>
      </c>
      <c r="D1265" s="229" t="s">
        <v>3850</v>
      </c>
      <c r="E1265" s="3" t="s">
        <v>3555</v>
      </c>
      <c r="F1265" s="26" t="s">
        <v>102</v>
      </c>
      <c r="G1265" s="26" t="s">
        <v>55</v>
      </c>
      <c r="H1265" s="26" t="s">
        <v>3849</v>
      </c>
      <c r="J1265" s="22">
        <v>40</v>
      </c>
      <c r="L1265" s="28" t="s">
        <v>57</v>
      </c>
      <c r="M1265" s="22" t="s">
        <v>58</v>
      </c>
      <c r="N1265" s="22">
        <v>11</v>
      </c>
      <c r="O1265" s="22" t="s">
        <v>59</v>
      </c>
      <c r="P1265" s="22" t="s">
        <v>78</v>
      </c>
      <c r="V1265" s="25" t="s">
        <v>613</v>
      </c>
      <c r="W1265" s="65" t="s">
        <v>3840</v>
      </c>
      <c r="Y1265" s="25" t="s">
        <v>3841</v>
      </c>
      <c r="Z1265" s="83" t="s">
        <v>62</v>
      </c>
      <c r="AA1265" s="6">
        <v>8</v>
      </c>
      <c r="AB1265" s="6">
        <v>3</v>
      </c>
      <c r="BQ1265" s="6" t="s">
        <v>3842</v>
      </c>
      <c r="BR1265" s="5" t="s">
        <v>3843</v>
      </c>
    </row>
    <row r="1266" spans="1:70" x14ac:dyDescent="0.2">
      <c r="A1266" s="91">
        <v>1180</v>
      </c>
      <c r="B1266" s="229" t="s">
        <v>3837</v>
      </c>
      <c r="C1266" s="259" t="s">
        <v>3838</v>
      </c>
      <c r="D1266" s="229" t="s">
        <v>3851</v>
      </c>
      <c r="E1266" s="3" t="s">
        <v>3555</v>
      </c>
      <c r="F1266" s="26" t="s">
        <v>102</v>
      </c>
      <c r="G1266" s="26" t="s">
        <v>55</v>
      </c>
      <c r="H1266" s="26" t="s">
        <v>3849</v>
      </c>
      <c r="J1266" s="22">
        <v>40</v>
      </c>
      <c r="L1266" s="28" t="s">
        <v>57</v>
      </c>
      <c r="M1266" s="22" t="s">
        <v>58</v>
      </c>
      <c r="N1266" s="22">
        <v>11</v>
      </c>
      <c r="O1266" s="22" t="s">
        <v>59</v>
      </c>
      <c r="P1266" s="22" t="s">
        <v>78</v>
      </c>
      <c r="V1266" s="25" t="s">
        <v>613</v>
      </c>
      <c r="W1266" s="65" t="s">
        <v>3840</v>
      </c>
      <c r="Y1266" s="25" t="s">
        <v>3841</v>
      </c>
      <c r="Z1266" s="83" t="s">
        <v>62</v>
      </c>
      <c r="AA1266" s="6">
        <v>3</v>
      </c>
      <c r="AB1266" s="6">
        <v>2</v>
      </c>
      <c r="BQ1266" s="6" t="s">
        <v>3842</v>
      </c>
      <c r="BR1266" s="5" t="s">
        <v>3843</v>
      </c>
    </row>
    <row r="1267" spans="1:70" x14ac:dyDescent="0.2">
      <c r="A1267" s="91">
        <v>1181</v>
      </c>
      <c r="B1267" s="229" t="s">
        <v>3852</v>
      </c>
      <c r="C1267" s="259" t="s">
        <v>3853</v>
      </c>
      <c r="D1267" s="229" t="s">
        <v>3854</v>
      </c>
      <c r="E1267" s="3" t="s">
        <v>3555</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3855</v>
      </c>
    </row>
    <row r="1268" spans="1:70" x14ac:dyDescent="0.2">
      <c r="A1268" s="91">
        <v>1182</v>
      </c>
      <c r="B1268" s="229" t="s">
        <v>3856</v>
      </c>
      <c r="C1268" s="259" t="s">
        <v>3857</v>
      </c>
      <c r="D1268" s="229" t="s">
        <v>3858</v>
      </c>
      <c r="E1268" s="3" t="s">
        <v>3555</v>
      </c>
      <c r="F1268" s="26" t="s">
        <v>102</v>
      </c>
      <c r="G1268" s="26" t="s">
        <v>55</v>
      </c>
      <c r="H1268" s="26" t="s">
        <v>3849</v>
      </c>
      <c r="J1268" s="22">
        <v>40</v>
      </c>
      <c r="L1268" s="28" t="s">
        <v>57</v>
      </c>
      <c r="M1268" s="22" t="s">
        <v>58</v>
      </c>
      <c r="N1268" s="22">
        <v>0</v>
      </c>
      <c r="O1268" s="22" t="s">
        <v>59</v>
      </c>
      <c r="P1268" s="22" t="s">
        <v>78</v>
      </c>
      <c r="R1268" s="23" t="s">
        <v>3859</v>
      </c>
      <c r="V1268" s="25" t="s">
        <v>613</v>
      </c>
      <c r="W1268" s="65" t="s">
        <v>653</v>
      </c>
      <c r="Z1268" s="83" t="s">
        <v>62</v>
      </c>
      <c r="AA1268" s="6">
        <v>12</v>
      </c>
      <c r="AB1268" s="6">
        <v>5</v>
      </c>
      <c r="AD1268" s="5" t="s">
        <v>79</v>
      </c>
      <c r="AI1268" s="5">
        <v>19</v>
      </c>
      <c r="AJ1268" s="5">
        <v>43</v>
      </c>
      <c r="BQ1268" s="6" t="s">
        <v>3860</v>
      </c>
      <c r="BR1268" s="5" t="s">
        <v>3861</v>
      </c>
    </row>
    <row r="1269" spans="1:70" x14ac:dyDescent="0.2">
      <c r="A1269" s="91">
        <v>1183</v>
      </c>
      <c r="B1269" s="229" t="s">
        <v>3856</v>
      </c>
      <c r="C1269" s="259" t="s">
        <v>3857</v>
      </c>
      <c r="D1269" s="229" t="s">
        <v>3862</v>
      </c>
      <c r="E1269" s="3" t="s">
        <v>3555</v>
      </c>
      <c r="F1269" s="26" t="s">
        <v>102</v>
      </c>
      <c r="G1269" s="26" t="s">
        <v>55</v>
      </c>
      <c r="H1269" s="26" t="s">
        <v>3849</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3860</v>
      </c>
      <c r="BR1269" s="5" t="s">
        <v>3861</v>
      </c>
    </row>
    <row r="1270" spans="1:70" x14ac:dyDescent="0.2">
      <c r="A1270" s="91">
        <v>1184</v>
      </c>
      <c r="B1270" s="229" t="s">
        <v>3863</v>
      </c>
      <c r="C1270" s="259" t="s">
        <v>3864</v>
      </c>
      <c r="D1270" s="229" t="s">
        <v>3782</v>
      </c>
      <c r="E1270" s="3" t="s">
        <v>3555</v>
      </c>
      <c r="F1270" s="26" t="s">
        <v>102</v>
      </c>
      <c r="G1270" s="26" t="s">
        <v>55</v>
      </c>
      <c r="H1270" s="26" t="s">
        <v>3865</v>
      </c>
      <c r="I1270" s="26" t="s">
        <v>3866</v>
      </c>
      <c r="J1270" s="22">
        <v>40</v>
      </c>
      <c r="L1270" s="28" t="s">
        <v>57</v>
      </c>
      <c r="M1270" s="22" t="s">
        <v>58</v>
      </c>
      <c r="N1270" s="22">
        <v>0</v>
      </c>
      <c r="O1270" s="22" t="s">
        <v>59</v>
      </c>
      <c r="P1270" s="22" t="s">
        <v>78</v>
      </c>
      <c r="Q1270" s="23" t="s">
        <v>3555</v>
      </c>
      <c r="T1270" s="23">
        <v>120</v>
      </c>
      <c r="U1270" s="23" t="s">
        <v>3867</v>
      </c>
      <c r="V1270" s="25" t="s">
        <v>613</v>
      </c>
      <c r="Y1270" s="25" t="s">
        <v>3868</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3869</v>
      </c>
      <c r="BR1270" s="5" t="s">
        <v>723</v>
      </c>
    </row>
    <row r="1271" spans="1:70" x14ac:dyDescent="0.2">
      <c r="A1271" s="91">
        <v>1185</v>
      </c>
      <c r="B1271" s="229" t="s">
        <v>3863</v>
      </c>
      <c r="C1271" s="259" t="s">
        <v>3864</v>
      </c>
      <c r="D1271" s="229" t="s">
        <v>3870</v>
      </c>
      <c r="E1271" s="3" t="s">
        <v>3555</v>
      </c>
      <c r="F1271" s="26" t="s">
        <v>102</v>
      </c>
      <c r="G1271" s="26" t="s">
        <v>55</v>
      </c>
      <c r="H1271" s="26" t="s">
        <v>3865</v>
      </c>
      <c r="I1271" s="26" t="s">
        <v>3866</v>
      </c>
      <c r="J1271" s="22">
        <v>40</v>
      </c>
      <c r="L1271" s="28" t="s">
        <v>57</v>
      </c>
      <c r="M1271" s="22" t="s">
        <v>58</v>
      </c>
      <c r="N1271" s="22">
        <v>100</v>
      </c>
      <c r="O1271" s="22" t="s">
        <v>59</v>
      </c>
      <c r="P1271" s="22" t="s">
        <v>78</v>
      </c>
      <c r="Q1271" s="23" t="s">
        <v>3555</v>
      </c>
      <c r="T1271" s="23">
        <v>120</v>
      </c>
      <c r="U1271" s="23" t="s">
        <v>3871</v>
      </c>
      <c r="V1271" s="25" t="s">
        <v>613</v>
      </c>
      <c r="Y1271" s="25" t="s">
        <v>3868</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3869</v>
      </c>
      <c r="BR1271" s="5" t="s">
        <v>723</v>
      </c>
    </row>
    <row r="1272" spans="1:70" x14ac:dyDescent="0.2">
      <c r="A1272" s="91">
        <v>1186</v>
      </c>
      <c r="B1272" s="229" t="s">
        <v>3872</v>
      </c>
      <c r="C1272" s="259" t="s">
        <v>3873</v>
      </c>
      <c r="D1272" s="229" t="s">
        <v>3874</v>
      </c>
      <c r="E1272" s="3" t="s">
        <v>3555</v>
      </c>
      <c r="F1272" s="26" t="s">
        <v>102</v>
      </c>
      <c r="G1272" s="26" t="s">
        <v>55</v>
      </c>
      <c r="H1272" s="26" t="s">
        <v>156</v>
      </c>
      <c r="J1272" s="22">
        <v>40</v>
      </c>
      <c r="L1272" s="28" t="s">
        <v>57</v>
      </c>
      <c r="M1272" s="22" t="s">
        <v>58</v>
      </c>
      <c r="N1272" s="22">
        <v>0</v>
      </c>
      <c r="O1272" s="22" t="s">
        <v>59</v>
      </c>
      <c r="P1272" s="22" t="s">
        <v>78</v>
      </c>
      <c r="R1272" s="23" t="s">
        <v>3875</v>
      </c>
      <c r="T1272" s="23">
        <v>200</v>
      </c>
      <c r="U1272" s="23" t="s">
        <v>3876</v>
      </c>
      <c r="V1272" s="25" t="s">
        <v>613</v>
      </c>
      <c r="W1272" s="65">
        <v>2</v>
      </c>
      <c r="X1272" s="106" t="s">
        <v>202</v>
      </c>
      <c r="Y1272" s="25" t="s">
        <v>3877</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3872</v>
      </c>
      <c r="C1273" s="259" t="s">
        <v>3873</v>
      </c>
      <c r="D1273" s="229" t="s">
        <v>3878</v>
      </c>
      <c r="E1273" s="3" t="s">
        <v>3555</v>
      </c>
      <c r="F1273" s="26" t="s">
        <v>102</v>
      </c>
      <c r="G1273" s="26" t="s">
        <v>55</v>
      </c>
      <c r="H1273" s="26" t="s">
        <v>156</v>
      </c>
      <c r="J1273" s="22">
        <v>40</v>
      </c>
      <c r="L1273" s="28" t="s">
        <v>57</v>
      </c>
      <c r="M1273" s="22" t="s">
        <v>58</v>
      </c>
      <c r="N1273" s="22">
        <v>0</v>
      </c>
      <c r="O1273" s="22" t="s">
        <v>59</v>
      </c>
      <c r="P1273" s="22" t="s">
        <v>78</v>
      </c>
      <c r="R1273" s="23" t="s">
        <v>3875</v>
      </c>
      <c r="U1273" s="23" t="s">
        <v>3879</v>
      </c>
      <c r="V1273" s="25" t="s">
        <v>613</v>
      </c>
      <c r="W1273" s="65">
        <v>2</v>
      </c>
      <c r="X1273" s="106" t="s">
        <v>202</v>
      </c>
      <c r="Y1273" s="25" t="s">
        <v>3877</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3880</v>
      </c>
      <c r="C1274" s="259" t="s">
        <v>3881</v>
      </c>
      <c r="D1274" s="229" t="s">
        <v>3882</v>
      </c>
      <c r="E1274" s="3" t="s">
        <v>3555</v>
      </c>
      <c r="F1274" s="26" t="s">
        <v>102</v>
      </c>
      <c r="G1274" s="26" t="s">
        <v>55</v>
      </c>
      <c r="H1274" s="26" t="s">
        <v>1331</v>
      </c>
      <c r="J1274" s="22">
        <v>40</v>
      </c>
      <c r="L1274" s="28" t="s">
        <v>57</v>
      </c>
      <c r="M1274" s="22" t="s">
        <v>58</v>
      </c>
      <c r="N1274" s="22">
        <v>0</v>
      </c>
      <c r="O1274" s="22" t="s">
        <v>59</v>
      </c>
      <c r="P1274" s="22" t="s">
        <v>78</v>
      </c>
      <c r="R1274" s="23" t="s">
        <v>3883</v>
      </c>
      <c r="T1274" s="23">
        <v>180</v>
      </c>
      <c r="U1274" s="23" t="s">
        <v>3884</v>
      </c>
      <c r="V1274" s="25" t="s">
        <v>642</v>
      </c>
      <c r="Y1274" s="25" t="s">
        <v>3885</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3886</v>
      </c>
      <c r="BR1274" s="5" t="s">
        <v>3887</v>
      </c>
    </row>
    <row r="1275" spans="1:70" x14ac:dyDescent="0.2">
      <c r="A1275" s="91">
        <v>1189</v>
      </c>
      <c r="B1275" s="229" t="s">
        <v>3888</v>
      </c>
      <c r="C1275" s="259" t="s">
        <v>3889</v>
      </c>
      <c r="D1275" s="229" t="s">
        <v>3882</v>
      </c>
      <c r="E1275" s="3" t="s">
        <v>3555</v>
      </c>
      <c r="F1275" s="26" t="s">
        <v>102</v>
      </c>
      <c r="G1275" s="26" t="s">
        <v>55</v>
      </c>
      <c r="H1275" s="26" t="s">
        <v>56</v>
      </c>
      <c r="J1275" s="22">
        <v>40</v>
      </c>
      <c r="L1275" s="28" t="s">
        <v>57</v>
      </c>
      <c r="M1275" s="22" t="s">
        <v>58</v>
      </c>
      <c r="N1275" s="22" t="s">
        <v>182</v>
      </c>
      <c r="O1275" s="22" t="s">
        <v>59</v>
      </c>
      <c r="P1275" s="22" t="s">
        <v>3890</v>
      </c>
      <c r="Q1275" s="23" t="s">
        <v>3891</v>
      </c>
      <c r="T1275" s="23">
        <v>240</v>
      </c>
      <c r="U1275" s="23" t="s">
        <v>3892</v>
      </c>
      <c r="V1275" s="25" t="s">
        <v>642</v>
      </c>
      <c r="Y1275" s="25" t="s">
        <v>3893</v>
      </c>
      <c r="Z1275" s="83" t="s">
        <v>62</v>
      </c>
      <c r="AA1275" s="6">
        <v>24</v>
      </c>
      <c r="AB1275" s="6">
        <v>7</v>
      </c>
      <c r="AC1275" s="5">
        <v>38.299999999999997</v>
      </c>
      <c r="AD1275" s="5" t="s">
        <v>79</v>
      </c>
      <c r="AE1275" s="5" t="s">
        <v>334</v>
      </c>
      <c r="AI1275" s="5">
        <v>24</v>
      </c>
      <c r="AJ1275" s="5">
        <v>49</v>
      </c>
      <c r="AK1275" s="6">
        <v>75.8</v>
      </c>
      <c r="AL1275" s="6" t="s">
        <v>80</v>
      </c>
      <c r="AM1275" s="6" t="s">
        <v>3701</v>
      </c>
      <c r="AQ1275" s="6">
        <v>59</v>
      </c>
      <c r="AR1275" s="6">
        <v>92</v>
      </c>
      <c r="AS1275" s="5">
        <v>176.9</v>
      </c>
      <c r="AT1275" s="5" t="s">
        <v>118</v>
      </c>
      <c r="AU1275" s="5" t="s">
        <v>334</v>
      </c>
      <c r="AY1275" s="5">
        <v>155</v>
      </c>
      <c r="AZ1275" s="5">
        <v>192</v>
      </c>
      <c r="BQ1275" s="6" t="s">
        <v>3894</v>
      </c>
      <c r="BR1275" s="5" t="s">
        <v>3895</v>
      </c>
    </row>
    <row r="1276" spans="1:70" x14ac:dyDescent="0.2">
      <c r="A1276" s="91">
        <v>1190</v>
      </c>
      <c r="B1276" s="229" t="s">
        <v>3896</v>
      </c>
      <c r="C1276" s="259" t="s">
        <v>3897</v>
      </c>
      <c r="D1276" s="229" t="s">
        <v>3898</v>
      </c>
      <c r="E1276" s="3" t="s">
        <v>3555</v>
      </c>
      <c r="F1276" s="26" t="s">
        <v>102</v>
      </c>
      <c r="G1276" s="26" t="s">
        <v>55</v>
      </c>
      <c r="H1276" s="26" t="s">
        <v>56</v>
      </c>
      <c r="J1276" s="22">
        <v>40</v>
      </c>
      <c r="L1276" s="28" t="s">
        <v>57</v>
      </c>
      <c r="M1276" s="22" t="s">
        <v>58</v>
      </c>
      <c r="N1276" s="22" t="s">
        <v>830</v>
      </c>
      <c r="O1276" s="22" t="s">
        <v>59</v>
      </c>
      <c r="P1276" s="22" t="s">
        <v>3899</v>
      </c>
      <c r="T1276" s="23">
        <v>150</v>
      </c>
      <c r="V1276" s="25" t="s">
        <v>613</v>
      </c>
      <c r="W1276" s="65" t="s">
        <v>3900</v>
      </c>
      <c r="Y1276" s="25" t="s">
        <v>3901</v>
      </c>
      <c r="Z1276" s="83" t="s">
        <v>62</v>
      </c>
      <c r="AA1276" s="6" t="s">
        <v>3902</v>
      </c>
      <c r="AB1276" s="6">
        <v>2</v>
      </c>
      <c r="AC1276" s="5">
        <v>36</v>
      </c>
      <c r="AD1276" s="5" t="s">
        <v>79</v>
      </c>
      <c r="AE1276" s="5" t="s">
        <v>334</v>
      </c>
      <c r="AF1276" s="5">
        <v>11</v>
      </c>
      <c r="AG1276" s="5" t="s">
        <v>79</v>
      </c>
      <c r="AH1276" s="5" t="s">
        <v>116</v>
      </c>
      <c r="AK1276" s="6">
        <v>79.5</v>
      </c>
      <c r="AL1276" s="6" t="s">
        <v>80</v>
      </c>
      <c r="AM1276" s="6" t="s">
        <v>3701</v>
      </c>
      <c r="AN1276" s="6">
        <v>9.6</v>
      </c>
      <c r="AO1276" s="6" t="s">
        <v>80</v>
      </c>
      <c r="AP1276" s="6" t="s">
        <v>450</v>
      </c>
      <c r="BA1276" s="6">
        <v>25.8</v>
      </c>
      <c r="BB1276" s="6" t="s">
        <v>366</v>
      </c>
      <c r="BC1276" s="6" t="s">
        <v>3701</v>
      </c>
      <c r="BD1276" s="6">
        <v>2.8</v>
      </c>
      <c r="BE1276" s="6" t="s">
        <v>366</v>
      </c>
      <c r="BF1276" s="6" t="s">
        <v>450</v>
      </c>
      <c r="BQ1276" s="6" t="s">
        <v>3903</v>
      </c>
      <c r="BR1276" s="5" t="s">
        <v>3904</v>
      </c>
    </row>
    <row r="1277" spans="1:70" x14ac:dyDescent="0.2">
      <c r="A1277" s="91">
        <v>1191</v>
      </c>
      <c r="B1277" s="229" t="s">
        <v>3896</v>
      </c>
      <c r="C1277" s="259" t="s">
        <v>3897</v>
      </c>
      <c r="D1277" s="229" t="s">
        <v>3905</v>
      </c>
      <c r="E1277" s="3" t="s">
        <v>3555</v>
      </c>
      <c r="F1277" s="26" t="s">
        <v>102</v>
      </c>
      <c r="G1277" s="26" t="s">
        <v>55</v>
      </c>
      <c r="H1277" s="26" t="s">
        <v>56</v>
      </c>
      <c r="J1277" s="22">
        <v>40</v>
      </c>
      <c r="L1277" s="28" t="s">
        <v>57</v>
      </c>
      <c r="M1277" s="22" t="s">
        <v>58</v>
      </c>
      <c r="N1277" s="22" t="s">
        <v>830</v>
      </c>
      <c r="O1277" s="22" t="s">
        <v>59</v>
      </c>
      <c r="P1277" s="22" t="s">
        <v>3899</v>
      </c>
      <c r="T1277" s="23">
        <v>150</v>
      </c>
      <c r="V1277" s="25" t="s">
        <v>613</v>
      </c>
      <c r="W1277" s="65" t="s">
        <v>3900</v>
      </c>
      <c r="Y1277" s="25" t="s">
        <v>3901</v>
      </c>
      <c r="Z1277" s="83" t="s">
        <v>62</v>
      </c>
      <c r="AA1277" s="6" t="s">
        <v>3906</v>
      </c>
      <c r="AB1277" s="6">
        <v>9</v>
      </c>
      <c r="AC1277" s="5">
        <v>37</v>
      </c>
      <c r="AD1277" s="5" t="s">
        <v>79</v>
      </c>
      <c r="AE1277" s="5" t="s">
        <v>334</v>
      </c>
      <c r="AF1277" s="5">
        <v>12</v>
      </c>
      <c r="AG1277" s="5" t="s">
        <v>79</v>
      </c>
      <c r="AH1277" s="5" t="s">
        <v>116</v>
      </c>
      <c r="AK1277" s="6">
        <v>71.2</v>
      </c>
      <c r="AL1277" s="6" t="s">
        <v>80</v>
      </c>
      <c r="AM1277" s="6" t="s">
        <v>3701</v>
      </c>
      <c r="AN1277" s="6">
        <v>14.7</v>
      </c>
      <c r="AO1277" s="6" t="s">
        <v>80</v>
      </c>
      <c r="AP1277" s="6" t="s">
        <v>450</v>
      </c>
      <c r="BA1277" s="6">
        <v>25.4</v>
      </c>
      <c r="BB1277" s="6" t="s">
        <v>366</v>
      </c>
      <c r="BC1277" s="6" t="s">
        <v>3701</v>
      </c>
      <c r="BD1277" s="6">
        <v>3.3</v>
      </c>
      <c r="BE1277" s="6" t="s">
        <v>366</v>
      </c>
      <c r="BF1277" s="6" t="s">
        <v>450</v>
      </c>
      <c r="BQ1277" s="6" t="s">
        <v>3907</v>
      </c>
      <c r="BR1277" s="5" t="s">
        <v>3904</v>
      </c>
    </row>
    <row r="1278" spans="1:70" x14ac:dyDescent="0.2">
      <c r="A1278" s="91">
        <v>1192</v>
      </c>
      <c r="B1278" s="229" t="s">
        <v>3896</v>
      </c>
      <c r="C1278" s="259" t="s">
        <v>3897</v>
      </c>
      <c r="D1278" s="229" t="s">
        <v>3908</v>
      </c>
      <c r="E1278" s="3" t="s">
        <v>3555</v>
      </c>
      <c r="F1278" s="26" t="s">
        <v>102</v>
      </c>
      <c r="G1278" s="26" t="s">
        <v>55</v>
      </c>
      <c r="H1278" s="26" t="s">
        <v>56</v>
      </c>
      <c r="J1278" s="22">
        <v>40</v>
      </c>
      <c r="L1278" s="28" t="s">
        <v>57</v>
      </c>
      <c r="M1278" s="22" t="s">
        <v>58</v>
      </c>
      <c r="N1278" s="22" t="s">
        <v>830</v>
      </c>
      <c r="O1278" s="22" t="s">
        <v>59</v>
      </c>
      <c r="P1278" s="22" t="s">
        <v>3899</v>
      </c>
      <c r="T1278" s="23">
        <v>150</v>
      </c>
      <c r="V1278" s="25" t="s">
        <v>613</v>
      </c>
      <c r="W1278" s="65" t="s">
        <v>3900</v>
      </c>
      <c r="Y1278" s="25" t="s">
        <v>3901</v>
      </c>
      <c r="Z1278" s="83" t="s">
        <v>62</v>
      </c>
      <c r="AA1278" s="6" t="s">
        <v>3909</v>
      </c>
      <c r="AB1278" s="6">
        <v>4</v>
      </c>
      <c r="AC1278" s="5">
        <v>39</v>
      </c>
      <c r="AD1278" s="5" t="s">
        <v>79</v>
      </c>
      <c r="AE1278" s="5" t="s">
        <v>334</v>
      </c>
      <c r="AF1278" s="5">
        <v>11</v>
      </c>
      <c r="AG1278" s="5" t="s">
        <v>79</v>
      </c>
      <c r="AH1278" s="5" t="s">
        <v>116</v>
      </c>
      <c r="AK1278" s="6">
        <v>67.599999999999994</v>
      </c>
      <c r="AL1278" s="6" t="s">
        <v>80</v>
      </c>
      <c r="AM1278" s="6" t="s">
        <v>3701</v>
      </c>
      <c r="AN1278" s="6">
        <v>9</v>
      </c>
      <c r="AO1278" s="6" t="s">
        <v>80</v>
      </c>
      <c r="AP1278" s="6" t="s">
        <v>450</v>
      </c>
      <c r="BA1278" s="6">
        <v>23.6</v>
      </c>
      <c r="BB1278" s="6" t="s">
        <v>366</v>
      </c>
      <c r="BC1278" s="6" t="s">
        <v>3701</v>
      </c>
      <c r="BD1278" s="6">
        <v>2.7</v>
      </c>
      <c r="BE1278" s="6" t="s">
        <v>366</v>
      </c>
      <c r="BF1278" s="6" t="s">
        <v>450</v>
      </c>
      <c r="BQ1278" s="6" t="s">
        <v>3910</v>
      </c>
      <c r="BR1278" s="5" t="s">
        <v>3904</v>
      </c>
    </row>
    <row r="1279" spans="1:70" x14ac:dyDescent="0.2">
      <c r="A1279" s="91">
        <v>1193</v>
      </c>
      <c r="B1279" s="229" t="s">
        <v>3911</v>
      </c>
      <c r="C1279" s="259" t="s">
        <v>3912</v>
      </c>
      <c r="D1279" s="229" t="s">
        <v>3913</v>
      </c>
      <c r="E1279" s="3" t="s">
        <v>3555</v>
      </c>
      <c r="F1279" s="26" t="s">
        <v>102</v>
      </c>
      <c r="G1279" s="26" t="s">
        <v>55</v>
      </c>
      <c r="H1279" s="26" t="s">
        <v>534</v>
      </c>
      <c r="J1279" s="22">
        <v>40</v>
      </c>
      <c r="L1279" s="28" t="s">
        <v>57</v>
      </c>
      <c r="M1279" s="22" t="s">
        <v>58</v>
      </c>
      <c r="N1279" s="22" t="s">
        <v>830</v>
      </c>
      <c r="O1279" s="22" t="s">
        <v>59</v>
      </c>
      <c r="P1279" s="22" t="s">
        <v>3914</v>
      </c>
      <c r="Y1279" s="25" t="s">
        <v>3915</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3916</v>
      </c>
      <c r="BR1279" s="5" t="s">
        <v>723</v>
      </c>
    </row>
    <row r="1280" spans="1:70" x14ac:dyDescent="0.2">
      <c r="A1280" s="91">
        <v>1195</v>
      </c>
      <c r="B1280" s="229" t="s">
        <v>3917</v>
      </c>
      <c r="C1280" s="259" t="s">
        <v>3918</v>
      </c>
      <c r="D1280" s="229" t="s">
        <v>3919</v>
      </c>
      <c r="E1280" s="3" t="s">
        <v>3555</v>
      </c>
      <c r="F1280" s="26" t="s">
        <v>102</v>
      </c>
      <c r="G1280" s="26" t="s">
        <v>55</v>
      </c>
      <c r="H1280" s="26" t="s">
        <v>539</v>
      </c>
      <c r="J1280" s="22">
        <v>40</v>
      </c>
      <c r="L1280" s="28" t="s">
        <v>57</v>
      </c>
      <c r="M1280" s="22" t="s">
        <v>58</v>
      </c>
      <c r="N1280" s="22" t="s">
        <v>1440</v>
      </c>
      <c r="O1280" s="22" t="s">
        <v>59</v>
      </c>
      <c r="P1280" s="22" t="s">
        <v>3920</v>
      </c>
      <c r="Q1280" s="23" t="s">
        <v>3921</v>
      </c>
      <c r="R1280" s="23" t="s">
        <v>3922</v>
      </c>
      <c r="T1280" s="23">
        <v>200</v>
      </c>
      <c r="V1280" s="25" t="s">
        <v>642</v>
      </c>
      <c r="Y1280" s="25" t="s">
        <v>3923</v>
      </c>
      <c r="Z1280" s="83" t="s">
        <v>62</v>
      </c>
      <c r="AA1280" s="6" t="s">
        <v>3924</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3925</v>
      </c>
      <c r="BR1280" s="5" t="s">
        <v>3926</v>
      </c>
    </row>
    <row r="1281" spans="1:70" x14ac:dyDescent="0.2">
      <c r="A1281" s="91">
        <v>1196</v>
      </c>
      <c r="B1281" s="229" t="s">
        <v>3927</v>
      </c>
      <c r="C1281" s="259" t="s">
        <v>3928</v>
      </c>
      <c r="D1281" s="229" t="s">
        <v>3929</v>
      </c>
      <c r="E1281" s="3" t="s">
        <v>3555</v>
      </c>
      <c r="F1281" s="26" t="s">
        <v>102</v>
      </c>
      <c r="G1281" s="26" t="s">
        <v>55</v>
      </c>
      <c r="H1281" s="26" t="s">
        <v>56</v>
      </c>
      <c r="J1281" s="22">
        <v>60</v>
      </c>
      <c r="L1281" s="28" t="s">
        <v>57</v>
      </c>
      <c r="M1281" s="22" t="s">
        <v>58</v>
      </c>
      <c r="N1281" s="22">
        <v>0</v>
      </c>
      <c r="O1281" s="22" t="s">
        <v>59</v>
      </c>
      <c r="P1281" s="22" t="s">
        <v>78</v>
      </c>
      <c r="V1281" s="25" t="s">
        <v>613</v>
      </c>
      <c r="W1281" s="65" t="s">
        <v>1953</v>
      </c>
      <c r="X1281" s="106" t="s">
        <v>3930</v>
      </c>
      <c r="Y1281" s="25" t="s">
        <v>3931</v>
      </c>
      <c r="Z1281" s="83" t="s">
        <v>62</v>
      </c>
      <c r="AA1281" s="6" t="s">
        <v>3932</v>
      </c>
      <c r="AB1281" s="6">
        <v>0</v>
      </c>
      <c r="AD1281" s="5" t="s">
        <v>79</v>
      </c>
      <c r="AI1281" s="5">
        <v>20</v>
      </c>
      <c r="AJ1281" s="5">
        <v>35</v>
      </c>
      <c r="BQ1281" s="6" t="s">
        <v>194</v>
      </c>
      <c r="BR1281" s="5" t="s">
        <v>3933</v>
      </c>
    </row>
    <row r="1282" spans="1:70" x14ac:dyDescent="0.2">
      <c r="A1282" s="91">
        <v>1197</v>
      </c>
      <c r="B1282" s="229" t="s">
        <v>3934</v>
      </c>
      <c r="C1282" s="259" t="s">
        <v>3935</v>
      </c>
      <c r="D1282" s="229" t="s">
        <v>3936</v>
      </c>
      <c r="E1282" s="3" t="s">
        <v>3555</v>
      </c>
      <c r="F1282" s="26" t="s">
        <v>102</v>
      </c>
      <c r="G1282" s="26" t="s">
        <v>55</v>
      </c>
      <c r="H1282" s="26" t="s">
        <v>56</v>
      </c>
      <c r="J1282" s="22">
        <v>40</v>
      </c>
      <c r="L1282" s="28" t="s">
        <v>57</v>
      </c>
      <c r="M1282" s="22" t="s">
        <v>58</v>
      </c>
      <c r="N1282" s="22">
        <v>0</v>
      </c>
      <c r="O1282" s="22" t="s">
        <v>59</v>
      </c>
      <c r="P1282" s="22" t="s">
        <v>78</v>
      </c>
      <c r="R1282" s="23" t="s">
        <v>3937</v>
      </c>
      <c r="T1282" s="23">
        <v>150</v>
      </c>
      <c r="V1282" s="25" t="s">
        <v>61</v>
      </c>
      <c r="W1282" s="65" t="s">
        <v>1953</v>
      </c>
      <c r="X1282" s="106" t="s">
        <v>415</v>
      </c>
      <c r="Y1282" s="25" t="s">
        <v>3938</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3939</v>
      </c>
    </row>
    <row r="1283" spans="1:70" x14ac:dyDescent="0.2">
      <c r="A1283" s="91">
        <v>1198</v>
      </c>
      <c r="B1283" s="229" t="s">
        <v>3934</v>
      </c>
      <c r="C1283" s="259" t="s">
        <v>3935</v>
      </c>
      <c r="D1283" s="229" t="s">
        <v>3940</v>
      </c>
      <c r="E1283" s="3" t="s">
        <v>3555</v>
      </c>
      <c r="F1283" s="26" t="s">
        <v>102</v>
      </c>
      <c r="G1283" s="26" t="s">
        <v>55</v>
      </c>
      <c r="H1283" s="26" t="s">
        <v>56</v>
      </c>
      <c r="J1283" s="22">
        <v>40</v>
      </c>
      <c r="L1283" s="28" t="s">
        <v>57</v>
      </c>
      <c r="M1283" s="22" t="s">
        <v>58</v>
      </c>
      <c r="N1283" s="22">
        <v>49</v>
      </c>
      <c r="O1283" s="22" t="s">
        <v>59</v>
      </c>
      <c r="P1283" s="22" t="s">
        <v>78</v>
      </c>
      <c r="R1283" s="23" t="s">
        <v>3937</v>
      </c>
      <c r="T1283" s="23">
        <v>150</v>
      </c>
      <c r="V1283" s="25" t="s">
        <v>61</v>
      </c>
      <c r="W1283" s="65" t="s">
        <v>1953</v>
      </c>
      <c r="X1283" s="106" t="s">
        <v>415</v>
      </c>
      <c r="Y1283" s="25" t="s">
        <v>3938</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3939</v>
      </c>
    </row>
    <row r="1284" spans="1:70" x14ac:dyDescent="0.2">
      <c r="A1284" s="91">
        <v>1199</v>
      </c>
      <c r="B1284" s="229" t="s">
        <v>3941</v>
      </c>
      <c r="C1284" s="259" t="s">
        <v>3942</v>
      </c>
      <c r="D1284" s="229" t="s">
        <v>3936</v>
      </c>
      <c r="E1284" s="3" t="s">
        <v>3555</v>
      </c>
      <c r="F1284" s="26" t="s">
        <v>102</v>
      </c>
      <c r="G1284" s="26" t="s">
        <v>55</v>
      </c>
      <c r="H1284" s="26" t="s">
        <v>56</v>
      </c>
      <c r="J1284" s="22">
        <v>40</v>
      </c>
      <c r="L1284" s="28" t="s">
        <v>57</v>
      </c>
      <c r="M1284" s="22" t="s">
        <v>58</v>
      </c>
      <c r="N1284" s="22">
        <v>0</v>
      </c>
      <c r="O1284" s="22" t="s">
        <v>59</v>
      </c>
      <c r="P1284" s="22" t="s">
        <v>78</v>
      </c>
      <c r="R1284" s="23" t="s">
        <v>3943</v>
      </c>
      <c r="T1284" s="23">
        <v>150</v>
      </c>
      <c r="V1284" s="25" t="s">
        <v>61</v>
      </c>
      <c r="W1284" s="65" t="s">
        <v>1953</v>
      </c>
      <c r="X1284" s="106" t="s">
        <v>415</v>
      </c>
      <c r="Y1284" s="25" t="s">
        <v>3944</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3939</v>
      </c>
    </row>
    <row r="1285" spans="1:70" x14ac:dyDescent="0.2">
      <c r="A1285" s="91">
        <v>1200</v>
      </c>
      <c r="B1285" s="229" t="s">
        <v>3941</v>
      </c>
      <c r="C1285" s="259" t="s">
        <v>3942</v>
      </c>
      <c r="D1285" s="229" t="s">
        <v>3945</v>
      </c>
      <c r="E1285" s="3" t="s">
        <v>3555</v>
      </c>
      <c r="F1285" s="26" t="s">
        <v>102</v>
      </c>
      <c r="G1285" s="26" t="s">
        <v>55</v>
      </c>
      <c r="H1285" s="26" t="s">
        <v>56</v>
      </c>
      <c r="J1285" s="22">
        <v>40</v>
      </c>
      <c r="L1285" s="28" t="s">
        <v>57</v>
      </c>
      <c r="M1285" s="22" t="s">
        <v>58</v>
      </c>
      <c r="N1285" s="22">
        <v>113</v>
      </c>
      <c r="O1285" s="22" t="s">
        <v>59</v>
      </c>
      <c r="P1285" s="22" t="s">
        <v>78</v>
      </c>
      <c r="R1285" s="23" t="s">
        <v>3943</v>
      </c>
      <c r="T1285" s="23">
        <v>150</v>
      </c>
      <c r="V1285" s="25" t="s">
        <v>61</v>
      </c>
      <c r="W1285" s="65" t="s">
        <v>1953</v>
      </c>
      <c r="X1285" s="106" t="s">
        <v>415</v>
      </c>
      <c r="Y1285" s="25" t="s">
        <v>3944</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3939</v>
      </c>
    </row>
    <row r="1286" spans="1:70" x14ac:dyDescent="0.2">
      <c r="A1286" s="91">
        <v>1201</v>
      </c>
      <c r="B1286" s="229" t="s">
        <v>3946</v>
      </c>
      <c r="C1286" s="259" t="s">
        <v>3947</v>
      </c>
      <c r="D1286" s="229" t="s">
        <v>3936</v>
      </c>
      <c r="E1286" s="3" t="s">
        <v>3555</v>
      </c>
      <c r="F1286" s="26" t="s">
        <v>102</v>
      </c>
      <c r="G1286" s="26" t="s">
        <v>55</v>
      </c>
      <c r="H1286" s="26" t="s">
        <v>56</v>
      </c>
      <c r="J1286" s="22">
        <v>20</v>
      </c>
      <c r="L1286" s="28" t="s">
        <v>57</v>
      </c>
      <c r="M1286" s="22" t="s">
        <v>58</v>
      </c>
      <c r="N1286" s="22">
        <v>0</v>
      </c>
      <c r="O1286" s="22" t="s">
        <v>59</v>
      </c>
      <c r="P1286" s="22" t="s">
        <v>78</v>
      </c>
      <c r="R1286" s="23" t="s">
        <v>3948</v>
      </c>
      <c r="T1286" s="23">
        <v>240</v>
      </c>
      <c r="V1286" s="25" t="s">
        <v>613</v>
      </c>
      <c r="W1286" s="65" t="s">
        <v>3949</v>
      </c>
      <c r="X1286" s="106" t="s">
        <v>3950</v>
      </c>
      <c r="Y1286" s="25" t="s">
        <v>3951</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3952</v>
      </c>
      <c r="BR1286" s="5" t="s">
        <v>3953</v>
      </c>
    </row>
    <row r="1287" spans="1:70" x14ac:dyDescent="0.2">
      <c r="A1287" s="91">
        <v>1202</v>
      </c>
      <c r="B1287" s="229" t="s">
        <v>3946</v>
      </c>
      <c r="C1287" s="259" t="s">
        <v>3947</v>
      </c>
      <c r="D1287" s="229" t="s">
        <v>3954</v>
      </c>
      <c r="E1287" s="3" t="s">
        <v>3555</v>
      </c>
      <c r="F1287" s="26" t="s">
        <v>102</v>
      </c>
      <c r="G1287" s="26" t="s">
        <v>55</v>
      </c>
      <c r="H1287" s="26" t="s">
        <v>56</v>
      </c>
      <c r="J1287" s="22">
        <v>20</v>
      </c>
      <c r="L1287" s="28" t="s">
        <v>57</v>
      </c>
      <c r="M1287" s="22" t="s">
        <v>58</v>
      </c>
      <c r="N1287" s="22">
        <v>0</v>
      </c>
      <c r="O1287" s="22" t="s">
        <v>59</v>
      </c>
      <c r="P1287" s="22" t="s">
        <v>78</v>
      </c>
      <c r="R1287" s="23" t="s">
        <v>3948</v>
      </c>
      <c r="T1287" s="23">
        <v>240</v>
      </c>
      <c r="V1287" s="25" t="s">
        <v>613</v>
      </c>
      <c r="W1287" s="65" t="s">
        <v>3949</v>
      </c>
      <c r="X1287" s="106" t="s">
        <v>3950</v>
      </c>
      <c r="Y1287" s="25" t="s">
        <v>3951</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3952</v>
      </c>
      <c r="BR1287" s="5" t="s">
        <v>3953</v>
      </c>
    </row>
    <row r="1288" spans="1:70" x14ac:dyDescent="0.2">
      <c r="A1288" s="91">
        <v>1203</v>
      </c>
      <c r="B1288" s="229" t="s">
        <v>3955</v>
      </c>
      <c r="C1288" s="259" t="s">
        <v>3956</v>
      </c>
      <c r="D1288" s="229" t="s">
        <v>3957</v>
      </c>
      <c r="E1288" s="3" t="s">
        <v>3555</v>
      </c>
      <c r="F1288" s="26" t="s">
        <v>102</v>
      </c>
      <c r="G1288" s="26" t="s">
        <v>55</v>
      </c>
      <c r="H1288" s="26" t="s">
        <v>65</v>
      </c>
      <c r="J1288" s="22">
        <v>9.9</v>
      </c>
      <c r="L1288" s="28" t="s">
        <v>57</v>
      </c>
      <c r="M1288" s="22" t="s">
        <v>77</v>
      </c>
      <c r="N1288" s="22">
        <v>0</v>
      </c>
      <c r="O1288" s="22" t="s">
        <v>59</v>
      </c>
      <c r="P1288" s="22" t="s">
        <v>78</v>
      </c>
      <c r="Q1288" s="23" t="s">
        <v>3570</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3386</v>
      </c>
      <c r="BR1288" s="5" t="s">
        <v>3958</v>
      </c>
    </row>
    <row r="1289" spans="1:70" x14ac:dyDescent="0.2">
      <c r="A1289" s="91">
        <v>1204</v>
      </c>
      <c r="B1289" s="229" t="s">
        <v>3955</v>
      </c>
      <c r="C1289" s="259" t="s">
        <v>3956</v>
      </c>
      <c r="D1289" s="229" t="s">
        <v>3959</v>
      </c>
      <c r="E1289" s="3" t="s">
        <v>3555</v>
      </c>
      <c r="F1289" s="26" t="s">
        <v>102</v>
      </c>
      <c r="G1289" s="26" t="s">
        <v>55</v>
      </c>
      <c r="H1289" s="26" t="s">
        <v>65</v>
      </c>
      <c r="J1289" s="22">
        <v>19.2</v>
      </c>
      <c r="L1289" s="28" t="s">
        <v>57</v>
      </c>
      <c r="M1289" s="22" t="s">
        <v>58</v>
      </c>
      <c r="N1289" s="22">
        <v>0</v>
      </c>
      <c r="O1289" s="22" t="s">
        <v>59</v>
      </c>
      <c r="P1289" s="22" t="s">
        <v>78</v>
      </c>
      <c r="Q1289" s="23" t="s">
        <v>3960</v>
      </c>
      <c r="R1289" s="23" t="s">
        <v>3961</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3386</v>
      </c>
      <c r="BR1289" s="5" t="s">
        <v>3958</v>
      </c>
    </row>
    <row r="1290" spans="1:70" x14ac:dyDescent="0.2">
      <c r="A1290" s="91">
        <v>1205</v>
      </c>
      <c r="B1290" s="229" t="s">
        <v>3955</v>
      </c>
      <c r="C1290" s="259" t="s">
        <v>3956</v>
      </c>
      <c r="D1290" s="229" t="s">
        <v>3962</v>
      </c>
      <c r="E1290" s="3" t="s">
        <v>3555</v>
      </c>
      <c r="F1290" s="26" t="s">
        <v>70</v>
      </c>
      <c r="G1290" s="26" t="s">
        <v>55</v>
      </c>
      <c r="H1290" s="26" t="s">
        <v>584</v>
      </c>
      <c r="J1290" s="22">
        <v>9.9</v>
      </c>
      <c r="L1290" s="28" t="s">
        <v>57</v>
      </c>
      <c r="M1290" s="22" t="s">
        <v>77</v>
      </c>
      <c r="N1290" s="22">
        <v>0</v>
      </c>
      <c r="O1290" s="22" t="s">
        <v>59</v>
      </c>
      <c r="P1290" s="22" t="s">
        <v>78</v>
      </c>
      <c r="Q1290" s="23" t="s">
        <v>3570</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3386</v>
      </c>
      <c r="BR1290" s="5" t="s">
        <v>3958</v>
      </c>
    </row>
    <row r="1291" spans="1:70" x14ac:dyDescent="0.2">
      <c r="A1291" s="91">
        <v>1206</v>
      </c>
      <c r="B1291" s="229" t="s">
        <v>3955</v>
      </c>
      <c r="C1291" s="259" t="s">
        <v>3956</v>
      </c>
      <c r="D1291" s="229" t="s">
        <v>3963</v>
      </c>
      <c r="E1291" s="3" t="s">
        <v>3555</v>
      </c>
      <c r="F1291" s="26" t="s">
        <v>70</v>
      </c>
      <c r="G1291" s="26" t="s">
        <v>55</v>
      </c>
      <c r="H1291" s="26" t="s">
        <v>584</v>
      </c>
      <c r="J1291" s="22">
        <v>19.2</v>
      </c>
      <c r="L1291" s="28" t="s">
        <v>57</v>
      </c>
      <c r="M1291" s="22" t="s">
        <v>58</v>
      </c>
      <c r="N1291" s="22">
        <v>0</v>
      </c>
      <c r="O1291" s="22" t="s">
        <v>59</v>
      </c>
      <c r="P1291" s="22" t="s">
        <v>78</v>
      </c>
      <c r="Q1291" s="23" t="s">
        <v>3960</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3386</v>
      </c>
      <c r="BR1291" s="5" t="s">
        <v>3958</v>
      </c>
    </row>
    <row r="1292" spans="1:70" x14ac:dyDescent="0.2">
      <c r="A1292" s="91">
        <v>440</v>
      </c>
      <c r="B1292" s="229" t="s">
        <v>4174</v>
      </c>
      <c r="C1292" s="259" t="s">
        <v>4175</v>
      </c>
      <c r="D1292" s="229" t="s">
        <v>4176</v>
      </c>
      <c r="E1292" s="3" t="s">
        <v>3555</v>
      </c>
      <c r="F1292" s="26" t="s">
        <v>102</v>
      </c>
      <c r="G1292" s="26" t="s">
        <v>55</v>
      </c>
      <c r="H1292" s="26" t="s">
        <v>167</v>
      </c>
      <c r="J1292" s="22">
        <v>40</v>
      </c>
      <c r="L1292" s="28" t="s">
        <v>57</v>
      </c>
      <c r="M1292" s="22" t="s">
        <v>58</v>
      </c>
      <c r="N1292" s="22">
        <v>0</v>
      </c>
      <c r="O1292" s="22" t="s">
        <v>59</v>
      </c>
      <c r="P1292" s="22" t="s">
        <v>78</v>
      </c>
      <c r="Z1292" s="83" t="s">
        <v>62</v>
      </c>
      <c r="AA1292" s="6">
        <v>18</v>
      </c>
      <c r="BQ1292" s="6" t="s">
        <v>3257</v>
      </c>
    </row>
    <row r="1293" spans="1:70" x14ac:dyDescent="0.2">
      <c r="A1293" s="91">
        <v>722</v>
      </c>
      <c r="B1293" s="229" t="s">
        <v>4177</v>
      </c>
      <c r="C1293" s="259" t="s">
        <v>4178</v>
      </c>
      <c r="D1293" s="229" t="s">
        <v>3782</v>
      </c>
      <c r="E1293" s="3" t="s">
        <v>3555</v>
      </c>
      <c r="F1293" s="26" t="s">
        <v>102</v>
      </c>
      <c r="G1293" s="26" t="s">
        <v>55</v>
      </c>
      <c r="H1293" s="26" t="s">
        <v>65</v>
      </c>
      <c r="J1293" s="22">
        <v>40</v>
      </c>
      <c r="L1293" s="28" t="s">
        <v>57</v>
      </c>
      <c r="M1293" s="22" t="s">
        <v>58</v>
      </c>
      <c r="N1293" s="22">
        <v>0</v>
      </c>
      <c r="O1293" s="22" t="s">
        <v>59</v>
      </c>
      <c r="P1293" s="22" t="s">
        <v>78</v>
      </c>
      <c r="V1293" s="25" t="s">
        <v>642</v>
      </c>
      <c r="Y1293" s="165" t="s">
        <v>4179</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3701</v>
      </c>
      <c r="BD1293" s="164">
        <v>2.6</v>
      </c>
      <c r="BE1293" s="164" t="s">
        <v>366</v>
      </c>
      <c r="BF1293" s="164" t="s">
        <v>450</v>
      </c>
      <c r="BQ1293" s="6" t="s">
        <v>4180</v>
      </c>
      <c r="BR1293" s="5" t="s">
        <v>1400</v>
      </c>
    </row>
    <row r="1294" spans="1:70" x14ac:dyDescent="0.2">
      <c r="A1294" s="91">
        <v>1348</v>
      </c>
      <c r="B1294" s="229" t="s">
        <v>3794</v>
      </c>
      <c r="C1294" s="259" t="s">
        <v>3795</v>
      </c>
      <c r="D1294" s="229" t="s">
        <v>3796</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3797</v>
      </c>
      <c r="BR1294" s="163" t="s">
        <v>3798</v>
      </c>
    </row>
    <row r="1295" spans="1:70" x14ac:dyDescent="0.2">
      <c r="A1295" s="91">
        <v>1349</v>
      </c>
      <c r="B1295" s="229" t="s">
        <v>3794</v>
      </c>
      <c r="C1295" s="259" t="s">
        <v>3795</v>
      </c>
      <c r="D1295" s="229" t="s">
        <v>3799</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3797</v>
      </c>
      <c r="BR1295" s="163" t="s">
        <v>3798</v>
      </c>
    </row>
    <row r="1296" spans="1:70" x14ac:dyDescent="0.2">
      <c r="A1296" s="91">
        <v>1350</v>
      </c>
      <c r="B1296" s="229" t="s">
        <v>3794</v>
      </c>
      <c r="C1296" s="259" t="s">
        <v>3795</v>
      </c>
      <c r="D1296" s="229" t="s">
        <v>3800</v>
      </c>
      <c r="E1296" s="123" t="s">
        <v>101</v>
      </c>
      <c r="F1296" s="179" t="s">
        <v>102</v>
      </c>
      <c r="G1296" s="179" t="s">
        <v>55</v>
      </c>
      <c r="H1296" s="179" t="s">
        <v>539</v>
      </c>
      <c r="I1296" s="179"/>
      <c r="J1296" s="176">
        <v>2</v>
      </c>
      <c r="K1296" s="180"/>
      <c r="L1296" s="180" t="s">
        <v>57</v>
      </c>
      <c r="M1296" s="176" t="s">
        <v>58</v>
      </c>
      <c r="N1296" s="176">
        <f>240-12</f>
        <v>228</v>
      </c>
      <c r="O1296" s="176" t="s">
        <v>59</v>
      </c>
      <c r="P1296" s="176" t="s">
        <v>4214</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3797</v>
      </c>
      <c r="BR1296" s="163" t="s">
        <v>3798</v>
      </c>
    </row>
    <row r="1297" spans="1:70" x14ac:dyDescent="0.2">
      <c r="A1297" s="91">
        <v>1351</v>
      </c>
      <c r="B1297" s="229" t="s">
        <v>3794</v>
      </c>
      <c r="C1297" s="259" t="s">
        <v>3795</v>
      </c>
      <c r="D1297" s="229" t="s">
        <v>3801</v>
      </c>
      <c r="E1297" s="123" t="s">
        <v>101</v>
      </c>
      <c r="F1297" s="179" t="s">
        <v>102</v>
      </c>
      <c r="G1297" s="179" t="s">
        <v>55</v>
      </c>
      <c r="H1297" s="179" t="s">
        <v>539</v>
      </c>
      <c r="I1297" s="179"/>
      <c r="J1297" s="176">
        <v>2</v>
      </c>
      <c r="K1297" s="180"/>
      <c r="L1297" s="180" t="s">
        <v>57</v>
      </c>
      <c r="M1297" s="176" t="s">
        <v>58</v>
      </c>
      <c r="N1297" s="176">
        <f>240-12</f>
        <v>228</v>
      </c>
      <c r="O1297" s="176" t="s">
        <v>59</v>
      </c>
      <c r="P1297" s="176" t="s">
        <v>4215</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3797</v>
      </c>
      <c r="BR1297" s="163" t="s">
        <v>3798</v>
      </c>
    </row>
    <row r="1298" spans="1:70" x14ac:dyDescent="0.2">
      <c r="A1298" s="91">
        <v>1352</v>
      </c>
      <c r="B1298" s="229" t="s">
        <v>3794</v>
      </c>
      <c r="C1298" s="259" t="s">
        <v>3795</v>
      </c>
      <c r="D1298" s="229" t="s">
        <v>3802</v>
      </c>
      <c r="E1298" s="123" t="s">
        <v>101</v>
      </c>
      <c r="F1298" s="179" t="s">
        <v>102</v>
      </c>
      <c r="G1298" s="179" t="s">
        <v>55</v>
      </c>
      <c r="H1298" s="179" t="s">
        <v>539</v>
      </c>
      <c r="I1298" s="179"/>
      <c r="J1298" s="176">
        <v>2</v>
      </c>
      <c r="K1298" s="180"/>
      <c r="L1298" s="180" t="s">
        <v>57</v>
      </c>
      <c r="M1298" s="176" t="s">
        <v>58</v>
      </c>
      <c r="N1298" s="176">
        <f>672-12</f>
        <v>660</v>
      </c>
      <c r="O1298" s="176" t="s">
        <v>59</v>
      </c>
      <c r="P1298" s="176" t="s">
        <v>4214</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3797</v>
      </c>
      <c r="BR1298" s="163" t="s">
        <v>3798</v>
      </c>
    </row>
    <row r="1299" spans="1:70" x14ac:dyDescent="0.2">
      <c r="A1299" s="91">
        <v>1353</v>
      </c>
      <c r="B1299" s="229" t="s">
        <v>3794</v>
      </c>
      <c r="C1299" s="259" t="s">
        <v>3795</v>
      </c>
      <c r="D1299" s="229" t="s">
        <v>3803</v>
      </c>
      <c r="E1299" s="123" t="s">
        <v>101</v>
      </c>
      <c r="F1299" s="179" t="s">
        <v>102</v>
      </c>
      <c r="G1299" s="179" t="s">
        <v>55</v>
      </c>
      <c r="H1299" s="179" t="s">
        <v>539</v>
      </c>
      <c r="I1299" s="179"/>
      <c r="J1299" s="176">
        <v>2</v>
      </c>
      <c r="K1299" s="180"/>
      <c r="L1299" s="180" t="s">
        <v>57</v>
      </c>
      <c r="M1299" s="176" t="s">
        <v>58</v>
      </c>
      <c r="N1299" s="176">
        <f>672-12</f>
        <v>660</v>
      </c>
      <c r="O1299" s="176" t="s">
        <v>59</v>
      </c>
      <c r="P1299" s="176" t="s">
        <v>4215</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3797</v>
      </c>
      <c r="BR1299" s="163" t="s">
        <v>3798</v>
      </c>
    </row>
    <row r="1300" spans="1:70" x14ac:dyDescent="0.2">
      <c r="A1300" s="91">
        <v>1354</v>
      </c>
      <c r="B1300" s="229" t="s">
        <v>4227</v>
      </c>
      <c r="C1300" s="259" t="s">
        <v>4226</v>
      </c>
      <c r="D1300" s="229" t="s">
        <v>1956</v>
      </c>
      <c r="E1300" s="123" t="s">
        <v>101</v>
      </c>
      <c r="F1300" s="179" t="s">
        <v>102</v>
      </c>
      <c r="J1300" s="22">
        <v>4</v>
      </c>
      <c r="L1300" s="180" t="s">
        <v>57</v>
      </c>
      <c r="M1300" s="22" t="s">
        <v>58</v>
      </c>
      <c r="N1300" s="22">
        <v>0</v>
      </c>
      <c r="O1300" s="22" t="s">
        <v>59</v>
      </c>
      <c r="P1300" s="22" t="s">
        <v>78</v>
      </c>
      <c r="R1300" s="23" t="s">
        <v>4232</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4231</v>
      </c>
    </row>
    <row r="1301" spans="1:70" x14ac:dyDescent="0.2">
      <c r="A1301" s="91">
        <v>1355</v>
      </c>
      <c r="B1301" s="229" t="s">
        <v>4227</v>
      </c>
      <c r="C1301" s="259" t="s">
        <v>4226</v>
      </c>
      <c r="D1301" s="229" t="s">
        <v>4228</v>
      </c>
      <c r="E1301" s="123" t="s">
        <v>101</v>
      </c>
      <c r="F1301" s="179" t="s">
        <v>102</v>
      </c>
      <c r="J1301" s="22">
        <v>4</v>
      </c>
      <c r="L1301" s="180" t="s">
        <v>57</v>
      </c>
      <c r="M1301" s="176" t="s">
        <v>58</v>
      </c>
      <c r="N1301" s="22">
        <v>336</v>
      </c>
      <c r="O1301" s="22" t="s">
        <v>59</v>
      </c>
      <c r="P1301" s="22" t="s">
        <v>78</v>
      </c>
      <c r="R1301" s="177" t="s">
        <v>4232</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4231</v>
      </c>
    </row>
    <row r="1302" spans="1:70" x14ac:dyDescent="0.2">
      <c r="A1302" s="91">
        <v>1356</v>
      </c>
      <c r="B1302" s="229" t="s">
        <v>4227</v>
      </c>
      <c r="C1302" s="259" t="s">
        <v>4226</v>
      </c>
      <c r="D1302" s="229" t="s">
        <v>4229</v>
      </c>
      <c r="E1302" s="123" t="s">
        <v>101</v>
      </c>
      <c r="F1302" s="179" t="s">
        <v>102</v>
      </c>
      <c r="J1302" s="22">
        <v>4</v>
      </c>
      <c r="L1302" s="180" t="s">
        <v>57</v>
      </c>
      <c r="M1302" s="176" t="s">
        <v>58</v>
      </c>
      <c r="N1302" s="176">
        <v>336</v>
      </c>
      <c r="O1302" s="22" t="s">
        <v>59</v>
      </c>
      <c r="P1302" s="22" t="s">
        <v>78</v>
      </c>
      <c r="R1302" s="177" t="s">
        <v>4232</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4231</v>
      </c>
    </row>
    <row r="1303" spans="1:70" x14ac:dyDescent="0.2">
      <c r="A1303" s="91">
        <v>1357</v>
      </c>
      <c r="B1303" s="229" t="s">
        <v>4227</v>
      </c>
      <c r="C1303" s="259" t="s">
        <v>4226</v>
      </c>
      <c r="D1303" s="229" t="s">
        <v>4230</v>
      </c>
      <c r="E1303" s="123" t="s">
        <v>101</v>
      </c>
      <c r="F1303" s="179" t="s">
        <v>102</v>
      </c>
      <c r="J1303" s="22">
        <v>4</v>
      </c>
      <c r="L1303" s="180" t="s">
        <v>57</v>
      </c>
      <c r="M1303" s="176" t="s">
        <v>58</v>
      </c>
      <c r="N1303" s="176">
        <v>336</v>
      </c>
      <c r="O1303" s="22" t="s">
        <v>59</v>
      </c>
      <c r="P1303" s="22" t="s">
        <v>78</v>
      </c>
      <c r="R1303" s="177" t="s">
        <v>4232</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4231</v>
      </c>
    </row>
    <row r="1304" spans="1:70" x14ac:dyDescent="0.2">
      <c r="A1304" s="91">
        <v>1358</v>
      </c>
      <c r="B1304" s="231" t="s">
        <v>721</v>
      </c>
      <c r="C1304" s="259" t="s">
        <v>4249</v>
      </c>
      <c r="D1304" s="231" t="s">
        <v>4244</v>
      </c>
      <c r="E1304" s="123" t="s">
        <v>4241</v>
      </c>
      <c r="F1304" s="179" t="s">
        <v>4242</v>
      </c>
      <c r="G1304" s="179" t="s">
        <v>55</v>
      </c>
      <c r="H1304" s="179" t="s">
        <v>1944</v>
      </c>
      <c r="I1304" s="179" t="s">
        <v>4250</v>
      </c>
      <c r="J1304" s="176">
        <v>600</v>
      </c>
      <c r="K1304" s="180"/>
      <c r="L1304" s="180" t="s">
        <v>57</v>
      </c>
      <c r="M1304" s="176" t="s">
        <v>58</v>
      </c>
      <c r="N1304" s="176" t="s">
        <v>4255</v>
      </c>
      <c r="O1304" s="176" t="s">
        <v>59</v>
      </c>
      <c r="P1304" s="176" t="s">
        <v>4257</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
      <c r="A1305" s="91">
        <v>1359</v>
      </c>
      <c r="B1305" s="231" t="s">
        <v>721</v>
      </c>
      <c r="C1305" s="259" t="s">
        <v>4249</v>
      </c>
      <c r="D1305" s="231" t="s">
        <v>4248</v>
      </c>
      <c r="E1305" s="123" t="s">
        <v>4243</v>
      </c>
      <c r="F1305" s="179" t="s">
        <v>4242</v>
      </c>
      <c r="G1305" s="179" t="s">
        <v>55</v>
      </c>
      <c r="H1305" s="179" t="s">
        <v>1944</v>
      </c>
      <c r="I1305" s="179" t="s">
        <v>4250</v>
      </c>
      <c r="J1305" s="22">
        <v>600</v>
      </c>
      <c r="L1305" s="180" t="s">
        <v>57</v>
      </c>
      <c r="M1305" s="176" t="s">
        <v>58</v>
      </c>
      <c r="N1305" s="176" t="s">
        <v>4255</v>
      </c>
      <c r="O1305" s="22" t="s">
        <v>59</v>
      </c>
      <c r="P1305" s="176" t="s">
        <v>4257</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
      <c r="A1306" s="91">
        <v>1360</v>
      </c>
      <c r="B1306" s="229" t="s">
        <v>4245</v>
      </c>
      <c r="C1306" s="259" t="s">
        <v>4247</v>
      </c>
      <c r="D1306" s="231" t="s">
        <v>4244</v>
      </c>
      <c r="E1306" s="3" t="s">
        <v>4241</v>
      </c>
      <c r="F1306" s="179" t="s">
        <v>4242</v>
      </c>
      <c r="G1306" s="179" t="s">
        <v>55</v>
      </c>
      <c r="H1306" s="179" t="s">
        <v>1944</v>
      </c>
      <c r="I1306" s="179" t="s">
        <v>4246</v>
      </c>
      <c r="J1306" s="22">
        <v>600</v>
      </c>
      <c r="L1306" s="180" t="s">
        <v>57</v>
      </c>
      <c r="M1306" s="176" t="s">
        <v>58</v>
      </c>
      <c r="N1306" s="176" t="s">
        <v>4256</v>
      </c>
      <c r="O1306" s="22" t="s">
        <v>59</v>
      </c>
      <c r="P1306" s="176" t="s">
        <v>4258</v>
      </c>
      <c r="Q1306" s="177" t="s">
        <v>53</v>
      </c>
      <c r="Z1306" s="167" t="s">
        <v>62</v>
      </c>
      <c r="AA1306" s="6">
        <v>8</v>
      </c>
      <c r="AB1306" s="6">
        <v>0</v>
      </c>
      <c r="AD1306" s="5" t="s">
        <v>79</v>
      </c>
      <c r="AI1306" s="5">
        <v>22</v>
      </c>
      <c r="AJ1306" s="5">
        <v>26</v>
      </c>
      <c r="AO1306" s="6" t="s">
        <v>80</v>
      </c>
      <c r="AQ1306" s="6">
        <v>67</v>
      </c>
      <c r="AR1306" s="6">
        <v>84</v>
      </c>
      <c r="BR1306" s="163"/>
    </row>
    <row r="1307" spans="1:70" x14ac:dyDescent="0.2">
      <c r="A1307" s="91">
        <v>1361</v>
      </c>
      <c r="B1307" s="229" t="s">
        <v>4259</v>
      </c>
      <c r="C1307" s="259" t="s">
        <v>4260</v>
      </c>
      <c r="D1307" s="229" t="s">
        <v>4270</v>
      </c>
      <c r="E1307" s="123" t="s">
        <v>101</v>
      </c>
      <c r="F1307" s="179" t="s">
        <v>102</v>
      </c>
      <c r="G1307" s="179" t="s">
        <v>55</v>
      </c>
      <c r="H1307" s="26" t="s">
        <v>4261</v>
      </c>
      <c r="I1307" s="179" t="s">
        <v>4262</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
      <c r="A1308" s="91">
        <v>1362</v>
      </c>
      <c r="B1308" s="229" t="s">
        <v>4259</v>
      </c>
      <c r="C1308" s="259" t="s">
        <v>4260</v>
      </c>
      <c r="D1308" s="231" t="s">
        <v>204</v>
      </c>
      <c r="E1308" s="123" t="s">
        <v>101</v>
      </c>
      <c r="F1308" s="179" t="s">
        <v>102</v>
      </c>
      <c r="G1308" s="179" t="s">
        <v>55</v>
      </c>
      <c r="H1308" s="179" t="s">
        <v>4261</v>
      </c>
      <c r="I1308" s="26" t="s">
        <v>4262</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x14ac:dyDescent="0.2">
      <c r="A1309" s="91">
        <v>1363</v>
      </c>
      <c r="B1309" s="229" t="s">
        <v>4259</v>
      </c>
      <c r="C1309" s="259" t="s">
        <v>4260</v>
      </c>
      <c r="D1309" s="231" t="s">
        <v>53</v>
      </c>
      <c r="E1309" s="3" t="s">
        <v>53</v>
      </c>
      <c r="F1309" s="179" t="s">
        <v>102</v>
      </c>
      <c r="G1309" s="179" t="s">
        <v>55</v>
      </c>
      <c r="H1309" s="26" t="s">
        <v>4268</v>
      </c>
      <c r="J1309" s="22">
        <v>600</v>
      </c>
      <c r="L1309" s="28" t="s">
        <v>57</v>
      </c>
      <c r="M1309" s="176" t="s">
        <v>58</v>
      </c>
      <c r="N1309" s="22" t="s">
        <v>4271</v>
      </c>
      <c r="O1309" s="22" t="s">
        <v>59</v>
      </c>
      <c r="P1309" s="22" t="s">
        <v>4272</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sheetData>
  <autoFilter ref="A2:BR130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s>
  <pageMargins left="0.7" right="0.7" top="0.75" bottom="0.75" header="0.3" footer="0.3"/>
  <pageSetup paperSize="9" orientation="portrait" r:id="rId50"/>
  <legacyDrawing r:id="rId5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1"/>
  <sheetViews>
    <sheetView zoomScale="90" zoomScaleNormal="90" workbookViewId="0">
      <pane xSplit="5" ySplit="1" topLeftCell="F909" activePane="bottomRight" state="frozen"/>
      <selection pane="topRight" activeCell="F1" sqref="F1"/>
      <selection pane="bottomLeft" activeCell="A2" sqref="A2"/>
      <selection pane="bottomRight" activeCell="A940" sqref="A940"/>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2752</v>
      </c>
      <c r="M634" s="47" t="s">
        <v>936</v>
      </c>
      <c r="N634" s="47" t="s">
        <v>1096</v>
      </c>
      <c r="O634" s="46" t="s">
        <v>954</v>
      </c>
      <c r="W634" s="54">
        <v>1313</v>
      </c>
      <c r="X634" s="54" t="s">
        <v>951</v>
      </c>
      <c r="Y634" s="54" t="s">
        <v>334</v>
      </c>
      <c r="Z634" s="56" t="s">
        <v>2753</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2754</v>
      </c>
      <c r="M635" s="47" t="s">
        <v>936</v>
      </c>
      <c r="N635" s="47" t="s">
        <v>1096</v>
      </c>
      <c r="O635" s="46" t="s">
        <v>954</v>
      </c>
      <c r="W635" s="54">
        <v>393</v>
      </c>
      <c r="X635" s="54" t="s">
        <v>951</v>
      </c>
      <c r="Y635" s="54" t="s">
        <v>334</v>
      </c>
      <c r="Z635" s="56" t="s">
        <v>2755</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2756</v>
      </c>
      <c r="M636" s="47" t="s">
        <v>936</v>
      </c>
      <c r="N636" s="47" t="s">
        <v>1096</v>
      </c>
      <c r="O636" s="46" t="s">
        <v>954</v>
      </c>
      <c r="W636" s="54">
        <v>2231</v>
      </c>
      <c r="X636" s="54" t="s">
        <v>951</v>
      </c>
      <c r="Y636" s="54" t="s">
        <v>334</v>
      </c>
      <c r="Z636" s="56" t="s">
        <v>2757</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2758</v>
      </c>
      <c r="M637" s="47" t="s">
        <v>936</v>
      </c>
      <c r="N637" s="47" t="s">
        <v>1096</v>
      </c>
      <c r="O637" s="46" t="s">
        <v>954</v>
      </c>
      <c r="W637" s="54">
        <v>500</v>
      </c>
      <c r="X637" s="54" t="s">
        <v>951</v>
      </c>
      <c r="Y637" s="54" t="s">
        <v>334</v>
      </c>
      <c r="Z637" s="56" t="s">
        <v>2759</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2760</v>
      </c>
      <c r="M638" s="47" t="s">
        <v>936</v>
      </c>
      <c r="N638" s="47" t="s">
        <v>1096</v>
      </c>
      <c r="O638" s="46" t="s">
        <v>954</v>
      </c>
      <c r="W638" s="54">
        <v>2138</v>
      </c>
      <c r="X638" s="54" t="s">
        <v>951</v>
      </c>
      <c r="Y638" s="54" t="s">
        <v>334</v>
      </c>
      <c r="Z638" s="56" t="s">
        <v>2761</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2762</v>
      </c>
      <c r="M639" s="47" t="s">
        <v>936</v>
      </c>
      <c r="N639" s="47" t="s">
        <v>1096</v>
      </c>
      <c r="O639" s="46" t="s">
        <v>954</v>
      </c>
      <c r="W639" s="54">
        <v>506</v>
      </c>
      <c r="X639" s="54" t="s">
        <v>951</v>
      </c>
      <c r="Y639" s="54" t="s">
        <v>334</v>
      </c>
      <c r="Z639" s="56" t="s">
        <v>2763</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2764</v>
      </c>
      <c r="M640" s="47" t="s">
        <v>936</v>
      </c>
      <c r="N640" s="47" t="s">
        <v>1096</v>
      </c>
      <c r="O640" s="46" t="s">
        <v>954</v>
      </c>
      <c r="W640" s="54">
        <v>1703</v>
      </c>
      <c r="X640" s="54" t="s">
        <v>951</v>
      </c>
      <c r="Y640" s="54" t="s">
        <v>334</v>
      </c>
      <c r="Z640" s="56" t="s">
        <v>2765</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2766</v>
      </c>
      <c r="M641" s="47" t="s">
        <v>936</v>
      </c>
      <c r="N641" s="47" t="s">
        <v>1096</v>
      </c>
      <c r="O641" s="46" t="s">
        <v>954</v>
      </c>
      <c r="W641" s="54">
        <v>420</v>
      </c>
      <c r="X641" s="54" t="s">
        <v>951</v>
      </c>
      <c r="Y641" s="54" t="s">
        <v>334</v>
      </c>
      <c r="Z641" s="56" t="s">
        <v>2767</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2768</v>
      </c>
      <c r="M642" s="47" t="s">
        <v>936</v>
      </c>
      <c r="N642" s="47" t="s">
        <v>1096</v>
      </c>
      <c r="O642" s="46" t="s">
        <v>954</v>
      </c>
      <c r="W642" s="54">
        <v>1755</v>
      </c>
      <c r="X642" s="54" t="s">
        <v>951</v>
      </c>
      <c r="Y642" s="54" t="s">
        <v>334</v>
      </c>
      <c r="Z642" s="56" t="s">
        <v>2769</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2770</v>
      </c>
      <c r="M643" s="47" t="s">
        <v>936</v>
      </c>
      <c r="N643" s="47" t="s">
        <v>1096</v>
      </c>
      <c r="O643" s="46" t="s">
        <v>954</v>
      </c>
      <c r="W643" s="54">
        <v>461</v>
      </c>
      <c r="X643" s="54" t="s">
        <v>951</v>
      </c>
      <c r="Y643" s="54" t="s">
        <v>334</v>
      </c>
      <c r="Z643" s="56" t="s">
        <v>2771</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2772</v>
      </c>
      <c r="M644" s="47" t="s">
        <v>936</v>
      </c>
      <c r="N644" s="47" t="s">
        <v>1096</v>
      </c>
      <c r="O644" s="46" t="s">
        <v>954</v>
      </c>
      <c r="W644" s="54">
        <v>1564</v>
      </c>
      <c r="X644" s="54" t="s">
        <v>951</v>
      </c>
      <c r="Y644" s="54" t="s">
        <v>334</v>
      </c>
      <c r="Z644" s="56" t="s">
        <v>2773</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2774</v>
      </c>
      <c r="M645" s="47" t="s">
        <v>936</v>
      </c>
      <c r="N645" s="47" t="s">
        <v>1096</v>
      </c>
      <c r="O645" s="46" t="s">
        <v>954</v>
      </c>
      <c r="W645" s="54">
        <v>426</v>
      </c>
      <c r="X645" s="54" t="s">
        <v>951</v>
      </c>
      <c r="Y645" s="54" t="s">
        <v>334</v>
      </c>
      <c r="Z645" s="56" t="s">
        <v>2775</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3008</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3008</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3008</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3008</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3008</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3008</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3008</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3008</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3008</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3163</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3164</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3165</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3166</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3167</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3167</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3168</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3169</v>
      </c>
      <c r="O670" s="46" t="s">
        <v>954</v>
      </c>
      <c r="P670" s="48">
        <v>230</v>
      </c>
      <c r="Q670" s="48" t="s">
        <v>938</v>
      </c>
      <c r="R670" s="48" t="s">
        <v>993</v>
      </c>
      <c r="S670" s="49">
        <v>122</v>
      </c>
      <c r="T670" s="49" t="s">
        <v>938</v>
      </c>
      <c r="U670" s="49" t="s">
        <v>3169</v>
      </c>
      <c r="V670" s="62" t="s">
        <v>939</v>
      </c>
      <c r="AD670" s="70" t="s">
        <v>3170</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3167</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3466</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3467</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3467</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3468</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3469</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3470</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3471</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3472</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3473</v>
      </c>
      <c r="S784" s="49" t="s">
        <v>3474</v>
      </c>
      <c r="T784" s="49" t="s">
        <v>1207</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3473</v>
      </c>
      <c r="S785" s="49" t="s">
        <v>3474</v>
      </c>
      <c r="T785" s="49" t="s">
        <v>1207</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3475</v>
      </c>
      <c r="O793" s="46" t="s">
        <v>937</v>
      </c>
      <c r="P793" s="48">
        <v>2.99</v>
      </c>
      <c r="Q793" s="48" t="s">
        <v>956</v>
      </c>
      <c r="R793" s="48" t="s">
        <v>334</v>
      </c>
      <c r="S793" s="49">
        <v>39.5</v>
      </c>
      <c r="T793" s="49" t="s">
        <v>446</v>
      </c>
      <c r="U793" s="49" t="s">
        <v>3475</v>
      </c>
      <c r="V793" s="62" t="s">
        <v>939</v>
      </c>
      <c r="W793" s="54">
        <v>394.2</v>
      </c>
      <c r="X793" s="54" t="s">
        <v>951</v>
      </c>
      <c r="Y793" s="54" t="s">
        <v>334</v>
      </c>
      <c r="Z793" s="56">
        <v>33.799999999999997</v>
      </c>
      <c r="AA793" s="56" t="s">
        <v>446</v>
      </c>
      <c r="AB793" s="56" t="s">
        <v>3475</v>
      </c>
      <c r="AC793" s="61" t="s">
        <v>945</v>
      </c>
      <c r="AD793" s="70" t="s">
        <v>3476</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3477</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3477</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3478</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3479</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3480</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3481</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3482</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3482</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3483</v>
      </c>
      <c r="T808" s="49" t="s">
        <v>938</v>
      </c>
      <c r="U808" s="49" t="s">
        <v>969</v>
      </c>
      <c r="V808" s="62" t="s">
        <v>939</v>
      </c>
      <c r="W808" s="54">
        <v>1.66</v>
      </c>
      <c r="X808" s="54" t="s">
        <v>973</v>
      </c>
      <c r="Y808" s="54" t="s">
        <v>334</v>
      </c>
      <c r="Z808" s="56" t="s">
        <v>3484</v>
      </c>
      <c r="AA808" s="56" t="s">
        <v>973</v>
      </c>
      <c r="AB808" s="56" t="s">
        <v>969</v>
      </c>
      <c r="AC808" s="61" t="s">
        <v>945</v>
      </c>
      <c r="AD808" s="70" t="s">
        <v>3485</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3486</v>
      </c>
      <c r="T809" s="49" t="s">
        <v>938</v>
      </c>
      <c r="U809" s="49" t="s">
        <v>969</v>
      </c>
      <c r="V809" s="62" t="s">
        <v>939</v>
      </c>
      <c r="W809" s="54">
        <v>1.05</v>
      </c>
      <c r="X809" s="54" t="s">
        <v>973</v>
      </c>
      <c r="Y809" s="54" t="s">
        <v>334</v>
      </c>
      <c r="Z809" s="56" t="s">
        <v>3487</v>
      </c>
      <c r="AA809" s="56" t="s">
        <v>973</v>
      </c>
      <c r="AB809" s="56" t="s">
        <v>969</v>
      </c>
      <c r="AC809" s="61" t="s">
        <v>945</v>
      </c>
      <c r="AD809" s="70" t="s">
        <v>3485</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3488</v>
      </c>
      <c r="M810" s="47" t="s">
        <v>936</v>
      </c>
      <c r="N810" s="47" t="s">
        <v>969</v>
      </c>
      <c r="O810" s="46" t="s">
        <v>937</v>
      </c>
      <c r="P810" s="48">
        <v>4.9000000000000004</v>
      </c>
      <c r="Q810" s="48" t="s">
        <v>938</v>
      </c>
      <c r="R810" s="48" t="s">
        <v>334</v>
      </c>
      <c r="S810" s="49" t="s">
        <v>3489</v>
      </c>
      <c r="T810" s="49" t="s">
        <v>938</v>
      </c>
      <c r="U810" s="49" t="s">
        <v>969</v>
      </c>
      <c r="V810" s="62" t="s">
        <v>939</v>
      </c>
      <c r="W810" s="54">
        <v>5.9</v>
      </c>
      <c r="X810" s="54" t="s">
        <v>973</v>
      </c>
      <c r="Y810" s="54" t="s">
        <v>334</v>
      </c>
      <c r="Z810" s="56" t="s">
        <v>3490</v>
      </c>
      <c r="AA810" s="56" t="s">
        <v>973</v>
      </c>
      <c r="AB810" s="56" t="s">
        <v>969</v>
      </c>
      <c r="AC810" s="61" t="s">
        <v>945</v>
      </c>
      <c r="AD810" s="70" t="s">
        <v>3491</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3492</v>
      </c>
      <c r="M811" s="47" t="s">
        <v>936</v>
      </c>
      <c r="N811" s="47" t="s">
        <v>969</v>
      </c>
      <c r="O811" s="46" t="s">
        <v>937</v>
      </c>
      <c r="P811" s="48">
        <v>5.9</v>
      </c>
      <c r="Q811" s="48" t="s">
        <v>938</v>
      </c>
      <c r="R811" s="48" t="s">
        <v>334</v>
      </c>
      <c r="S811" s="49" t="s">
        <v>3493</v>
      </c>
      <c r="T811" s="49" t="s">
        <v>938</v>
      </c>
      <c r="U811" s="49" t="s">
        <v>969</v>
      </c>
      <c r="V811" s="62" t="s">
        <v>939</v>
      </c>
      <c r="W811" s="54">
        <v>3.9</v>
      </c>
      <c r="X811" s="54" t="s">
        <v>973</v>
      </c>
      <c r="Y811" s="54" t="s">
        <v>334</v>
      </c>
      <c r="Z811" s="56" t="s">
        <v>3494</v>
      </c>
      <c r="AA811" s="56" t="s">
        <v>973</v>
      </c>
      <c r="AB811" s="56" t="s">
        <v>969</v>
      </c>
      <c r="AC811" s="61" t="s">
        <v>945</v>
      </c>
      <c r="AD811" s="70" t="s">
        <v>3491</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3495</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3496</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3497</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3498</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3499</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3500</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3501</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3964</v>
      </c>
      <c r="K827" s="46" t="s">
        <v>334</v>
      </c>
      <c r="L827" s="47" t="s">
        <v>3965</v>
      </c>
      <c r="N827" s="47" t="s">
        <v>116</v>
      </c>
      <c r="O827" s="46" t="s">
        <v>954</v>
      </c>
      <c r="P827" s="48" t="s">
        <v>3966</v>
      </c>
      <c r="Q827" s="48" t="s">
        <v>938</v>
      </c>
      <c r="R827" s="48" t="s">
        <v>115</v>
      </c>
      <c r="S827" s="49" t="s">
        <v>3967</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3968</v>
      </c>
      <c r="K828" s="46" t="s">
        <v>334</v>
      </c>
      <c r="L828" s="47" t="s">
        <v>3969</v>
      </c>
      <c r="N828" s="47" t="s">
        <v>116</v>
      </c>
      <c r="O828" s="46" t="s">
        <v>954</v>
      </c>
      <c r="P828" s="48" t="s">
        <v>3970</v>
      </c>
      <c r="Q828" s="48" t="s">
        <v>938</v>
      </c>
      <c r="R828" s="48" t="s">
        <v>115</v>
      </c>
      <c r="S828" s="49" t="s">
        <v>3971</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3972</v>
      </c>
      <c r="K829" s="46" t="s">
        <v>334</v>
      </c>
      <c r="L829" s="47" t="s">
        <v>3973</v>
      </c>
      <c r="N829" s="47" t="s">
        <v>116</v>
      </c>
      <c r="O829" s="46" t="s">
        <v>954</v>
      </c>
      <c r="P829" s="48" t="s">
        <v>3974</v>
      </c>
      <c r="Q829" s="48" t="s">
        <v>938</v>
      </c>
      <c r="R829" s="48" t="s">
        <v>115</v>
      </c>
      <c r="S829" s="49" t="s">
        <v>3975</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3976</v>
      </c>
      <c r="K830" s="46" t="s">
        <v>334</v>
      </c>
      <c r="L830" s="47" t="s">
        <v>3977</v>
      </c>
      <c r="N830" s="47" t="s">
        <v>116</v>
      </c>
      <c r="O830" s="46" t="s">
        <v>954</v>
      </c>
      <c r="P830" s="48" t="s">
        <v>3978</v>
      </c>
      <c r="Q830" s="48" t="s">
        <v>938</v>
      </c>
      <c r="R830" s="48" t="s">
        <v>115</v>
      </c>
      <c r="S830" s="49" t="s">
        <v>3979</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3980</v>
      </c>
      <c r="K831" s="46" t="s">
        <v>334</v>
      </c>
      <c r="L831" s="47" t="s">
        <v>3981</v>
      </c>
      <c r="N831" s="47" t="s">
        <v>116</v>
      </c>
      <c r="O831" s="46" t="s">
        <v>954</v>
      </c>
      <c r="P831" s="48" t="s">
        <v>3982</v>
      </c>
      <c r="Q831" s="48" t="s">
        <v>938</v>
      </c>
      <c r="R831" s="48" t="s">
        <v>115</v>
      </c>
      <c r="S831" s="49" t="s">
        <v>3983</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3984</v>
      </c>
      <c r="K832" s="46" t="s">
        <v>334</v>
      </c>
      <c r="L832" s="47" t="s">
        <v>3985</v>
      </c>
      <c r="N832" s="47" t="s">
        <v>116</v>
      </c>
      <c r="O832" s="46" t="s">
        <v>954</v>
      </c>
      <c r="P832" s="48" t="s">
        <v>3986</v>
      </c>
      <c r="Q832" s="48" t="s">
        <v>938</v>
      </c>
      <c r="R832" s="48" t="s">
        <v>115</v>
      </c>
      <c r="S832" s="49" t="s">
        <v>3979</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3987</v>
      </c>
      <c r="K833" s="46" t="s">
        <v>334</v>
      </c>
      <c r="L833" s="47" t="s">
        <v>3988</v>
      </c>
      <c r="N833" s="47" t="s">
        <v>116</v>
      </c>
      <c r="O833" s="46" t="s">
        <v>954</v>
      </c>
      <c r="P833" s="48" t="s">
        <v>3989</v>
      </c>
      <c r="Q833" s="48" t="s">
        <v>938</v>
      </c>
      <c r="R833" s="48" t="s">
        <v>115</v>
      </c>
      <c r="S833" s="49" t="s">
        <v>3990</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3991</v>
      </c>
      <c r="K834" s="46" t="s">
        <v>334</v>
      </c>
      <c r="L834" s="47" t="s">
        <v>3992</v>
      </c>
      <c r="N834" s="47" t="s">
        <v>116</v>
      </c>
      <c r="O834" s="46" t="s">
        <v>954</v>
      </c>
      <c r="P834" s="48" t="s">
        <v>3993</v>
      </c>
      <c r="Q834" s="48" t="s">
        <v>938</v>
      </c>
      <c r="R834" s="48" t="s">
        <v>115</v>
      </c>
      <c r="S834" s="49" t="s">
        <v>3994</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3995</v>
      </c>
      <c r="K835" s="46" t="s">
        <v>334</v>
      </c>
      <c r="L835" s="47" t="s">
        <v>3996</v>
      </c>
      <c r="N835" s="47" t="s">
        <v>116</v>
      </c>
      <c r="O835" s="46" t="s">
        <v>954</v>
      </c>
      <c r="P835" s="48" t="s">
        <v>3997</v>
      </c>
      <c r="Q835" s="48" t="s">
        <v>938</v>
      </c>
      <c r="R835" s="48" t="s">
        <v>115</v>
      </c>
      <c r="S835" s="49" t="s">
        <v>3998</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3999</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3999</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3999</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3991</v>
      </c>
      <c r="J840" s="46" t="s">
        <v>936</v>
      </c>
      <c r="K840" s="46" t="s">
        <v>334</v>
      </c>
      <c r="L840" s="47" t="s">
        <v>3992</v>
      </c>
      <c r="M840" s="47" t="s">
        <v>936</v>
      </c>
      <c r="N840" s="47" t="s">
        <v>116</v>
      </c>
      <c r="O840" s="46" t="s">
        <v>954</v>
      </c>
      <c r="P840" s="48" t="s">
        <v>3993</v>
      </c>
      <c r="Q840" s="48" t="s">
        <v>992</v>
      </c>
      <c r="R840" s="48" t="s">
        <v>334</v>
      </c>
      <c r="S840" s="49" t="s">
        <v>3994</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4000</v>
      </c>
      <c r="J841" s="46" t="s">
        <v>936</v>
      </c>
      <c r="K841" s="46" t="s">
        <v>334</v>
      </c>
      <c r="L841" s="47" t="s">
        <v>4001</v>
      </c>
      <c r="M841" s="47" t="s">
        <v>936</v>
      </c>
      <c r="N841" s="47" t="s">
        <v>116</v>
      </c>
      <c r="O841" s="46" t="s">
        <v>954</v>
      </c>
      <c r="P841" s="48" t="s">
        <v>4002</v>
      </c>
      <c r="Q841" s="48" t="s">
        <v>992</v>
      </c>
      <c r="R841" s="48" t="s">
        <v>334</v>
      </c>
      <c r="S841" s="49" t="s">
        <v>4003</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4004</v>
      </c>
      <c r="J842" s="46" t="s">
        <v>936</v>
      </c>
      <c r="K842" s="46" t="s">
        <v>334</v>
      </c>
      <c r="L842" s="47" t="s">
        <v>4005</v>
      </c>
      <c r="M842" s="47" t="s">
        <v>936</v>
      </c>
      <c r="N842" s="47" t="s">
        <v>116</v>
      </c>
      <c r="O842" s="46" t="s">
        <v>954</v>
      </c>
      <c r="P842" s="48" t="s">
        <v>4006</v>
      </c>
      <c r="Q842" s="48" t="s">
        <v>992</v>
      </c>
      <c r="R842" s="48" t="s">
        <v>334</v>
      </c>
      <c r="S842" s="49" t="s">
        <v>4005</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4007</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4008</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4009</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4010</v>
      </c>
      <c r="L848" s="47" t="s">
        <v>4011</v>
      </c>
      <c r="M848" s="47" t="s">
        <v>936</v>
      </c>
      <c r="N848" s="47" t="s">
        <v>1096</v>
      </c>
      <c r="O848" s="46" t="s">
        <v>937</v>
      </c>
      <c r="P848" s="48">
        <v>22.1</v>
      </c>
      <c r="Q848" s="48" t="s">
        <v>938</v>
      </c>
      <c r="R848" s="48" t="s">
        <v>4010</v>
      </c>
      <c r="S848" s="49" t="s">
        <v>4012</v>
      </c>
      <c r="T848" s="49" t="s">
        <v>938</v>
      </c>
      <c r="U848" s="49" t="s">
        <v>1096</v>
      </c>
      <c r="V848" s="62" t="s">
        <v>939</v>
      </c>
      <c r="AD848" s="70" t="s">
        <v>4013</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4014</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4015</v>
      </c>
      <c r="Q855" s="48" t="s">
        <v>938</v>
      </c>
      <c r="R855" s="48" t="s">
        <v>334</v>
      </c>
      <c r="S855" s="49" t="s">
        <v>4016</v>
      </c>
      <c r="T855" s="49" t="s">
        <v>938</v>
      </c>
      <c r="U855" s="49" t="s">
        <v>116</v>
      </c>
      <c r="V855" s="62" t="s">
        <v>939</v>
      </c>
      <c r="AD855" s="70" t="s">
        <v>4017</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4018</v>
      </c>
      <c r="Q856" s="48" t="s">
        <v>938</v>
      </c>
      <c r="R856" s="48" t="s">
        <v>334</v>
      </c>
      <c r="S856" s="49" t="s">
        <v>4019</v>
      </c>
      <c r="T856" s="49" t="s">
        <v>938</v>
      </c>
      <c r="U856" s="49" t="s">
        <v>116</v>
      </c>
      <c r="V856" s="62" t="s">
        <v>939</v>
      </c>
      <c r="AD856" s="70" t="s">
        <v>4020</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4021</v>
      </c>
      <c r="Q857" s="48" t="s">
        <v>938</v>
      </c>
      <c r="R857" s="48" t="s">
        <v>334</v>
      </c>
      <c r="S857" s="49" t="s">
        <v>4022</v>
      </c>
      <c r="T857" s="49" t="s">
        <v>938</v>
      </c>
      <c r="U857" s="49" t="s">
        <v>116</v>
      </c>
      <c r="V857" s="62" t="s">
        <v>939</v>
      </c>
      <c r="AD857" s="70" t="s">
        <v>4023</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4024</v>
      </c>
      <c r="Q858" s="48" t="s">
        <v>938</v>
      </c>
      <c r="R858" s="48" t="s">
        <v>334</v>
      </c>
      <c r="S858" s="49" t="s">
        <v>4025</v>
      </c>
      <c r="T858" s="49" t="s">
        <v>938</v>
      </c>
      <c r="U858" s="49" t="s">
        <v>116</v>
      </c>
      <c r="V858" s="62" t="s">
        <v>939</v>
      </c>
      <c r="AD858" s="70" t="s">
        <v>4026</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4027</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4027</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4027</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4028</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4029</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4029</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4030</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4031</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4032</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4033</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4034</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4035</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4036</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4037</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4038</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4039</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4040</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4041</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4042</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4043</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3475</v>
      </c>
      <c r="O911" s="46" t="s">
        <v>937</v>
      </c>
      <c r="P911" s="48">
        <v>20.9</v>
      </c>
      <c r="Q911" s="48" t="s">
        <v>965</v>
      </c>
      <c r="R911" s="48" t="s">
        <v>993</v>
      </c>
      <c r="S911" s="49">
        <v>73.7</v>
      </c>
      <c r="T911" s="49" t="s">
        <v>965</v>
      </c>
      <c r="U911" s="49" t="s">
        <v>4044</v>
      </c>
      <c r="V911" s="62" t="s">
        <v>939</v>
      </c>
      <c r="AD911" s="70" t="s">
        <v>4045</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3475</v>
      </c>
      <c r="O912" s="46" t="s">
        <v>937</v>
      </c>
      <c r="P912" s="48">
        <v>25.9</v>
      </c>
      <c r="Q912" s="48" t="s">
        <v>965</v>
      </c>
      <c r="R912" s="48" t="s">
        <v>993</v>
      </c>
      <c r="S912" s="49">
        <v>78</v>
      </c>
      <c r="T912" s="49" t="s">
        <v>965</v>
      </c>
      <c r="U912" s="49" t="s">
        <v>4044</v>
      </c>
      <c r="V912" s="62" t="s">
        <v>939</v>
      </c>
      <c r="AD912" s="70" t="s">
        <v>4046</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4047</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4048</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4049</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4049</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4049</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4050</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4051</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4052</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4053</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4054</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4055</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4056</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4057</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4058</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4059</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4060</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3475</v>
      </c>
      <c r="O939" s="46" t="s">
        <v>937</v>
      </c>
      <c r="P939" s="48">
        <v>3470</v>
      </c>
      <c r="Q939" s="48" t="s">
        <v>938</v>
      </c>
      <c r="R939" s="48" t="s">
        <v>941</v>
      </c>
      <c r="S939" s="49">
        <v>31.9</v>
      </c>
      <c r="T939" s="49" t="s">
        <v>446</v>
      </c>
      <c r="U939" s="49" t="s">
        <v>3475</v>
      </c>
      <c r="V939" s="62" t="s">
        <v>939</v>
      </c>
      <c r="W939" s="54">
        <v>103</v>
      </c>
      <c r="X939" s="54" t="s">
        <v>963</v>
      </c>
      <c r="Y939" s="54" t="s">
        <v>941</v>
      </c>
      <c r="Z939" s="56">
        <v>25</v>
      </c>
      <c r="AA939" s="56" t="s">
        <v>446</v>
      </c>
      <c r="AB939" s="56" t="s">
        <v>3475</v>
      </c>
      <c r="AC939" s="61" t="s">
        <v>945</v>
      </c>
    </row>
    <row r="940" spans="1:30" x14ac:dyDescent="0.2">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3475</v>
      </c>
      <c r="O940" s="188" t="s">
        <v>937</v>
      </c>
      <c r="P940" s="48">
        <v>554</v>
      </c>
      <c r="Q940" s="190" t="s">
        <v>938</v>
      </c>
      <c r="R940" s="190" t="s">
        <v>941</v>
      </c>
      <c r="S940" s="49">
        <v>43.7</v>
      </c>
      <c r="T940" s="191" t="s">
        <v>446</v>
      </c>
      <c r="U940" s="191" t="s">
        <v>3475</v>
      </c>
      <c r="V940" s="199" t="s">
        <v>939</v>
      </c>
      <c r="W940" s="54">
        <v>702</v>
      </c>
      <c r="X940" s="194" t="s">
        <v>963</v>
      </c>
      <c r="Y940" s="194" t="s">
        <v>941</v>
      </c>
      <c r="Z940" s="56">
        <v>36.799999999999997</v>
      </c>
      <c r="AA940" s="195" t="s">
        <v>446</v>
      </c>
      <c r="AB940" s="195" t="s">
        <v>3475</v>
      </c>
      <c r="AC940" s="198" t="s">
        <v>945</v>
      </c>
    </row>
    <row r="941" spans="1:30" x14ac:dyDescent="0.2">
      <c r="A941" s="91"/>
    </row>
  </sheetData>
  <autoFilter ref="A1:AD932"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622"/>
  <sheetViews>
    <sheetView zoomScaleNormal="100" workbookViewId="0">
      <pane ySplit="1" topLeftCell="A12579" activePane="bottomLeft" state="frozen"/>
      <selection pane="bottomLeft" activeCell="J12588" sqref="J12588:J12616"/>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2814</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2814</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2814</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2814</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2814</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2814</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2814</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2814</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2814</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2860</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2860</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2860</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2860</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2860</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2787</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2787</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2787</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2787</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2787</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2787</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2787</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2807</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2807</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2807</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2807</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2807</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2807</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2807</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2807</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2807</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2807</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2807</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2807</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2807</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2807</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2807</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2807</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2807</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2807</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2807</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2807</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2807</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2807</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2807</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2807</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2807</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2807</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2807</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2807</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2807</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2807</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2807</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2807</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2807</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2807</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2807</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2807</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2807</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2807</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2807</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2807</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2807</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2807</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2807</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2807</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2807</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2807</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2807</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2807</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2807</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2807</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2807</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2807</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2807</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2807</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2807</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2807</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2807</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2807</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2807</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2807</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2807</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2807</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2807</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2807</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2807</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2807</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2807</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2807</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2807</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2807</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2807</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2807</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2742</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2742</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2742</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2742</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2742</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2742</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2742</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2880</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2880</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2993</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2993</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2993</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2993</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2993</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2993</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2993</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2993</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2993</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2993</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2993</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2993</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2993</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2993</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2993</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2993</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2993</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2993</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2993</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2993</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2993</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2993</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2993</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2993</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2993</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2993</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2993</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2993</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2993</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2993</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2993</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3171</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3171</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3171</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3172</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3173</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3174</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3175</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3175</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3175</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3175</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3176</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3177</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3177</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3177</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3177</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3177</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3177</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3177</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3177</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3176</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3177</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3177</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3177</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3177</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3177</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3177</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3177</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3177</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3176</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3177</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3177</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3177</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3177</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3177</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3177</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3177</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3177</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3176</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3177</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3177</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3177</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3177</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3177</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3177</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3177</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3177</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3178</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3179</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3180</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3181</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3181</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3181</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3181</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3181</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3181</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3181</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3181</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3181</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3181</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3181</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3181</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3182</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3182</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3183</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3171</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3502</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3502</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3502</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3502</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3503</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3504</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3504</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3504</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3505</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3506</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3504</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3507</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3508</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3509</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3510</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3511</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3511</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3511</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3511</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3511</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3511</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3511</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3511</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3511</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3511</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3511</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3511</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3511</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3511</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3511</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3511</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3511</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3511</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3511</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3511</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3511</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3511</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3511</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3511</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3510</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3510</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3510</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3510</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3512</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3513</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3510</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3514</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3515</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3516</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3516</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3517</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3518</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3519</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3519</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3520</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3521</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3522</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3522</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3522</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3522</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3522</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3522</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3520</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3523</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3524</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3525</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3526</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3527</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3528</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3528</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4167</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4167</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4168</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4061</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4061</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4061</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4061</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4061</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4061</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4061</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4061</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4169</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4169</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4169</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4169</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4169</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4169</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4169</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4167</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4062</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3169</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3169</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3169</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3169</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3169</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3169</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3169</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3169</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3169</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4063</v>
      </c>
      <c r="K11866" s="41" t="s">
        <v>115</v>
      </c>
      <c r="L11866" s="193">
        <v>23.206710000000001</v>
      </c>
      <c r="M11866" s="52" t="s">
        <v>4063</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4063</v>
      </c>
      <c r="K11867" s="41" t="s">
        <v>115</v>
      </c>
      <c r="L11867" s="193">
        <v>36.008969999999998</v>
      </c>
      <c r="M11867" s="52" t="s">
        <v>4063</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4063</v>
      </c>
      <c r="K11868" s="41" t="s">
        <v>115</v>
      </c>
      <c r="L11868" s="193">
        <v>31.774979999999999</v>
      </c>
      <c r="M11868" s="52" t="s">
        <v>4063</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4063</v>
      </c>
      <c r="K11869" s="41" t="s">
        <v>115</v>
      </c>
      <c r="L11869" s="193">
        <v>22.515180000000001</v>
      </c>
      <c r="M11869" s="52" t="s">
        <v>4063</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4063</v>
      </c>
      <c r="K11870" s="41" t="s">
        <v>115</v>
      </c>
      <c r="L11870" s="193">
        <v>6.6875929999999997</v>
      </c>
      <c r="M11870" s="52" t="s">
        <v>4063</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4063</v>
      </c>
      <c r="K11871" s="41" t="s">
        <v>115</v>
      </c>
      <c r="O11871" s="59">
        <v>5</v>
      </c>
      <c r="P11871" s="42" t="s">
        <v>4064</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4063</v>
      </c>
      <c r="K11872" s="41" t="s">
        <v>115</v>
      </c>
      <c r="O11872" s="59">
        <v>5</v>
      </c>
      <c r="P11872" s="42" t="s">
        <v>4064</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4063</v>
      </c>
      <c r="K11873" s="41" t="s">
        <v>115</v>
      </c>
      <c r="O11873" s="59">
        <v>5</v>
      </c>
      <c r="P11873" s="42" t="s">
        <v>4064</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4063</v>
      </c>
      <c r="K11874" s="41" t="s">
        <v>115</v>
      </c>
      <c r="L11874" s="193">
        <v>41.232570000000003</v>
      </c>
      <c r="M11874" s="52" t="s">
        <v>4063</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4063</v>
      </c>
      <c r="K11875" s="41" t="s">
        <v>115</v>
      </c>
      <c r="L11875" s="193">
        <v>68.135869999999997</v>
      </c>
      <c r="M11875" s="52" t="s">
        <v>4063</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4063</v>
      </c>
      <c r="K11876" s="41" t="s">
        <v>115</v>
      </c>
      <c r="L11876" s="193">
        <v>54.361539999999998</v>
      </c>
      <c r="M11876" s="52" t="s">
        <v>4063</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4063</v>
      </c>
      <c r="K11877" s="41" t="s">
        <v>115</v>
      </c>
      <c r="L11877" s="193">
        <v>39.572740000000003</v>
      </c>
      <c r="M11877" s="52" t="s">
        <v>4063</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4063</v>
      </c>
      <c r="K11878" s="41" t="s">
        <v>115</v>
      </c>
      <c r="L11878" s="193">
        <v>15.446440000000001</v>
      </c>
      <c r="M11878" s="52" t="s">
        <v>4063</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4063</v>
      </c>
      <c r="K11879" s="41" t="s">
        <v>115</v>
      </c>
      <c r="L11879" s="193">
        <v>7.0304279999999997</v>
      </c>
      <c r="M11879" s="52" t="s">
        <v>4063</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4063</v>
      </c>
      <c r="K11880" s="41" t="s">
        <v>115</v>
      </c>
      <c r="O11880" s="59">
        <v>5</v>
      </c>
      <c r="P11880" s="42" t="s">
        <v>4064</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4063</v>
      </c>
      <c r="K11881" s="41" t="s">
        <v>115</v>
      </c>
      <c r="O11881" s="59">
        <v>5</v>
      </c>
      <c r="P11881" s="42" t="s">
        <v>4064</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4063</v>
      </c>
      <c r="K11882" s="41" t="s">
        <v>115</v>
      </c>
      <c r="L11882" s="193">
        <v>213.14420000000001</v>
      </c>
      <c r="M11882" s="52" t="s">
        <v>4063</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4063</v>
      </c>
      <c r="K11883" s="41" t="s">
        <v>115</v>
      </c>
      <c r="L11883" s="193">
        <v>105.35680000000001</v>
      </c>
      <c r="M11883" s="52" t="s">
        <v>4063</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4063</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4063</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4063</v>
      </c>
      <c r="K11886" s="41" t="s">
        <v>115</v>
      </c>
      <c r="L11886" s="193">
        <v>11.173159999999999</v>
      </c>
      <c r="M11886" s="52" t="s">
        <v>4063</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4063</v>
      </c>
      <c r="K11887" s="41" t="s">
        <v>115</v>
      </c>
      <c r="O11887" s="59">
        <v>5</v>
      </c>
      <c r="P11887" s="42" t="s">
        <v>4064</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4063</v>
      </c>
      <c r="K11888" s="41" t="s">
        <v>115</v>
      </c>
      <c r="O11888" s="59">
        <v>5</v>
      </c>
      <c r="P11888" s="42" t="s">
        <v>4064</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4063</v>
      </c>
      <c r="K11889" s="41" t="s">
        <v>115</v>
      </c>
      <c r="O11889" s="59">
        <v>5</v>
      </c>
      <c r="P11889" s="42" t="s">
        <v>4064</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4065</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4065</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4170</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4170</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4168</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4168</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4168</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4066</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4067</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4167</v>
      </c>
      <c r="J11984" s="41" t="s">
        <v>938</v>
      </c>
      <c r="K11984" s="41" t="s">
        <v>115</v>
      </c>
      <c r="O11984" s="59">
        <v>0.5</v>
      </c>
      <c r="P11984" s="42" t="s">
        <v>4068</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4167</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4167</v>
      </c>
      <c r="J11995" s="41" t="s">
        <v>938</v>
      </c>
      <c r="K11995" s="41" t="s">
        <v>115</v>
      </c>
      <c r="O11995" s="59">
        <v>0.5</v>
      </c>
      <c r="P11995" s="42" t="s">
        <v>4068</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4167</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4069</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4069</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4070</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4070</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4070</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4070</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4167</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4167</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4071</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4171</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4171</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4171</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4171</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4167</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4167</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4167</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4167</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4167</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4167</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4072</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4073</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4073</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4073</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4073</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4073</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4073</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4073</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4073</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4167</v>
      </c>
      <c r="J12364" s="41" t="s">
        <v>938</v>
      </c>
      <c r="K12364" s="41" t="s">
        <v>115</v>
      </c>
      <c r="O12364" s="59">
        <v>0.5</v>
      </c>
      <c r="P12364" s="42" t="s">
        <v>4073</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4167</v>
      </c>
      <c r="J12365" s="41" t="s">
        <v>938</v>
      </c>
      <c r="K12365" s="41" t="s">
        <v>115</v>
      </c>
      <c r="O12365" s="59">
        <v>0.5</v>
      </c>
      <c r="P12365" s="42" t="s">
        <v>4073</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4167</v>
      </c>
      <c r="J12366" s="41" t="s">
        <v>938</v>
      </c>
      <c r="K12366" s="41" t="s">
        <v>115</v>
      </c>
      <c r="O12366" s="59">
        <v>0.5</v>
      </c>
      <c r="P12366" s="42" t="s">
        <v>4073</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4167</v>
      </c>
      <c r="J12367" s="41" t="s">
        <v>938</v>
      </c>
      <c r="K12367" s="41" t="s">
        <v>115</v>
      </c>
      <c r="O12367" s="59">
        <v>0.5</v>
      </c>
      <c r="P12367" s="42" t="s">
        <v>4073</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4167</v>
      </c>
      <c r="J12368" s="41" t="s">
        <v>938</v>
      </c>
      <c r="K12368" s="41" t="s">
        <v>115</v>
      </c>
      <c r="O12368" s="59">
        <v>0.5</v>
      </c>
      <c r="P12368" s="42" t="s">
        <v>4073</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4073</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4073</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4073</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4073</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4073</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4073</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4073</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4167</v>
      </c>
      <c r="J12376" s="41" t="s">
        <v>938</v>
      </c>
      <c r="K12376" s="41" t="s">
        <v>115</v>
      </c>
      <c r="O12376" s="59">
        <v>0.5</v>
      </c>
      <c r="P12376" s="42" t="s">
        <v>4073</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4167</v>
      </c>
      <c r="J12377" s="41" t="s">
        <v>938</v>
      </c>
      <c r="K12377" s="41" t="s">
        <v>115</v>
      </c>
      <c r="O12377" s="59">
        <v>0.5</v>
      </c>
      <c r="P12377" s="42" t="s">
        <v>4073</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4167</v>
      </c>
      <c r="J12378" s="41" t="s">
        <v>938</v>
      </c>
      <c r="K12378" s="41" t="s">
        <v>115</v>
      </c>
      <c r="O12378" s="59">
        <v>0.5</v>
      </c>
      <c r="P12378" s="42" t="s">
        <v>4073</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4167</v>
      </c>
      <c r="J12379" s="41" t="s">
        <v>938</v>
      </c>
      <c r="K12379" s="41" t="s">
        <v>115</v>
      </c>
      <c r="O12379" s="59">
        <v>0.5</v>
      </c>
      <c r="P12379" s="42" t="s">
        <v>4073</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4167</v>
      </c>
      <c r="J12380" s="41" t="s">
        <v>938</v>
      </c>
      <c r="K12380" s="41" t="s">
        <v>115</v>
      </c>
      <c r="O12380" s="59">
        <v>0.5</v>
      </c>
      <c r="P12380" s="42" t="s">
        <v>4073</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4073</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4073</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4073</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4073</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4073</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4073</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4073</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4073</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4167</v>
      </c>
      <c r="J12389" s="41" t="s">
        <v>938</v>
      </c>
      <c r="K12389" s="41" t="s">
        <v>115</v>
      </c>
      <c r="O12389" s="59">
        <v>0.5</v>
      </c>
      <c r="P12389" s="42" t="s">
        <v>4073</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4167</v>
      </c>
      <c r="J12390" s="41" t="s">
        <v>938</v>
      </c>
      <c r="K12390" s="41" t="s">
        <v>115</v>
      </c>
      <c r="O12390" s="59">
        <v>0.5</v>
      </c>
      <c r="P12390" s="42" t="s">
        <v>4073</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4167</v>
      </c>
      <c r="J12391" s="41" t="s">
        <v>938</v>
      </c>
      <c r="K12391" s="41" t="s">
        <v>115</v>
      </c>
      <c r="O12391" s="59">
        <v>0.5</v>
      </c>
      <c r="P12391" s="42" t="s">
        <v>4073</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4173</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4173</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4173</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4173</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4173</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4173</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4173</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4173</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4172</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4172</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4263</v>
      </c>
    </row>
    <row r="12618" spans="1:16" x14ac:dyDescent="0.2">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4263</v>
      </c>
    </row>
    <row r="12619" spans="1:16" x14ac:dyDescent="0.2">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4264</v>
      </c>
    </row>
    <row r="12620" spans="1:16" x14ac:dyDescent="0.2">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4265</v>
      </c>
    </row>
    <row r="12621" spans="1:16" x14ac:dyDescent="0.2">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4266</v>
      </c>
    </row>
    <row r="12622" spans="1:16" x14ac:dyDescent="0.2">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4267</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O1048576"/>
  <sheetViews>
    <sheetView tabSelected="1" zoomScale="115" zoomScaleNormal="115" workbookViewId="0">
      <pane xSplit="4" ySplit="1" topLeftCell="W154" activePane="bottomRight" state="frozen"/>
      <selection pane="topRight" activeCell="E1" sqref="E1"/>
      <selection pane="bottomLeft" activeCell="A2" sqref="A2"/>
      <selection pane="bottomRight" activeCell="AC238" sqref="AC238"/>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1392</v>
      </c>
      <c r="F1" s="36" t="s">
        <v>1077</v>
      </c>
      <c r="G1" s="104" t="s">
        <v>1393</v>
      </c>
      <c r="H1" s="67" t="s">
        <v>1078</v>
      </c>
      <c r="I1" s="67" t="s">
        <v>3055</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3048</v>
      </c>
      <c r="AF1" s="10" t="s">
        <v>26</v>
      </c>
      <c r="AG1" s="12" t="s">
        <v>27</v>
      </c>
      <c r="AH1" s="12" t="s">
        <v>28</v>
      </c>
      <c r="AI1" s="13" t="s">
        <v>29</v>
      </c>
      <c r="AJ1" s="12" t="s">
        <v>30</v>
      </c>
      <c r="AK1" s="12" t="s">
        <v>31</v>
      </c>
      <c r="AL1" s="14" t="s">
        <v>32</v>
      </c>
      <c r="AM1" s="74" t="s">
        <v>33</v>
      </c>
      <c r="AN1" s="74" t="s">
        <v>34</v>
      </c>
      <c r="AO1" s="14" t="s">
        <v>35</v>
      </c>
    </row>
    <row r="2" spans="1:41" hidden="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3057</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1314</v>
      </c>
      <c r="AD2" s="176" t="s">
        <v>59</v>
      </c>
      <c r="AE2" s="176" t="s">
        <v>3013</v>
      </c>
      <c r="AF2" s="176" t="s">
        <v>166</v>
      </c>
      <c r="AG2" s="177"/>
      <c r="AH2" s="177" t="s">
        <v>361</v>
      </c>
      <c r="AI2" s="178"/>
      <c r="AJ2" s="177"/>
      <c r="AK2" s="177" t="s">
        <v>1315</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3056</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3016</v>
      </c>
      <c r="AG3" s="177"/>
      <c r="AH3" s="177" t="s">
        <v>1118</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3056</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Y4" s="176">
        <v>600</v>
      </c>
      <c r="Z4" s="180"/>
      <c r="AA4" s="180" t="s">
        <v>57</v>
      </c>
      <c r="AB4" s="176" t="s">
        <v>58</v>
      </c>
      <c r="AC4" s="176" t="s">
        <v>182</v>
      </c>
      <c r="AD4" s="176" t="s">
        <v>59</v>
      </c>
      <c r="AE4" s="176" t="s">
        <v>3016</v>
      </c>
      <c r="AG4" s="177"/>
      <c r="AH4" s="177" t="s">
        <v>1118</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3056</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Y5" s="176">
        <v>600</v>
      </c>
      <c r="Z5" s="180"/>
      <c r="AA5" s="180" t="s">
        <v>57</v>
      </c>
      <c r="AB5" s="176" t="s">
        <v>58</v>
      </c>
      <c r="AC5" s="176" t="s">
        <v>182</v>
      </c>
      <c r="AD5" s="176" t="s">
        <v>59</v>
      </c>
      <c r="AE5" s="176" t="s">
        <v>3016</v>
      </c>
      <c r="AG5" s="177"/>
      <c r="AH5" s="177" t="s">
        <v>1118</v>
      </c>
      <c r="AI5" s="178"/>
      <c r="AJ5" s="177"/>
      <c r="AK5" s="177"/>
      <c r="AL5" s="193" t="s">
        <v>61</v>
      </c>
      <c r="AM5" s="193"/>
      <c r="AN5" s="193"/>
      <c r="AO5" s="193"/>
    </row>
    <row r="6" spans="1:41" hidden="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3057</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181" t="s">
        <v>2977</v>
      </c>
      <c r="Y6" s="176">
        <v>200</v>
      </c>
      <c r="Z6" s="180"/>
      <c r="AA6" s="180" t="s">
        <v>57</v>
      </c>
      <c r="AB6" s="176" t="s">
        <v>58</v>
      </c>
      <c r="AC6" s="176" t="s">
        <v>830</v>
      </c>
      <c r="AD6" s="176" t="s">
        <v>59</v>
      </c>
      <c r="AE6" s="176" t="s">
        <v>3013</v>
      </c>
      <c r="AG6" s="177"/>
      <c r="AH6" s="177" t="s">
        <v>1121</v>
      </c>
      <c r="AI6" s="178"/>
      <c r="AJ6" s="177"/>
      <c r="AK6" s="177"/>
      <c r="AL6" s="193" t="s">
        <v>61</v>
      </c>
      <c r="AM6" s="193"/>
      <c r="AN6" s="193"/>
      <c r="AO6" s="193"/>
    </row>
    <row r="7" spans="1:41" hidden="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3057</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181" t="s">
        <v>2977</v>
      </c>
      <c r="Y7" s="176">
        <v>200</v>
      </c>
      <c r="Z7" s="180"/>
      <c r="AA7" s="180" t="s">
        <v>57</v>
      </c>
      <c r="AB7" s="176" t="s">
        <v>58</v>
      </c>
      <c r="AC7" s="176" t="s">
        <v>830</v>
      </c>
      <c r="AD7" s="176" t="s">
        <v>59</v>
      </c>
      <c r="AE7" s="176" t="s">
        <v>3013</v>
      </c>
      <c r="AG7" s="177"/>
      <c r="AH7" s="177" t="s">
        <v>1121</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3056</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4256</v>
      </c>
      <c r="AD8" s="176" t="s">
        <v>59</v>
      </c>
      <c r="AE8" s="176" t="s">
        <v>3014</v>
      </c>
      <c r="AG8" s="177" t="s">
        <v>1101</v>
      </c>
      <c r="AI8" s="178"/>
      <c r="AJ8" s="177"/>
      <c r="AK8" s="177" t="s">
        <v>1102</v>
      </c>
      <c r="AL8" s="193"/>
      <c r="AM8" s="193"/>
      <c r="AN8" s="193"/>
      <c r="AO8" s="193"/>
    </row>
    <row r="9" spans="1:41" hidden="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3057</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3015</v>
      </c>
      <c r="AG9" s="177" t="s">
        <v>1103</v>
      </c>
      <c r="AI9" s="178"/>
      <c r="AJ9" s="177"/>
      <c r="AK9" s="177" t="s">
        <v>1104</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3056</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4256</v>
      </c>
      <c r="AD10" s="176" t="s">
        <v>59</v>
      </c>
      <c r="AE10" s="176" t="s">
        <v>3014</v>
      </c>
      <c r="AG10" s="177" t="s">
        <v>1101</v>
      </c>
      <c r="AI10" s="178"/>
      <c r="AJ10" s="177"/>
      <c r="AK10" s="177" t="s">
        <v>1102</v>
      </c>
      <c r="AL10" s="193"/>
      <c r="AM10" s="193"/>
      <c r="AN10" s="193"/>
      <c r="AO10" s="193"/>
    </row>
    <row r="11" spans="1:41" hidden="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3057</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3015</v>
      </c>
      <c r="AG11" s="177" t="s">
        <v>1103</v>
      </c>
      <c r="AI11" s="178"/>
      <c r="AJ11" s="177"/>
      <c r="AK11" s="177" t="s">
        <v>1104</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3056</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4134</v>
      </c>
      <c r="AD12" s="176" t="s">
        <v>59</v>
      </c>
      <c r="AE12" s="176" t="s">
        <v>3016</v>
      </c>
      <c r="AF12" s="176" t="s">
        <v>1312</v>
      </c>
      <c r="AG12" s="177"/>
      <c r="AI12" s="178"/>
      <c r="AJ12" s="177"/>
      <c r="AK12" s="177"/>
      <c r="AL12" s="193"/>
      <c r="AM12" s="193"/>
      <c r="AN12" s="193"/>
      <c r="AO12" s="193"/>
    </row>
    <row r="13" spans="1:41" hidden="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3057</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1313</v>
      </c>
      <c r="AD13" s="176" t="s">
        <v>59</v>
      </c>
      <c r="AE13" s="176" t="s">
        <v>3019</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3056</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4134</v>
      </c>
      <c r="AD14" s="176" t="s">
        <v>59</v>
      </c>
      <c r="AE14" s="176" t="s">
        <v>3016</v>
      </c>
      <c r="AF14" s="176" t="s">
        <v>1312</v>
      </c>
      <c r="AG14" s="177"/>
      <c r="AI14" s="178"/>
      <c r="AJ14" s="177"/>
      <c r="AK14" s="177"/>
      <c r="AL14" s="193"/>
      <c r="AM14" s="193"/>
      <c r="AN14" s="193"/>
      <c r="AO14" s="193"/>
    </row>
    <row r="15" spans="1:41" hidden="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3058</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1123</v>
      </c>
      <c r="Y15" s="158">
        <v>500</v>
      </c>
      <c r="Z15" s="159"/>
      <c r="AA15" s="159" t="s">
        <v>57</v>
      </c>
      <c r="AB15" s="158" t="s">
        <v>58</v>
      </c>
      <c r="AC15" s="176" t="s">
        <v>3020</v>
      </c>
      <c r="AD15" s="158" t="s">
        <v>59</v>
      </c>
      <c r="AE15" s="176" t="s">
        <v>3023</v>
      </c>
      <c r="AF15" s="158" t="s">
        <v>91</v>
      </c>
      <c r="AG15" s="160"/>
      <c r="AH15" s="160" t="s">
        <v>1144</v>
      </c>
      <c r="AI15" s="174"/>
      <c r="AJ15" s="175"/>
      <c r="AK15" s="175"/>
      <c r="AL15" s="193"/>
      <c r="AM15" s="193"/>
      <c r="AN15" s="193"/>
      <c r="AO15" s="193"/>
    </row>
    <row r="16" spans="1:41" hidden="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3058</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1123</v>
      </c>
      <c r="Y16" s="158">
        <v>500</v>
      </c>
      <c r="Z16" s="159"/>
      <c r="AA16" s="159" t="s">
        <v>57</v>
      </c>
      <c r="AB16" s="158" t="s">
        <v>58</v>
      </c>
      <c r="AC16" s="176" t="s">
        <v>3020</v>
      </c>
      <c r="AD16" s="158" t="s">
        <v>59</v>
      </c>
      <c r="AE16" s="176" t="s">
        <v>3023</v>
      </c>
      <c r="AF16" s="158" t="s">
        <v>91</v>
      </c>
      <c r="AG16" s="160"/>
      <c r="AH16" s="160" t="s">
        <v>1144</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3056</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2976</v>
      </c>
      <c r="Y17" s="176">
        <v>600</v>
      </c>
      <c r="Z17" s="180"/>
      <c r="AA17" s="180" t="s">
        <v>57</v>
      </c>
      <c r="AB17" s="176" t="s">
        <v>58</v>
      </c>
      <c r="AC17" s="176" t="s">
        <v>2607</v>
      </c>
      <c r="AD17" s="176" t="s">
        <v>59</v>
      </c>
      <c r="AE17" s="176" t="s">
        <v>3018</v>
      </c>
      <c r="AF17" s="176" t="s">
        <v>91</v>
      </c>
      <c r="AG17" s="177"/>
      <c r="AH17" s="160" t="s">
        <v>1122</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3056</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2607</v>
      </c>
      <c r="AD18" s="176" t="s">
        <v>59</v>
      </c>
      <c r="AE18" s="176" t="s">
        <v>3018</v>
      </c>
      <c r="AF18" s="176" t="s">
        <v>91</v>
      </c>
      <c r="AG18" s="177"/>
      <c r="AH18" s="160" t="s">
        <v>1122</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3056</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4255</v>
      </c>
      <c r="AD19" s="176" t="s">
        <v>59</v>
      </c>
      <c r="AE19" s="176" t="s">
        <v>3022</v>
      </c>
      <c r="AF19" s="176" t="s">
        <v>91</v>
      </c>
      <c r="AG19" s="177" t="s">
        <v>1134</v>
      </c>
      <c r="AH19" s="177" t="s">
        <v>2927</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3056</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4255</v>
      </c>
      <c r="AD20" s="176" t="s">
        <v>59</v>
      </c>
      <c r="AE20" s="176" t="s">
        <v>3022</v>
      </c>
      <c r="AF20" s="136" t="s">
        <v>91</v>
      </c>
      <c r="AG20" s="177" t="s">
        <v>1134</v>
      </c>
      <c r="AH20" s="177" t="s">
        <v>2927</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3056</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2869</v>
      </c>
      <c r="AD21" s="206" t="s">
        <v>59</v>
      </c>
      <c r="AE21" s="176" t="s">
        <v>3023</v>
      </c>
      <c r="AF21" s="206" t="s">
        <v>91</v>
      </c>
      <c r="AG21" s="208" t="s">
        <v>1125</v>
      </c>
      <c r="AH21" s="208" t="s">
        <v>1126</v>
      </c>
      <c r="AI21" s="209"/>
      <c r="AJ21" s="208"/>
      <c r="AK21" s="208" t="s">
        <v>1127</v>
      </c>
      <c r="AL21" s="193"/>
      <c r="AM21" s="193"/>
      <c r="AN21" s="193"/>
      <c r="AO21" s="193"/>
    </row>
    <row r="22" spans="1:41" hidden="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3058</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1124</v>
      </c>
      <c r="AD22" s="206" t="s">
        <v>59</v>
      </c>
      <c r="AE22" s="176" t="s">
        <v>3023</v>
      </c>
      <c r="AF22" s="206" t="s">
        <v>91</v>
      </c>
      <c r="AG22" s="208" t="s">
        <v>1128</v>
      </c>
      <c r="AH22" s="208" t="s">
        <v>1129</v>
      </c>
      <c r="AI22" s="209"/>
      <c r="AJ22" s="208"/>
      <c r="AK22" s="208" t="s">
        <v>1127</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3056</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2869</v>
      </c>
      <c r="AD23" s="206" t="s">
        <v>59</v>
      </c>
      <c r="AE23" s="176" t="s">
        <v>3023</v>
      </c>
      <c r="AF23" s="206" t="s">
        <v>91</v>
      </c>
      <c r="AG23" s="208" t="s">
        <v>1125</v>
      </c>
      <c r="AH23" s="208" t="s">
        <v>1126</v>
      </c>
      <c r="AI23" s="209"/>
      <c r="AJ23" s="208"/>
      <c r="AK23" s="208" t="s">
        <v>1127</v>
      </c>
      <c r="AL23" s="193"/>
      <c r="AM23" s="193"/>
      <c r="AN23" s="193"/>
      <c r="AO23" s="193"/>
    </row>
    <row r="24" spans="1:41" hidden="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3058</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1124</v>
      </c>
      <c r="AD24" s="206" t="s">
        <v>59</v>
      </c>
      <c r="AE24" s="176" t="s">
        <v>3023</v>
      </c>
      <c r="AF24" s="206" t="s">
        <v>91</v>
      </c>
      <c r="AG24" s="208" t="s">
        <v>1128</v>
      </c>
      <c r="AH24" s="208" t="s">
        <v>1129</v>
      </c>
      <c r="AI24" s="209"/>
      <c r="AJ24" s="208"/>
      <c r="AK24" s="208" t="s">
        <v>1127</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3056</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2869</v>
      </c>
      <c r="AD25" s="176" t="s">
        <v>59</v>
      </c>
      <c r="AE25" s="176" t="s">
        <v>3023</v>
      </c>
      <c r="AF25" s="176" t="s">
        <v>91</v>
      </c>
      <c r="AG25" s="177" t="s">
        <v>1125</v>
      </c>
      <c r="AH25" s="177" t="s">
        <v>1130</v>
      </c>
      <c r="AI25" s="178"/>
      <c r="AJ25" s="177"/>
      <c r="AK25" s="177" t="s">
        <v>1127</v>
      </c>
      <c r="AL25" s="193"/>
      <c r="AM25" s="193"/>
      <c r="AN25" s="193"/>
      <c r="AO25" s="193"/>
    </row>
    <row r="26" spans="1:41" s="135" customFormat="1" ht="14.25" hidden="1"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3058</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1124</v>
      </c>
      <c r="AD26" s="176" t="s">
        <v>59</v>
      </c>
      <c r="AE26" s="176" t="s">
        <v>3023</v>
      </c>
      <c r="AF26" s="176" t="s">
        <v>91</v>
      </c>
      <c r="AG26" s="177" t="s">
        <v>1128</v>
      </c>
      <c r="AH26" s="177" t="s">
        <v>1131</v>
      </c>
      <c r="AI26" s="178"/>
      <c r="AJ26" s="177"/>
      <c r="AK26" s="177" t="s">
        <v>1127</v>
      </c>
      <c r="AL26" s="193"/>
      <c r="AM26" s="193"/>
      <c r="AN26" s="193"/>
      <c r="AO26" s="193"/>
    </row>
    <row r="27" spans="1:41" s="135" customFormat="1" ht="14.25" hidden="1"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3057</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3016</v>
      </c>
      <c r="AF27" s="136"/>
      <c r="AG27" s="174"/>
      <c r="AH27" s="174" t="s">
        <v>1387</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3056</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1145</v>
      </c>
      <c r="Y28" s="158">
        <v>600</v>
      </c>
      <c r="Z28" s="159"/>
      <c r="AA28" s="159" t="s">
        <v>57</v>
      </c>
      <c r="AB28" s="158" t="s">
        <v>58</v>
      </c>
      <c r="AC28" s="176" t="s">
        <v>182</v>
      </c>
      <c r="AD28" s="158" t="s">
        <v>59</v>
      </c>
      <c r="AE28" s="176" t="s">
        <v>3016</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3056</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1145</v>
      </c>
      <c r="Y29" s="158">
        <v>600</v>
      </c>
      <c r="Z29" s="159"/>
      <c r="AA29" s="159" t="s">
        <v>57</v>
      </c>
      <c r="AB29" s="158" t="s">
        <v>58</v>
      </c>
      <c r="AC29" s="176" t="s">
        <v>182</v>
      </c>
      <c r="AD29" s="158" t="s">
        <v>59</v>
      </c>
      <c r="AE29" s="176" t="s">
        <v>3016</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3056</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3646</v>
      </c>
      <c r="AD30" s="176" t="s">
        <v>59</v>
      </c>
      <c r="AE30" s="176" t="s">
        <v>3024</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3056</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3646</v>
      </c>
      <c r="AD31" s="176" t="s">
        <v>59</v>
      </c>
      <c r="AE31" s="176" t="s">
        <v>3024</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3056</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3646</v>
      </c>
      <c r="AD32" s="176" t="s">
        <v>59</v>
      </c>
      <c r="AE32" s="176" t="s">
        <v>3024</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3056</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3646</v>
      </c>
      <c r="AD33" s="176" t="s">
        <v>59</v>
      </c>
      <c r="AE33" s="176" t="s">
        <v>3024</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3056</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1133</v>
      </c>
      <c r="AD34" s="176" t="s">
        <v>59</v>
      </c>
      <c r="AE34" s="176" t="s">
        <v>3024</v>
      </c>
      <c r="AF34" s="176" t="s">
        <v>91</v>
      </c>
      <c r="AG34" s="177" t="s">
        <v>1134</v>
      </c>
      <c r="AH34" s="177" t="s">
        <v>1135</v>
      </c>
      <c r="AI34" s="178"/>
      <c r="AJ34" s="177"/>
      <c r="AK34" s="177" t="s">
        <v>1136</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3056</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1133</v>
      </c>
      <c r="AD35" s="176" t="s">
        <v>59</v>
      </c>
      <c r="AE35" s="176" t="s">
        <v>3024</v>
      </c>
      <c r="AF35" s="176" t="s">
        <v>91</v>
      </c>
      <c r="AG35" s="177" t="s">
        <v>1134</v>
      </c>
      <c r="AH35" s="177" t="s">
        <v>1135</v>
      </c>
      <c r="AI35" s="178"/>
      <c r="AJ35" s="177"/>
      <c r="AK35" s="177" t="s">
        <v>1136</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3056</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1133</v>
      </c>
      <c r="AD36" s="176" t="s">
        <v>59</v>
      </c>
      <c r="AE36" s="176" t="s">
        <v>3024</v>
      </c>
      <c r="AF36" s="176" t="s">
        <v>91</v>
      </c>
      <c r="AG36" s="177" t="s">
        <v>1134</v>
      </c>
      <c r="AH36" s="177" t="s">
        <v>1135</v>
      </c>
      <c r="AI36" s="178"/>
      <c r="AJ36" s="177"/>
      <c r="AK36" s="177" t="s">
        <v>1136</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3056</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1133</v>
      </c>
      <c r="AD37" s="176" t="s">
        <v>59</v>
      </c>
      <c r="AE37" s="176" t="s">
        <v>3024</v>
      </c>
      <c r="AF37" s="176" t="s">
        <v>91</v>
      </c>
      <c r="AG37" s="177" t="s">
        <v>1134</v>
      </c>
      <c r="AH37" s="177" t="s">
        <v>1135</v>
      </c>
      <c r="AI37" s="178"/>
      <c r="AJ37" s="177"/>
      <c r="AK37" s="177" t="s">
        <v>1136</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3056</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1133</v>
      </c>
      <c r="AD38" s="176" t="s">
        <v>59</v>
      </c>
      <c r="AE38" s="176" t="s">
        <v>3024</v>
      </c>
      <c r="AF38" s="176" t="s">
        <v>91</v>
      </c>
      <c r="AG38" s="177" t="s">
        <v>1134</v>
      </c>
      <c r="AH38" s="177" t="s">
        <v>1135</v>
      </c>
      <c r="AI38" s="178"/>
      <c r="AJ38" s="177"/>
      <c r="AK38" s="177" t="s">
        <v>1136</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3056</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1133</v>
      </c>
      <c r="AD39" s="176" t="s">
        <v>59</v>
      </c>
      <c r="AE39" s="176" t="s">
        <v>3024</v>
      </c>
      <c r="AF39" s="176" t="s">
        <v>91</v>
      </c>
      <c r="AG39" s="177" t="s">
        <v>1134</v>
      </c>
      <c r="AH39" s="177" t="s">
        <v>1135</v>
      </c>
      <c r="AI39" s="178"/>
      <c r="AJ39" s="177"/>
      <c r="AK39" s="177" t="s">
        <v>1136</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3056</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1133</v>
      </c>
      <c r="AD40" s="176" t="s">
        <v>59</v>
      </c>
      <c r="AE40" s="176" t="s">
        <v>3024</v>
      </c>
      <c r="AF40" s="176" t="s">
        <v>91</v>
      </c>
      <c r="AG40" s="177" t="s">
        <v>1134</v>
      </c>
      <c r="AH40" s="177" t="s">
        <v>1135</v>
      </c>
      <c r="AI40" s="178"/>
      <c r="AJ40" s="177"/>
      <c r="AK40" s="177" t="s">
        <v>1136</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3056</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1133</v>
      </c>
      <c r="AD41" s="176" t="s">
        <v>59</v>
      </c>
      <c r="AE41" s="176" t="s">
        <v>3024</v>
      </c>
      <c r="AF41" s="176" t="s">
        <v>91</v>
      </c>
      <c r="AG41" s="177" t="s">
        <v>1134</v>
      </c>
      <c r="AH41" s="177" t="s">
        <v>1135</v>
      </c>
      <c r="AI41" s="178"/>
      <c r="AJ41" s="177"/>
      <c r="AK41" s="177" t="s">
        <v>1136</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3056</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1133</v>
      </c>
      <c r="AD42" s="176" t="s">
        <v>59</v>
      </c>
      <c r="AE42" s="176" t="s">
        <v>3024</v>
      </c>
      <c r="AF42" s="176" t="s">
        <v>91</v>
      </c>
      <c r="AG42" s="177" t="s">
        <v>1134</v>
      </c>
      <c r="AH42" s="177" t="s">
        <v>1135</v>
      </c>
      <c r="AI42" s="178"/>
      <c r="AJ42" s="177"/>
      <c r="AK42" s="177" t="s">
        <v>1136</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3056</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1133</v>
      </c>
      <c r="AD43" s="176" t="s">
        <v>59</v>
      </c>
      <c r="AE43" s="176" t="s">
        <v>3024</v>
      </c>
      <c r="AF43" s="176" t="s">
        <v>91</v>
      </c>
      <c r="AG43" s="177" t="s">
        <v>1134</v>
      </c>
      <c r="AH43" s="177" t="s">
        <v>1135</v>
      </c>
      <c r="AI43" s="178"/>
      <c r="AJ43" s="177"/>
      <c r="AK43" s="177" t="s">
        <v>1136</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3056</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1133</v>
      </c>
      <c r="AD44" s="176" t="s">
        <v>59</v>
      </c>
      <c r="AE44" s="176" t="s">
        <v>3024</v>
      </c>
      <c r="AF44" s="176" t="s">
        <v>91</v>
      </c>
      <c r="AG44" s="177" t="s">
        <v>1134</v>
      </c>
      <c r="AH44" s="177" t="s">
        <v>1135</v>
      </c>
      <c r="AI44" s="178"/>
      <c r="AJ44" s="177"/>
      <c r="AK44" s="177" t="s">
        <v>1136</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3056</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1133</v>
      </c>
      <c r="AD45" s="176" t="s">
        <v>59</v>
      </c>
      <c r="AE45" s="176" t="s">
        <v>3024</v>
      </c>
      <c r="AF45" s="176" t="s">
        <v>91</v>
      </c>
      <c r="AG45" s="177" t="s">
        <v>1134</v>
      </c>
      <c r="AH45" s="177" t="s">
        <v>1135</v>
      </c>
      <c r="AI45" s="178"/>
      <c r="AJ45" s="177"/>
      <c r="AK45" s="177" t="s">
        <v>1136</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3056</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1133</v>
      </c>
      <c r="AD46" s="176" t="s">
        <v>59</v>
      </c>
      <c r="AE46" s="176" t="s">
        <v>3024</v>
      </c>
      <c r="AF46" s="176" t="s">
        <v>91</v>
      </c>
      <c r="AG46" s="177" t="s">
        <v>1134</v>
      </c>
      <c r="AH46" s="177" t="s">
        <v>1135</v>
      </c>
      <c r="AI46" s="178"/>
      <c r="AJ46" s="177"/>
      <c r="AK46" s="177" t="s">
        <v>1136</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3056</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1133</v>
      </c>
      <c r="AD47" s="176" t="s">
        <v>59</v>
      </c>
      <c r="AE47" s="176" t="s">
        <v>3024</v>
      </c>
      <c r="AF47" s="176" t="s">
        <v>91</v>
      </c>
      <c r="AG47" s="177" t="s">
        <v>1134</v>
      </c>
      <c r="AH47" s="177" t="s">
        <v>1135</v>
      </c>
      <c r="AI47" s="178"/>
      <c r="AJ47" s="177"/>
      <c r="AK47" s="177" t="s">
        <v>1136</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3056</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1133</v>
      </c>
      <c r="AD48" s="176" t="s">
        <v>59</v>
      </c>
      <c r="AE48" s="176" t="s">
        <v>3024</v>
      </c>
      <c r="AF48" s="176" t="s">
        <v>91</v>
      </c>
      <c r="AG48" s="177" t="s">
        <v>1134</v>
      </c>
      <c r="AH48" s="177" t="s">
        <v>1135</v>
      </c>
      <c r="AI48" s="178"/>
      <c r="AJ48" s="177"/>
      <c r="AK48" s="177" t="s">
        <v>1136</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3056</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1133</v>
      </c>
      <c r="AD49" s="176" t="s">
        <v>59</v>
      </c>
      <c r="AE49" s="176" t="s">
        <v>3024</v>
      </c>
      <c r="AF49" s="176" t="s">
        <v>91</v>
      </c>
      <c r="AG49" s="177" t="s">
        <v>1134</v>
      </c>
      <c r="AH49" s="177" t="s">
        <v>1135</v>
      </c>
      <c r="AI49" s="178"/>
      <c r="AJ49" s="177"/>
      <c r="AK49" s="177" t="s">
        <v>1136</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3056</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2474</v>
      </c>
      <c r="AD50" s="136" t="s">
        <v>59</v>
      </c>
      <c r="AE50" s="176" t="s">
        <v>3025</v>
      </c>
      <c r="AF50" s="136" t="s">
        <v>1312</v>
      </c>
      <c r="AG50" s="174" t="s">
        <v>1134</v>
      </c>
      <c r="AH50" s="174" t="s">
        <v>2928</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3056</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2474</v>
      </c>
      <c r="AD51" s="136" t="s">
        <v>59</v>
      </c>
      <c r="AE51" s="176" t="s">
        <v>3025</v>
      </c>
      <c r="AF51" s="136" t="s">
        <v>1312</v>
      </c>
      <c r="AG51" s="174" t="s">
        <v>1134</v>
      </c>
      <c r="AH51" s="174" t="s">
        <v>2928</v>
      </c>
      <c r="AI51" s="174"/>
      <c r="AJ51" s="175"/>
      <c r="AK51" s="175"/>
      <c r="AL51" s="193"/>
      <c r="AM51" s="193"/>
      <c r="AN51" s="193"/>
      <c r="AO51" s="193"/>
    </row>
    <row r="52" spans="1:41" s="135" customFormat="1" ht="14.25" hidden="1"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3058</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3026</v>
      </c>
      <c r="AF52" s="176" t="s">
        <v>91</v>
      </c>
      <c r="AG52" s="174" t="s">
        <v>357</v>
      </c>
      <c r="AH52" s="177" t="s">
        <v>358</v>
      </c>
      <c r="AI52" s="178"/>
      <c r="AJ52" s="178">
        <v>150</v>
      </c>
      <c r="AK52" s="178"/>
      <c r="AL52" s="19" t="s">
        <v>61</v>
      </c>
      <c r="AM52" s="166">
        <v>2</v>
      </c>
      <c r="AN52" s="166">
        <v>3</v>
      </c>
      <c r="AO52" s="165" t="s">
        <v>352</v>
      </c>
    </row>
    <row r="53" spans="1:41" s="135" customFormat="1" ht="14.25" hidden="1"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3057</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3027</v>
      </c>
      <c r="AF53" s="176" t="s">
        <v>91</v>
      </c>
      <c r="AG53" s="174"/>
      <c r="AH53" s="177" t="s">
        <v>361</v>
      </c>
      <c r="AI53" s="178"/>
      <c r="AJ53" s="178">
        <v>150</v>
      </c>
      <c r="AK53" s="178"/>
      <c r="AL53" s="19" t="s">
        <v>61</v>
      </c>
      <c r="AM53" s="166">
        <v>2</v>
      </c>
      <c r="AN53" s="166">
        <v>3</v>
      </c>
      <c r="AO53" s="165" t="s">
        <v>352</v>
      </c>
    </row>
    <row r="54" spans="1:41" s="135" customFormat="1" ht="14.25" hidden="1"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3057</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3016</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3056</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3016</v>
      </c>
      <c r="AF55" s="176" t="s">
        <v>78</v>
      </c>
      <c r="AG55" s="174"/>
      <c r="AH55" s="177" t="s">
        <v>1098</v>
      </c>
      <c r="AI55" s="178"/>
      <c r="AJ55" s="178">
        <v>150</v>
      </c>
      <c r="AK55" s="178"/>
      <c r="AL55" s="165" t="s">
        <v>61</v>
      </c>
      <c r="AM55" s="166">
        <v>2</v>
      </c>
      <c r="AN55" s="166">
        <v>3</v>
      </c>
      <c r="AO55" s="165" t="s">
        <v>352</v>
      </c>
    </row>
    <row r="56" spans="1:41" s="135" customFormat="1" ht="14.25" hidden="1"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3058</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hidden="1"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3058</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3056</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1133</v>
      </c>
      <c r="AD58" s="136" t="s">
        <v>59</v>
      </c>
      <c r="AE58" s="176" t="s">
        <v>3024</v>
      </c>
      <c r="AF58" s="136" t="s">
        <v>91</v>
      </c>
      <c r="AG58" s="174"/>
      <c r="AH58" s="174"/>
      <c r="AI58" s="174"/>
      <c r="AJ58" s="175"/>
      <c r="AK58" s="175"/>
      <c r="AL58" s="193"/>
      <c r="AM58" s="193"/>
      <c r="AN58" s="193"/>
      <c r="AO58" s="193"/>
    </row>
    <row r="59" spans="1:41" s="135" customFormat="1" ht="14.25" hidden="1"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3057</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3016</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3056</v>
      </c>
      <c r="J60" s="205" t="str">
        <f>IF(AND(A60&lt;&gt;"",ISNUMBER(A60)),VLOOKUP(A60,Studies!A:BR,6,FALSE),"")</f>
        <v>Plasma</v>
      </c>
      <c r="K60" s="187">
        <f>0.46*2.5</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181" t="s">
        <v>2978</v>
      </c>
      <c r="Y60" s="176">
        <v>600</v>
      </c>
      <c r="Z60" s="180"/>
      <c r="AA60" s="180" t="s">
        <v>57</v>
      </c>
      <c r="AB60" s="176" t="s">
        <v>58</v>
      </c>
      <c r="AC60" s="176" t="s">
        <v>2611</v>
      </c>
      <c r="AD60" s="176" t="s">
        <v>59</v>
      </c>
      <c r="AE60" s="176" t="s">
        <v>3015</v>
      </c>
      <c r="AF60" s="176" t="s">
        <v>2643</v>
      </c>
      <c r="AG60" s="177" t="s">
        <v>1138</v>
      </c>
      <c r="AH60" s="177" t="s">
        <v>2655</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3056</v>
      </c>
      <c r="J61" s="205" t="str">
        <f>IF(AND(A61&lt;&gt;"",ISNUMBER(A61)),VLOOKUP(A61,Studies!A:BR,6,FALSE),"")</f>
        <v>Plasma</v>
      </c>
      <c r="K61" s="187">
        <f>0.49*2.5</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181" t="s">
        <v>2978</v>
      </c>
      <c r="Y61" s="176">
        <v>600</v>
      </c>
      <c r="Z61" s="180"/>
      <c r="AA61" s="180" t="s">
        <v>57</v>
      </c>
      <c r="AB61" s="176" t="s">
        <v>58</v>
      </c>
      <c r="AC61" s="176" t="s">
        <v>2611</v>
      </c>
      <c r="AD61" s="176" t="s">
        <v>59</v>
      </c>
      <c r="AE61" s="176" t="s">
        <v>3015</v>
      </c>
      <c r="AF61" s="176" t="s">
        <v>2643</v>
      </c>
      <c r="AG61" s="177" t="s">
        <v>1138</v>
      </c>
      <c r="AH61" s="177" t="s">
        <v>2655</v>
      </c>
      <c r="AI61" s="178"/>
      <c r="AJ61" s="177"/>
      <c r="AK61" s="177"/>
      <c r="AL61" s="193"/>
      <c r="AM61" s="193"/>
      <c r="AN61" s="193"/>
      <c r="AO61" s="193"/>
    </row>
    <row r="62" spans="1:41" s="135" customFormat="1" ht="14.25" hidden="1"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3058</v>
      </c>
      <c r="J62" s="205" t="str">
        <f>IF(AND(A62&lt;&gt;"",ISNUMBER(A62)),VLOOKUP(A62,Studies!A:BR,6,FALSE),"")</f>
        <v>Plasma</v>
      </c>
      <c r="K62" s="187">
        <f>1/0.18</f>
        <v>5.5555555555555554</v>
      </c>
      <c r="L62" s="187" t="s">
        <v>2865</v>
      </c>
      <c r="M62" s="201" t="str">
        <f>1/0.21&amp;"-"&amp;1/0.15</f>
        <v>4.76190476190476-6.66666666666667</v>
      </c>
      <c r="N62" s="201"/>
      <c r="O62" s="193"/>
      <c r="P62" s="193"/>
      <c r="Q62" s="202"/>
      <c r="R62" s="202"/>
      <c r="S62" s="182">
        <v>0</v>
      </c>
      <c r="T62" s="183" t="s">
        <v>935</v>
      </c>
      <c r="U62" s="184">
        <f>3*24+15/60</f>
        <v>72.25</v>
      </c>
      <c r="V62" s="185" t="s">
        <v>935</v>
      </c>
      <c r="W62" s="186" t="s">
        <v>59</v>
      </c>
      <c r="X62" s="181" t="s">
        <v>2864</v>
      </c>
      <c r="Y62" s="176">
        <v>500</v>
      </c>
      <c r="Z62" s="180"/>
      <c r="AA62" s="180" t="s">
        <v>57</v>
      </c>
      <c r="AB62" s="176" t="s">
        <v>58</v>
      </c>
      <c r="AC62" s="136" t="s">
        <v>2862</v>
      </c>
      <c r="AD62" s="176" t="s">
        <v>59</v>
      </c>
      <c r="AE62" s="176" t="s">
        <v>3028</v>
      </c>
      <c r="AF62" s="176" t="s">
        <v>91</v>
      </c>
      <c r="AG62" s="177"/>
      <c r="AH62" s="177" t="s">
        <v>2863</v>
      </c>
      <c r="AI62" s="178"/>
      <c r="AJ62" s="177"/>
      <c r="AK62" s="177"/>
      <c r="AL62" s="193"/>
      <c r="AM62" s="193"/>
      <c r="AN62" s="193"/>
      <c r="AO62" s="193"/>
    </row>
    <row r="63" spans="1:41" s="135" customFormat="1" ht="14.25" hidden="1"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3058</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2973</v>
      </c>
      <c r="Y63" s="176">
        <v>200</v>
      </c>
      <c r="Z63" s="180"/>
      <c r="AA63" s="180" t="s">
        <v>57</v>
      </c>
      <c r="AB63" s="176" t="s">
        <v>58</v>
      </c>
      <c r="AC63" s="176" t="s">
        <v>1154</v>
      </c>
      <c r="AD63" s="176" t="s">
        <v>59</v>
      </c>
      <c r="AE63" s="176" t="s">
        <v>3029</v>
      </c>
      <c r="AF63" s="176" t="s">
        <v>91</v>
      </c>
      <c r="AG63" s="177" t="s">
        <v>1155</v>
      </c>
      <c r="AH63" s="177" t="s">
        <v>2929</v>
      </c>
      <c r="AI63" s="178"/>
      <c r="AJ63" s="177">
        <v>150</v>
      </c>
      <c r="AK63" s="177"/>
      <c r="AL63" s="193" t="s">
        <v>435</v>
      </c>
      <c r="AM63" s="193"/>
      <c r="AN63" s="193"/>
      <c r="AO63" s="193" t="s">
        <v>1156</v>
      </c>
    </row>
    <row r="64" spans="1:41" s="135" customFormat="1" ht="14.25" hidden="1"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3058</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2973</v>
      </c>
      <c r="Y64" s="176">
        <v>200</v>
      </c>
      <c r="Z64" s="180"/>
      <c r="AA64" s="180" t="s">
        <v>57</v>
      </c>
      <c r="AB64" s="176" t="s">
        <v>58</v>
      </c>
      <c r="AC64" s="176" t="s">
        <v>1157</v>
      </c>
      <c r="AD64" s="176" t="s">
        <v>59</v>
      </c>
      <c r="AE64" s="176" t="s">
        <v>3031</v>
      </c>
      <c r="AF64" s="176" t="s">
        <v>91</v>
      </c>
      <c r="AG64" s="177" t="s">
        <v>1155</v>
      </c>
      <c r="AH64" s="177" t="s">
        <v>2929</v>
      </c>
      <c r="AI64" s="178"/>
      <c r="AJ64" s="177">
        <v>150</v>
      </c>
      <c r="AK64" s="177"/>
      <c r="AL64" s="193" t="s">
        <v>435</v>
      </c>
      <c r="AM64" s="193"/>
      <c r="AN64" s="193"/>
      <c r="AO64" s="193" t="s">
        <v>1156</v>
      </c>
    </row>
    <row r="65" spans="1:41" s="135" customFormat="1" ht="14.25" hidden="1"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3058</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2973</v>
      </c>
      <c r="Y65" s="176">
        <v>200</v>
      </c>
      <c r="Z65" s="180"/>
      <c r="AA65" s="180" t="s">
        <v>57</v>
      </c>
      <c r="AB65" s="176" t="s">
        <v>58</v>
      </c>
      <c r="AC65" s="176" t="s">
        <v>1158</v>
      </c>
      <c r="AD65" s="176" t="s">
        <v>59</v>
      </c>
      <c r="AE65" s="176" t="s">
        <v>3030</v>
      </c>
      <c r="AF65" s="176" t="s">
        <v>91</v>
      </c>
      <c r="AG65" s="177" t="s">
        <v>1155</v>
      </c>
      <c r="AH65" s="177" t="s">
        <v>2929</v>
      </c>
      <c r="AI65" s="178"/>
      <c r="AJ65" s="177">
        <v>150</v>
      </c>
      <c r="AK65" s="177"/>
      <c r="AL65" s="193" t="s">
        <v>435</v>
      </c>
      <c r="AM65" s="193"/>
      <c r="AN65" s="193"/>
      <c r="AO65" s="193" t="s">
        <v>1156</v>
      </c>
    </row>
    <row r="66" spans="1:41" s="135" customFormat="1" ht="14.25" hidden="1"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3058</v>
      </c>
      <c r="J66" s="205" t="str">
        <f>IF(AND(A66&lt;&gt;"",ISNUMBER(A66)),VLOOKUP(A66,Studies!A:BR,6,FALSE),"")</f>
        <v>Plasma</v>
      </c>
      <c r="K66" s="187">
        <v>4.0674020000000004</v>
      </c>
      <c r="L66" s="187" t="s">
        <v>1000</v>
      </c>
      <c r="M66" s="201" t="s">
        <v>2849</v>
      </c>
      <c r="N66" s="201" t="s">
        <v>971</v>
      </c>
      <c r="O66" s="193">
        <v>2.7</v>
      </c>
      <c r="P66" s="193" t="s">
        <v>1099</v>
      </c>
      <c r="Q66" s="202"/>
      <c r="R66" s="202"/>
      <c r="S66" s="182">
        <v>0</v>
      </c>
      <c r="T66" s="183" t="s">
        <v>935</v>
      </c>
      <c r="U66" s="184">
        <v>128</v>
      </c>
      <c r="V66" s="185" t="s">
        <v>935</v>
      </c>
      <c r="W66" s="186" t="s">
        <v>59</v>
      </c>
      <c r="X66" s="181" t="s">
        <v>2944</v>
      </c>
      <c r="Y66" s="176">
        <v>500</v>
      </c>
      <c r="Z66" s="180"/>
      <c r="AA66" s="180" t="s">
        <v>57</v>
      </c>
      <c r="AB66" s="176" t="s">
        <v>58</v>
      </c>
      <c r="AC66" s="176" t="s">
        <v>1147</v>
      </c>
      <c r="AD66" s="176" t="s">
        <v>59</v>
      </c>
      <c r="AE66" s="176" t="s">
        <v>3032</v>
      </c>
      <c r="AF66" s="176" t="s">
        <v>1148</v>
      </c>
      <c r="AG66" s="177" t="s">
        <v>357</v>
      </c>
      <c r="AH66" s="177" t="s">
        <v>1149</v>
      </c>
      <c r="AI66" s="178"/>
      <c r="AJ66" s="177">
        <v>200</v>
      </c>
      <c r="AK66" s="177"/>
      <c r="AL66" s="193"/>
      <c r="AM66" s="193"/>
      <c r="AN66" s="193"/>
      <c r="AO66" s="193"/>
    </row>
    <row r="67" spans="1:41" s="135" customFormat="1" ht="14.25" hidden="1"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3058</v>
      </c>
      <c r="J67" s="205" t="str">
        <f>IF(AND(A67&lt;&gt;"",ISNUMBER(A67)),VLOOKUP(A67,Studies!A:BR,6,FALSE),"")</f>
        <v>Plasma</v>
      </c>
      <c r="K67" s="187">
        <v>1.9619340000000001</v>
      </c>
      <c r="L67" s="187" t="s">
        <v>1000</v>
      </c>
      <c r="M67" s="201" t="s">
        <v>2850</v>
      </c>
      <c r="N67" s="201" t="s">
        <v>971</v>
      </c>
      <c r="O67" s="193"/>
      <c r="P67" s="193"/>
      <c r="Q67" s="202"/>
      <c r="R67" s="202"/>
      <c r="S67" s="182">
        <v>0</v>
      </c>
      <c r="T67" s="183" t="s">
        <v>935</v>
      </c>
      <c r="U67" s="184">
        <v>128</v>
      </c>
      <c r="V67" s="185" t="s">
        <v>935</v>
      </c>
      <c r="W67" s="186" t="s">
        <v>59</v>
      </c>
      <c r="X67" s="181" t="s">
        <v>2944</v>
      </c>
      <c r="Y67" s="176">
        <v>500</v>
      </c>
      <c r="Z67" s="180"/>
      <c r="AA67" s="180" t="s">
        <v>57</v>
      </c>
      <c r="AB67" s="176" t="s">
        <v>58</v>
      </c>
      <c r="AC67" s="176" t="s">
        <v>1147</v>
      </c>
      <c r="AD67" s="176" t="s">
        <v>59</v>
      </c>
      <c r="AE67" s="176" t="s">
        <v>3032</v>
      </c>
      <c r="AF67" s="176" t="s">
        <v>1148</v>
      </c>
      <c r="AG67" s="177" t="s">
        <v>357</v>
      </c>
      <c r="AH67" s="177" t="s">
        <v>1149</v>
      </c>
      <c r="AI67" s="178"/>
      <c r="AJ67" s="177">
        <v>200</v>
      </c>
      <c r="AK67" s="177"/>
      <c r="AL67" s="193"/>
      <c r="AM67" s="193"/>
      <c r="AN67" s="193"/>
      <c r="AO67" s="193"/>
    </row>
    <row r="68" spans="1:41" s="135" customFormat="1" ht="14.25" hidden="1"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3057</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3013</v>
      </c>
      <c r="AF68" s="206" t="s">
        <v>91</v>
      </c>
      <c r="AG68" s="208" t="s">
        <v>831</v>
      </c>
      <c r="AH68" s="208" t="s">
        <v>832</v>
      </c>
      <c r="AI68" s="209"/>
      <c r="AJ68" s="223"/>
      <c r="AK68" s="223"/>
      <c r="AL68" s="193" t="s">
        <v>61</v>
      </c>
      <c r="AM68" s="193">
        <v>2</v>
      </c>
      <c r="AN68" s="193">
        <v>5</v>
      </c>
      <c r="AO68" s="193"/>
    </row>
    <row r="69" spans="1:41" s="135" customFormat="1" ht="14.25" hidden="1"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3057</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3013</v>
      </c>
      <c r="AF69" s="206" t="s">
        <v>91</v>
      </c>
      <c r="AG69" s="208" t="s">
        <v>834</v>
      </c>
      <c r="AH69" s="208" t="s">
        <v>835</v>
      </c>
      <c r="AI69" s="209"/>
      <c r="AJ69" s="223"/>
      <c r="AK69" s="223"/>
      <c r="AL69" s="193" t="s">
        <v>61</v>
      </c>
      <c r="AM69" s="193">
        <v>2</v>
      </c>
      <c r="AN69" s="193">
        <v>5</v>
      </c>
      <c r="AO69" s="193"/>
    </row>
    <row r="70" spans="1:41" s="135" customFormat="1" ht="14.25" hidden="1"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3057</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hidden="1"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3057</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3013</v>
      </c>
      <c r="AF71" s="221" t="s">
        <v>91</v>
      </c>
      <c r="AG71" s="174"/>
      <c r="AH71" s="174"/>
      <c r="AI71" s="174"/>
      <c r="AJ71" s="175"/>
      <c r="AK71" s="175"/>
      <c r="AL71" s="193"/>
      <c r="AM71" s="193"/>
      <c r="AN71" s="193"/>
      <c r="AO71" s="193"/>
    </row>
    <row r="72" spans="1:41" s="135" customFormat="1" ht="14.25" hidden="1"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3057</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1133</v>
      </c>
      <c r="AD72" s="221" t="s">
        <v>59</v>
      </c>
      <c r="AE72" s="176" t="s">
        <v>3024</v>
      </c>
      <c r="AF72" s="221" t="s">
        <v>91</v>
      </c>
      <c r="AG72" s="174"/>
      <c r="AH72" s="174"/>
      <c r="AI72" s="174"/>
      <c r="AJ72" s="175"/>
      <c r="AK72" s="175"/>
      <c r="AL72" s="193"/>
      <c r="AM72" s="193"/>
      <c r="AN72" s="193"/>
      <c r="AO72" s="193"/>
    </row>
    <row r="73" spans="1:41" s="135" customFormat="1" ht="14.25" hidden="1"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hidden="1"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2935</v>
      </c>
      <c r="AD74" s="221" t="s">
        <v>59</v>
      </c>
      <c r="AE74" s="176" t="s">
        <v>3013</v>
      </c>
      <c r="AF74" s="221" t="s">
        <v>91</v>
      </c>
      <c r="AG74" s="174"/>
      <c r="AH74" s="174"/>
      <c r="AI74" s="174"/>
      <c r="AJ74" s="175"/>
      <c r="AK74" s="175"/>
      <c r="AL74" s="193"/>
      <c r="AM74" s="193"/>
      <c r="AN74" s="193"/>
      <c r="AO74" s="193"/>
    </row>
    <row r="75" spans="1:41" s="135" customFormat="1" ht="14.25" hidden="1"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2936</v>
      </c>
      <c r="AD75" s="221" t="s">
        <v>59</v>
      </c>
      <c r="AE75" s="176" t="s">
        <v>3024</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3056</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181"/>
      <c r="Y76" s="176">
        <v>600</v>
      </c>
      <c r="Z76" s="180"/>
      <c r="AA76" s="180" t="s">
        <v>57</v>
      </c>
      <c r="AB76" s="176" t="s">
        <v>58</v>
      </c>
      <c r="AC76" s="176" t="s">
        <v>1133</v>
      </c>
      <c r="AD76" s="176" t="s">
        <v>59</v>
      </c>
      <c r="AE76" s="176" t="s">
        <v>3024</v>
      </c>
      <c r="AF76" s="176" t="s">
        <v>91</v>
      </c>
      <c r="AG76" s="177" t="s">
        <v>1138</v>
      </c>
      <c r="AH76" s="177" t="s">
        <v>1139</v>
      </c>
      <c r="AI76" s="178"/>
      <c r="AJ76" s="177"/>
      <c r="AK76" s="177" t="s">
        <v>1140</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3056</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3016</v>
      </c>
      <c r="AF77" s="206" t="s">
        <v>91</v>
      </c>
      <c r="AG77" s="208" t="s">
        <v>1134</v>
      </c>
      <c r="AH77" s="208"/>
      <c r="AI77" s="209"/>
      <c r="AJ77" s="208"/>
      <c r="AK77" s="208" t="s">
        <v>1141</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3056</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181"/>
      <c r="Y78" s="176">
        <v>600</v>
      </c>
      <c r="Z78" s="180"/>
      <c r="AA78" s="180" t="s">
        <v>57</v>
      </c>
      <c r="AB78" s="176" t="s">
        <v>58</v>
      </c>
      <c r="AC78" s="176" t="s">
        <v>1133</v>
      </c>
      <c r="AD78" s="176" t="s">
        <v>59</v>
      </c>
      <c r="AE78" s="176" t="s">
        <v>3024</v>
      </c>
      <c r="AF78" s="176" t="s">
        <v>91</v>
      </c>
      <c r="AG78" s="177" t="s">
        <v>1138</v>
      </c>
      <c r="AH78" s="177" t="s">
        <v>1139</v>
      </c>
      <c r="AI78" s="178"/>
      <c r="AJ78" s="177"/>
      <c r="AK78" s="177" t="s">
        <v>1140</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3056</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3016</v>
      </c>
      <c r="AF79" s="206" t="s">
        <v>91</v>
      </c>
      <c r="AG79" s="208" t="s">
        <v>1134</v>
      </c>
      <c r="AH79" s="208"/>
      <c r="AI79" s="209"/>
      <c r="AJ79" s="208"/>
      <c r="AK79" s="208" t="s">
        <v>1141</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3056</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181" t="s">
        <v>2629</v>
      </c>
      <c r="Y80" s="176">
        <v>600</v>
      </c>
      <c r="Z80" s="180"/>
      <c r="AA80" s="180" t="s">
        <v>57</v>
      </c>
      <c r="AB80" s="176" t="s">
        <v>58</v>
      </c>
      <c r="AC80" s="176">
        <v>0</v>
      </c>
      <c r="AD80" s="176" t="s">
        <v>59</v>
      </c>
      <c r="AE80" s="176" t="s">
        <v>78</v>
      </c>
      <c r="AF80" s="176" t="s">
        <v>78</v>
      </c>
      <c r="AG80" s="177" t="s">
        <v>1134</v>
      </c>
      <c r="AH80" s="177" t="s">
        <v>2630</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3056</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1105</v>
      </c>
      <c r="Y81" s="176">
        <v>600</v>
      </c>
      <c r="Z81" s="180"/>
      <c r="AA81" s="180" t="s">
        <v>57</v>
      </c>
      <c r="AB81" s="176" t="s">
        <v>58</v>
      </c>
      <c r="AC81" s="176" t="s">
        <v>4275</v>
      </c>
      <c r="AD81" s="176" t="s">
        <v>59</v>
      </c>
      <c r="AE81" s="176" t="s">
        <v>3034</v>
      </c>
      <c r="AF81" s="176"/>
      <c r="AG81" s="177"/>
      <c r="AH81" s="177" t="s">
        <v>1106</v>
      </c>
      <c r="AI81" s="178"/>
      <c r="AJ81" s="177"/>
      <c r="AK81" s="177" t="s">
        <v>1107</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3056</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1105</v>
      </c>
      <c r="Y82" s="176">
        <v>600</v>
      </c>
      <c r="Z82" s="180"/>
      <c r="AA82" s="180" t="s">
        <v>57</v>
      </c>
      <c r="AB82" s="176" t="s">
        <v>58</v>
      </c>
      <c r="AC82" s="176" t="s">
        <v>4275</v>
      </c>
      <c r="AD82" s="176" t="s">
        <v>59</v>
      </c>
      <c r="AE82" s="176" t="s">
        <v>3034</v>
      </c>
      <c r="AF82" s="176"/>
      <c r="AG82" s="177"/>
      <c r="AH82" s="177" t="s">
        <v>1106</v>
      </c>
      <c r="AI82" s="178"/>
      <c r="AJ82" s="177"/>
      <c r="AK82" s="177" t="s">
        <v>1107</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3056</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1105</v>
      </c>
      <c r="Y83" s="176">
        <v>600</v>
      </c>
      <c r="Z83" s="180"/>
      <c r="AA83" s="180" t="s">
        <v>57</v>
      </c>
      <c r="AB83" s="176" t="s">
        <v>58</v>
      </c>
      <c r="AC83" s="176" t="s">
        <v>4275</v>
      </c>
      <c r="AD83" s="176" t="s">
        <v>59</v>
      </c>
      <c r="AE83" s="176" t="s">
        <v>3034</v>
      </c>
      <c r="AF83" s="176"/>
      <c r="AG83" s="177"/>
      <c r="AH83" s="177" t="s">
        <v>1106</v>
      </c>
      <c r="AI83" s="178"/>
      <c r="AJ83" s="177"/>
      <c r="AK83" s="177" t="s">
        <v>1107</v>
      </c>
      <c r="AL83" s="193" t="s">
        <v>61</v>
      </c>
      <c r="AM83" s="193"/>
      <c r="AN83" s="193"/>
      <c r="AO83" s="193"/>
    </row>
    <row r="84" spans="1:41" s="135" customFormat="1" ht="14.25" hidden="1"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20"/>
      <c r="Y84" s="206" t="s">
        <v>873</v>
      </c>
      <c r="Z84" s="207"/>
      <c r="AA84" s="176" t="s">
        <v>57</v>
      </c>
      <c r="AB84" s="176" t="s">
        <v>58</v>
      </c>
      <c r="AC84" s="176" t="s">
        <v>2938</v>
      </c>
      <c r="AD84" s="176" t="s">
        <v>59</v>
      </c>
      <c r="AE84" s="176" t="s">
        <v>3038</v>
      </c>
      <c r="AF84" s="176" t="s">
        <v>91</v>
      </c>
      <c r="AG84" s="177" t="s">
        <v>875</v>
      </c>
      <c r="AH84" s="177" t="s">
        <v>2930</v>
      </c>
      <c r="AI84" s="209"/>
      <c r="AJ84" s="208">
        <v>150</v>
      </c>
      <c r="AK84" s="177" t="s">
        <v>877</v>
      </c>
      <c r="AL84" s="165" t="s">
        <v>61</v>
      </c>
      <c r="AM84" s="166">
        <v>11</v>
      </c>
      <c r="AN84" s="166">
        <v>5</v>
      </c>
      <c r="AO84" s="165"/>
    </row>
    <row r="85" spans="1:41" s="135" customFormat="1" ht="14.25" hidden="1"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20"/>
      <c r="Y85" s="206" t="s">
        <v>873</v>
      </c>
      <c r="Z85" s="207"/>
      <c r="AA85" s="176" t="s">
        <v>57</v>
      </c>
      <c r="AB85" s="176" t="s">
        <v>58</v>
      </c>
      <c r="AC85" s="176" t="s">
        <v>2938</v>
      </c>
      <c r="AD85" s="176" t="s">
        <v>59</v>
      </c>
      <c r="AE85" s="176" t="s">
        <v>3038</v>
      </c>
      <c r="AF85" s="176" t="s">
        <v>91</v>
      </c>
      <c r="AG85" s="177" t="s">
        <v>875</v>
      </c>
      <c r="AH85" s="177" t="s">
        <v>2930</v>
      </c>
      <c r="AI85" s="209"/>
      <c r="AJ85" s="208">
        <v>150</v>
      </c>
      <c r="AK85" s="177" t="s">
        <v>877</v>
      </c>
      <c r="AL85" s="165" t="s">
        <v>61</v>
      </c>
      <c r="AM85" s="166">
        <v>11</v>
      </c>
      <c r="AN85" s="166">
        <v>5</v>
      </c>
      <c r="AO85" s="165"/>
    </row>
    <row r="86" spans="1:41" s="135" customFormat="1" ht="14.25" hidden="1"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3058</v>
      </c>
      <c r="J86" s="205" t="str">
        <f>IF(AND(A86&lt;&gt;"",ISNUMBER(A86)),VLOOKUP(A86,Studies!A:BR,6,FALSE),"")</f>
        <v>Plasma</v>
      </c>
      <c r="K86" s="187">
        <v>1.5977859999999999</v>
      </c>
      <c r="L86" s="187" t="s">
        <v>1000</v>
      </c>
      <c r="M86" s="201" t="s">
        <v>2871</v>
      </c>
      <c r="N86" s="201" t="s">
        <v>971</v>
      </c>
      <c r="O86" s="213"/>
      <c r="P86" s="213"/>
      <c r="Q86" s="202"/>
      <c r="R86" s="202"/>
      <c r="S86" s="182">
        <v>0</v>
      </c>
      <c r="T86" s="183" t="s">
        <v>935</v>
      </c>
      <c r="U86" s="184">
        <v>96</v>
      </c>
      <c r="V86" s="185" t="s">
        <v>935</v>
      </c>
      <c r="W86" s="219" t="s">
        <v>59</v>
      </c>
      <c r="X86" s="220" t="s">
        <v>1372</v>
      </c>
      <c r="Y86" s="206">
        <v>500</v>
      </c>
      <c r="Z86" s="207"/>
      <c r="AA86" s="180" t="s">
        <v>57</v>
      </c>
      <c r="AB86" s="176" t="s">
        <v>58</v>
      </c>
      <c r="AC86" s="136" t="s">
        <v>3035</v>
      </c>
      <c r="AD86" s="176" t="s">
        <v>59</v>
      </c>
      <c r="AE86" s="176" t="s">
        <v>3036</v>
      </c>
      <c r="AF86" s="176" t="s">
        <v>1373</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3056</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1105</v>
      </c>
      <c r="Y87" s="176">
        <v>600</v>
      </c>
      <c r="Z87" s="180"/>
      <c r="AA87" s="180" t="s">
        <v>57</v>
      </c>
      <c r="AB87" s="176" t="s">
        <v>58</v>
      </c>
      <c r="AC87" s="176" t="s">
        <v>4275</v>
      </c>
      <c r="AD87" s="176" t="s">
        <v>59</v>
      </c>
      <c r="AE87" s="176" t="s">
        <v>3034</v>
      </c>
      <c r="AF87" s="176"/>
      <c r="AG87" s="177"/>
      <c r="AH87" s="177" t="s">
        <v>1106</v>
      </c>
      <c r="AI87" s="178"/>
      <c r="AJ87" s="177"/>
      <c r="AK87" s="177" t="s">
        <v>1107</v>
      </c>
      <c r="AL87" s="193" t="s">
        <v>61</v>
      </c>
      <c r="AM87" s="193"/>
      <c r="AN87" s="193"/>
      <c r="AO87" s="193"/>
    </row>
    <row r="88" spans="1:41" s="135" customFormat="1" ht="14.25" hidden="1"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3057</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1159</v>
      </c>
    </row>
    <row r="89" spans="1:41" s="135" customFormat="1" ht="14.25" hidden="1"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3057</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1159</v>
      </c>
    </row>
    <row r="90" spans="1:41" s="135" customFormat="1" ht="14.25" hidden="1"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3057</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1159</v>
      </c>
    </row>
    <row r="91" spans="1:41" s="135" customFormat="1" ht="14.25" hidden="1"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3057</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1160</v>
      </c>
      <c r="AD91" s="176" t="s">
        <v>59</v>
      </c>
      <c r="AE91" s="176" t="s">
        <v>3027</v>
      </c>
      <c r="AF91" s="176" t="s">
        <v>91</v>
      </c>
      <c r="AG91" s="177" t="s">
        <v>834</v>
      </c>
      <c r="AH91" s="177" t="s">
        <v>1161</v>
      </c>
      <c r="AI91" s="209"/>
      <c r="AJ91" s="208"/>
      <c r="AK91" s="177" t="s">
        <v>1162</v>
      </c>
      <c r="AL91" s="193"/>
      <c r="AM91" s="193"/>
      <c r="AN91" s="193"/>
      <c r="AO91" s="193"/>
    </row>
    <row r="92" spans="1:41" s="135" customFormat="1" ht="14.25" hidden="1"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3058</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1109</v>
      </c>
      <c r="AD92" s="176" t="s">
        <v>59</v>
      </c>
      <c r="AE92" s="176" t="s">
        <v>3037</v>
      </c>
      <c r="AF92" s="176" t="s">
        <v>1110</v>
      </c>
      <c r="AG92" s="177"/>
      <c r="AH92" s="177" t="s">
        <v>1111</v>
      </c>
      <c r="AI92" s="178"/>
      <c r="AJ92" s="177"/>
      <c r="AK92" s="177" t="s">
        <v>1112</v>
      </c>
      <c r="AL92" s="193" t="s">
        <v>61</v>
      </c>
      <c r="AM92" s="193"/>
      <c r="AN92" s="193">
        <v>2</v>
      </c>
      <c r="AO92" s="193"/>
    </row>
    <row r="93" spans="1:41" s="135" customFormat="1" ht="14.25" hidden="1"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3058</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1113</v>
      </c>
      <c r="AD93" s="176" t="s">
        <v>59</v>
      </c>
      <c r="AE93" s="176" t="s">
        <v>3026</v>
      </c>
      <c r="AF93" s="176" t="s">
        <v>1114</v>
      </c>
      <c r="AG93" s="177"/>
      <c r="AH93" s="177" t="s">
        <v>1115</v>
      </c>
      <c r="AI93" s="178"/>
      <c r="AJ93" s="177">
        <v>100</v>
      </c>
      <c r="AK93" s="177" t="s">
        <v>1116</v>
      </c>
      <c r="AL93" s="193" t="s">
        <v>61</v>
      </c>
      <c r="AM93" s="193">
        <v>10</v>
      </c>
      <c r="AN93" s="193">
        <v>3.5</v>
      </c>
      <c r="AO93" s="193"/>
    </row>
    <row r="94" spans="1:41" hidden="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3057</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Y94" s="176">
        <v>400</v>
      </c>
      <c r="Z94" s="137"/>
      <c r="AA94" s="137" t="s">
        <v>57</v>
      </c>
      <c r="AB94" s="176" t="s">
        <v>58</v>
      </c>
      <c r="AC94" s="176" t="s">
        <v>1489</v>
      </c>
      <c r="AD94" s="136" t="s">
        <v>59</v>
      </c>
      <c r="AE94" s="176" t="s">
        <v>3014</v>
      </c>
      <c r="AF94" s="176" t="s">
        <v>1490</v>
      </c>
      <c r="AG94" s="174"/>
      <c r="AI94" s="178"/>
      <c r="AJ94" s="178"/>
      <c r="AK94" s="178"/>
      <c r="AL94" s="193" t="s">
        <v>435</v>
      </c>
      <c r="AM94" s="193"/>
      <c r="AN94" s="193"/>
      <c r="AO94" s="193"/>
    </row>
    <row r="95" spans="1:41" hidden="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3057</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Y95" s="176">
        <v>400</v>
      </c>
      <c r="Z95" s="137"/>
      <c r="AA95" s="137" t="s">
        <v>57</v>
      </c>
      <c r="AB95" s="176" t="s">
        <v>58</v>
      </c>
      <c r="AC95" s="176" t="s">
        <v>1440</v>
      </c>
      <c r="AD95" s="136" t="s">
        <v>59</v>
      </c>
      <c r="AE95" s="176" t="s">
        <v>3033</v>
      </c>
      <c r="AF95" s="176" t="s">
        <v>1490</v>
      </c>
      <c r="AG95" s="174"/>
      <c r="AI95" s="178"/>
      <c r="AJ95" s="178"/>
      <c r="AK95" s="178" t="s">
        <v>149</v>
      </c>
      <c r="AL95" s="193" t="s">
        <v>1438</v>
      </c>
      <c r="AM95" s="193">
        <v>1</v>
      </c>
      <c r="AN95" s="193">
        <v>2</v>
      </c>
      <c r="AO95" s="193"/>
    </row>
    <row r="96" spans="1:41" hidden="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3057</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Y96" s="22">
        <v>400</v>
      </c>
      <c r="Z96" s="137"/>
      <c r="AA96" s="137" t="s">
        <v>57</v>
      </c>
      <c r="AB96" s="176" t="s">
        <v>58</v>
      </c>
      <c r="AC96" s="176" t="s">
        <v>1489</v>
      </c>
      <c r="AD96" s="136" t="s">
        <v>59</v>
      </c>
      <c r="AE96" s="176" t="s">
        <v>3014</v>
      </c>
      <c r="AF96" s="176" t="s">
        <v>1490</v>
      </c>
      <c r="AG96" s="174"/>
      <c r="AI96" s="178"/>
      <c r="AJ96" s="178"/>
      <c r="AK96" s="178"/>
      <c r="AL96" s="52" t="s">
        <v>435</v>
      </c>
      <c r="AO96" s="52" t="s">
        <v>1493</v>
      </c>
    </row>
    <row r="97" spans="1:41" hidden="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3057</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Y97" s="22">
        <v>400</v>
      </c>
      <c r="Z97" s="137"/>
      <c r="AA97" s="137" t="s">
        <v>57</v>
      </c>
      <c r="AB97" s="176" t="s">
        <v>58</v>
      </c>
      <c r="AC97" s="176" t="s">
        <v>1590</v>
      </c>
      <c r="AD97" s="136" t="s">
        <v>59</v>
      </c>
      <c r="AE97" s="176" t="s">
        <v>3021</v>
      </c>
      <c r="AF97" s="176" t="s">
        <v>1110</v>
      </c>
      <c r="AG97" s="177" t="s">
        <v>1496</v>
      </c>
      <c r="AH97" s="177" t="s">
        <v>2931</v>
      </c>
      <c r="AI97" s="178"/>
      <c r="AJ97" s="178"/>
      <c r="AK97" s="178"/>
      <c r="AL97" s="52" t="s">
        <v>435</v>
      </c>
      <c r="AO97" s="52" t="s">
        <v>1497</v>
      </c>
    </row>
    <row r="98" spans="1:41" hidden="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3057</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Y98" s="22" t="s">
        <v>1719</v>
      </c>
      <c r="Z98" s="137"/>
      <c r="AA98" s="137" t="s">
        <v>57</v>
      </c>
      <c r="AB98" s="176" t="s">
        <v>58</v>
      </c>
      <c r="AC98" s="176" t="s">
        <v>1638</v>
      </c>
      <c r="AD98" s="136" t="s">
        <v>59</v>
      </c>
      <c r="AE98" s="176" t="s">
        <v>3039</v>
      </c>
      <c r="AF98" s="176" t="s">
        <v>1635</v>
      </c>
      <c r="AG98" s="174"/>
      <c r="AI98" s="178"/>
      <c r="AJ98" s="178"/>
      <c r="AK98" s="178"/>
      <c r="AL98" s="52" t="s">
        <v>1636</v>
      </c>
      <c r="AO98" s="52" t="s">
        <v>1637</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3056</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Y99" s="22">
        <v>600</v>
      </c>
      <c r="Z99" s="137"/>
      <c r="AA99" s="137" t="s">
        <v>57</v>
      </c>
      <c r="AB99" s="176" t="s">
        <v>58</v>
      </c>
      <c r="AC99" s="176" t="s">
        <v>1470</v>
      </c>
      <c r="AD99" s="136" t="s">
        <v>59</v>
      </c>
      <c r="AE99" s="176" t="s">
        <v>3015</v>
      </c>
      <c r="AF99" s="176" t="s">
        <v>166</v>
      </c>
      <c r="AG99" s="177"/>
      <c r="AI99" s="178"/>
      <c r="AJ99" s="178"/>
      <c r="AK99" s="178"/>
    </row>
    <row r="100" spans="1:41" hidden="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3058</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2939</v>
      </c>
      <c r="Y100" s="22">
        <v>333</v>
      </c>
      <c r="Z100" s="180"/>
      <c r="AA100" s="180" t="s">
        <v>57</v>
      </c>
      <c r="AB100" s="176" t="s">
        <v>58</v>
      </c>
      <c r="AC100" s="176" t="s">
        <v>2168</v>
      </c>
      <c r="AD100" s="176" t="s">
        <v>59</v>
      </c>
      <c r="AE100" s="176" t="s">
        <v>3026</v>
      </c>
      <c r="AF100" s="176" t="s">
        <v>1114</v>
      </c>
      <c r="AG100" s="177"/>
      <c r="AH100" s="177" t="s">
        <v>2164</v>
      </c>
      <c r="AI100" s="178"/>
      <c r="AJ100" s="177"/>
      <c r="AK100" s="177"/>
    </row>
    <row r="101" spans="1:41" hidden="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Y101" s="22">
        <v>8</v>
      </c>
      <c r="Z101" s="137"/>
      <c r="AA101" s="137" t="s">
        <v>2134</v>
      </c>
      <c r="AB101" s="22" t="s">
        <v>58</v>
      </c>
      <c r="AC101" s="22">
        <v>0</v>
      </c>
      <c r="AD101" s="136" t="s">
        <v>59</v>
      </c>
      <c r="AE101" s="176" t="s">
        <v>78</v>
      </c>
      <c r="AG101" s="174"/>
      <c r="AJ101" s="178"/>
      <c r="AK101" s="178"/>
    </row>
    <row r="102" spans="1:41" hidden="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3057</v>
      </c>
      <c r="J102" s="205" t="str">
        <f>IF(AND(A102&lt;&gt;"",ISNUMBER(A102)),VLOOKUP(A102,Studies!A:BR,6,FALSE),"")</f>
        <v>Plasma</v>
      </c>
      <c r="K102" s="43">
        <v>2.4</v>
      </c>
      <c r="L102" s="43" t="s">
        <v>2132</v>
      </c>
      <c r="S102" s="38">
        <v>0</v>
      </c>
      <c r="T102" s="39" t="s">
        <v>935</v>
      </c>
      <c r="U102" s="40">
        <v>60</v>
      </c>
      <c r="V102" s="41" t="s">
        <v>935</v>
      </c>
      <c r="W102" s="42" t="s">
        <v>59</v>
      </c>
      <c r="X102" s="181" t="s">
        <v>2135</v>
      </c>
      <c r="Y102" s="22">
        <v>400</v>
      </c>
      <c r="AA102" s="28" t="s">
        <v>57</v>
      </c>
      <c r="AB102" s="22" t="s">
        <v>58</v>
      </c>
      <c r="AC102" s="22" t="s">
        <v>830</v>
      </c>
      <c r="AD102" s="22" t="s">
        <v>59</v>
      </c>
      <c r="AE102" s="176" t="s">
        <v>3013</v>
      </c>
      <c r="AF102" s="176" t="s">
        <v>1490</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3056</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Y103" s="22">
        <v>600</v>
      </c>
      <c r="AA103" s="28" t="s">
        <v>57</v>
      </c>
      <c r="AB103" s="22" t="s">
        <v>58</v>
      </c>
      <c r="AC103" s="22" t="s">
        <v>1133</v>
      </c>
      <c r="AD103" s="22" t="s">
        <v>59</v>
      </c>
      <c r="AE103" s="176" t="s">
        <v>3024</v>
      </c>
      <c r="AF103" s="176" t="s">
        <v>1490</v>
      </c>
    </row>
    <row r="104" spans="1:41" hidden="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Y104" s="22">
        <v>8</v>
      </c>
      <c r="AA104" s="28" t="s">
        <v>2134</v>
      </c>
      <c r="AB104" s="22" t="s">
        <v>58</v>
      </c>
      <c r="AC104" s="22">
        <v>0</v>
      </c>
      <c r="AD104" s="22" t="s">
        <v>59</v>
      </c>
      <c r="AE104" s="176" t="s">
        <v>78</v>
      </c>
    </row>
    <row r="105" spans="1:41" hidden="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3057</v>
      </c>
      <c r="J105" s="205" t="str">
        <f>IF(AND(A105&lt;&gt;"",ISNUMBER(A105)),VLOOKUP(A105,Studies!A:BR,6,FALSE),"")</f>
        <v>Plasma</v>
      </c>
      <c r="K105" s="43">
        <v>2.5</v>
      </c>
      <c r="L105" s="43" t="s">
        <v>2132</v>
      </c>
      <c r="S105" s="38">
        <v>0</v>
      </c>
      <c r="T105" s="39" t="s">
        <v>935</v>
      </c>
      <c r="U105" s="40">
        <v>84</v>
      </c>
      <c r="V105" s="41" t="s">
        <v>935</v>
      </c>
      <c r="W105" s="42" t="s">
        <v>59</v>
      </c>
      <c r="X105" s="181" t="s">
        <v>2135</v>
      </c>
      <c r="Y105" s="22">
        <v>400</v>
      </c>
      <c r="AA105" s="28" t="s">
        <v>57</v>
      </c>
      <c r="AB105" s="22" t="s">
        <v>58</v>
      </c>
      <c r="AC105" s="22" t="s">
        <v>830</v>
      </c>
      <c r="AD105" s="22" t="s">
        <v>59</v>
      </c>
      <c r="AE105" s="176" t="s">
        <v>3013</v>
      </c>
      <c r="AF105" s="176" t="s">
        <v>1490</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3056</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Y106" s="22">
        <v>600</v>
      </c>
      <c r="AA106" s="28" t="s">
        <v>57</v>
      </c>
      <c r="AB106" s="22" t="s">
        <v>58</v>
      </c>
      <c r="AC106" s="22" t="s">
        <v>1133</v>
      </c>
      <c r="AD106" s="22" t="s">
        <v>59</v>
      </c>
      <c r="AE106" s="176" t="s">
        <v>3024</v>
      </c>
      <c r="AF106" s="176" t="s">
        <v>1490</v>
      </c>
    </row>
    <row r="107" spans="1:41" hidden="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Y107" s="22">
        <v>8</v>
      </c>
      <c r="AA107" s="28" t="s">
        <v>2134</v>
      </c>
      <c r="AB107" s="22" t="s">
        <v>58</v>
      </c>
      <c r="AC107" s="22">
        <v>0</v>
      </c>
      <c r="AD107" s="22" t="s">
        <v>59</v>
      </c>
      <c r="AE107" s="176" t="s">
        <v>78</v>
      </c>
    </row>
    <row r="108" spans="1:41" hidden="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3057</v>
      </c>
      <c r="J108" s="205" t="str">
        <f>IF(AND(A108&lt;&gt;"",ISNUMBER(A108)),VLOOKUP(A108,Studies!A:BR,6,FALSE),"")</f>
        <v>Plasma</v>
      </c>
      <c r="K108" s="43">
        <v>2.2999999999999998</v>
      </c>
      <c r="L108" s="43" t="s">
        <v>2132</v>
      </c>
      <c r="S108" s="38">
        <v>0</v>
      </c>
      <c r="T108" s="39" t="s">
        <v>935</v>
      </c>
      <c r="U108" s="40">
        <v>63</v>
      </c>
      <c r="V108" s="41" t="s">
        <v>935</v>
      </c>
      <c r="W108" s="42" t="s">
        <v>59</v>
      </c>
      <c r="X108" s="181" t="s">
        <v>2135</v>
      </c>
      <c r="Y108" s="22">
        <v>400</v>
      </c>
      <c r="AA108" s="28" t="s">
        <v>57</v>
      </c>
      <c r="AB108" s="22" t="s">
        <v>58</v>
      </c>
      <c r="AC108" s="22" t="s">
        <v>830</v>
      </c>
      <c r="AD108" s="22" t="s">
        <v>59</v>
      </c>
      <c r="AE108" s="176" t="s">
        <v>3013</v>
      </c>
      <c r="AF108" s="176" t="s">
        <v>1490</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3056</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Y109" s="22">
        <v>600</v>
      </c>
      <c r="AA109" s="28" t="s">
        <v>57</v>
      </c>
      <c r="AB109" s="22" t="s">
        <v>58</v>
      </c>
      <c r="AC109" s="22" t="s">
        <v>1133</v>
      </c>
      <c r="AD109" s="22" t="s">
        <v>59</v>
      </c>
      <c r="AE109" s="176" t="s">
        <v>3024</v>
      </c>
      <c r="AF109" s="176" t="s">
        <v>1490</v>
      </c>
    </row>
    <row r="110" spans="1:41" hidden="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Y110" s="22">
        <v>8</v>
      </c>
      <c r="AA110" s="28" t="s">
        <v>2134</v>
      </c>
      <c r="AB110" s="22" t="s">
        <v>58</v>
      </c>
      <c r="AC110" s="22">
        <v>0</v>
      </c>
      <c r="AD110" s="22" t="s">
        <v>59</v>
      </c>
      <c r="AE110" s="176" t="s">
        <v>78</v>
      </c>
    </row>
    <row r="111" spans="1:41" hidden="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3057</v>
      </c>
      <c r="J111" s="205" t="str">
        <f>IF(AND(A111&lt;&gt;"",ISNUMBER(A111)),VLOOKUP(A111,Studies!A:BR,6,FALSE),"")</f>
        <v>Plasma</v>
      </c>
      <c r="K111" s="43">
        <v>3</v>
      </c>
      <c r="L111" s="43" t="s">
        <v>2132</v>
      </c>
      <c r="N111" s="201"/>
      <c r="S111" s="38">
        <v>0</v>
      </c>
      <c r="T111" s="39" t="s">
        <v>935</v>
      </c>
      <c r="U111" s="40">
        <v>84</v>
      </c>
      <c r="V111" s="41" t="s">
        <v>935</v>
      </c>
      <c r="W111" s="42" t="s">
        <v>59</v>
      </c>
      <c r="X111" s="181" t="s">
        <v>2135</v>
      </c>
      <c r="Y111" s="22">
        <v>400</v>
      </c>
      <c r="AA111" s="28" t="s">
        <v>57</v>
      </c>
      <c r="AB111" s="22" t="s">
        <v>58</v>
      </c>
      <c r="AC111" s="22" t="s">
        <v>830</v>
      </c>
      <c r="AD111" s="22" t="s">
        <v>59</v>
      </c>
      <c r="AE111" s="176" t="s">
        <v>3013</v>
      </c>
      <c r="AF111" s="176" t="s">
        <v>1490</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3056</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Y112" s="22">
        <v>600</v>
      </c>
      <c r="AA112" s="28" t="s">
        <v>57</v>
      </c>
      <c r="AB112" s="22" t="s">
        <v>58</v>
      </c>
      <c r="AC112" s="22" t="s">
        <v>1133</v>
      </c>
      <c r="AD112" s="22" t="s">
        <v>59</v>
      </c>
      <c r="AE112" s="176" t="s">
        <v>3024</v>
      </c>
      <c r="AF112" s="176" t="s">
        <v>1490</v>
      </c>
      <c r="AL112" s="193"/>
      <c r="AM112" s="193"/>
    </row>
    <row r="113" spans="1:41" hidden="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3058</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2153</v>
      </c>
      <c r="AD113" s="22" t="s">
        <v>59</v>
      </c>
      <c r="AE113" s="176" t="s">
        <v>3040</v>
      </c>
      <c r="AF113" s="176" t="s">
        <v>1114</v>
      </c>
      <c r="AH113" s="177" t="s">
        <v>2154</v>
      </c>
      <c r="AL113" s="52" t="s">
        <v>61</v>
      </c>
      <c r="AM113" s="52" t="s">
        <v>1953</v>
      </c>
    </row>
    <row r="114" spans="1:41" hidden="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3058</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X114" s="181" t="s">
        <v>2162</v>
      </c>
      <c r="Y114" s="22">
        <v>500</v>
      </c>
      <c r="AA114" s="28" t="s">
        <v>57</v>
      </c>
      <c r="AB114" s="22" t="s">
        <v>58</v>
      </c>
      <c r="AC114" s="22">
        <v>0</v>
      </c>
      <c r="AD114" s="22" t="s">
        <v>59</v>
      </c>
      <c r="AE114" s="176" t="s">
        <v>78</v>
      </c>
      <c r="AF114" s="176" t="s">
        <v>78</v>
      </c>
      <c r="AH114" s="177" t="s">
        <v>2164</v>
      </c>
      <c r="AL114" s="52" t="s">
        <v>61</v>
      </c>
      <c r="AM114" s="52" t="s">
        <v>1953</v>
      </c>
    </row>
    <row r="115" spans="1:41" hidden="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3058</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X115" s="181" t="s">
        <v>2162</v>
      </c>
      <c r="Y115" s="22">
        <v>500</v>
      </c>
      <c r="AA115" s="28" t="s">
        <v>57</v>
      </c>
      <c r="AB115" s="22" t="s">
        <v>58</v>
      </c>
      <c r="AC115" s="22" t="s">
        <v>2163</v>
      </c>
      <c r="AD115" s="22" t="s">
        <v>59</v>
      </c>
      <c r="AE115" s="176" t="s">
        <v>3041</v>
      </c>
      <c r="AF115" s="176" t="s">
        <v>1110</v>
      </c>
      <c r="AH115" s="177" t="s">
        <v>2164</v>
      </c>
      <c r="AL115" s="193" t="s">
        <v>61</v>
      </c>
      <c r="AM115" s="193" t="s">
        <v>1953</v>
      </c>
      <c r="AN115" s="193"/>
      <c r="AO115" s="193"/>
    </row>
    <row r="116" spans="1:41" hidden="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3058</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Y116" s="22">
        <v>500</v>
      </c>
      <c r="AA116" s="28" t="s">
        <v>57</v>
      </c>
      <c r="AB116" s="22" t="s">
        <v>58</v>
      </c>
      <c r="AC116" s="22" t="s">
        <v>2167</v>
      </c>
      <c r="AD116" s="22" t="s">
        <v>59</v>
      </c>
      <c r="AE116" s="176" t="s">
        <v>3017</v>
      </c>
      <c r="AF116" s="176" t="s">
        <v>2613</v>
      </c>
      <c r="AH116" s="177" t="s">
        <v>1135</v>
      </c>
      <c r="AK116" s="23" t="s">
        <v>2614</v>
      </c>
      <c r="AL116" s="165" t="s">
        <v>435</v>
      </c>
      <c r="AM116" s="166"/>
      <c r="AN116" s="106" t="s">
        <v>202</v>
      </c>
      <c r="AO116" s="165" t="s">
        <v>516</v>
      </c>
    </row>
    <row r="117" spans="1:41" hidden="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3056</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X117" s="181" t="s">
        <v>2940</v>
      </c>
      <c r="Y117" s="22">
        <v>600</v>
      </c>
      <c r="AA117" s="28" t="s">
        <v>57</v>
      </c>
      <c r="AB117" s="22" t="s">
        <v>58</v>
      </c>
      <c r="AC117" s="22" t="s">
        <v>2239</v>
      </c>
      <c r="AD117" s="22" t="s">
        <v>59</v>
      </c>
      <c r="AE117" s="176" t="s">
        <v>3042</v>
      </c>
      <c r="AF117" s="176" t="s">
        <v>1490</v>
      </c>
    </row>
    <row r="118" spans="1:41" hidden="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3056</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X118" s="181" t="s">
        <v>2940</v>
      </c>
      <c r="Y118" s="22">
        <v>600</v>
      </c>
      <c r="AA118" s="28" t="s">
        <v>57</v>
      </c>
      <c r="AB118" s="22" t="s">
        <v>58</v>
      </c>
      <c r="AC118" s="22" t="s">
        <v>2239</v>
      </c>
      <c r="AD118" s="22" t="s">
        <v>59</v>
      </c>
      <c r="AE118" s="176" t="s">
        <v>3042</v>
      </c>
      <c r="AF118" s="176" t="s">
        <v>1490</v>
      </c>
    </row>
    <row r="119" spans="1:41" hidden="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3058</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2874</v>
      </c>
    </row>
    <row r="120" spans="1:41" hidden="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3058</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2874</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3056</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2941</v>
      </c>
      <c r="Y121" s="22">
        <v>450</v>
      </c>
      <c r="AA121" s="28" t="s">
        <v>57</v>
      </c>
      <c r="AC121" s="22" t="s">
        <v>2277</v>
      </c>
      <c r="AD121" s="22" t="s">
        <v>59</v>
      </c>
      <c r="AE121" s="176" t="s">
        <v>3013</v>
      </c>
      <c r="AF121" s="176" t="s">
        <v>1490</v>
      </c>
    </row>
    <row r="122" spans="1:41" hidden="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3057</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2942</v>
      </c>
      <c r="Y122" s="22">
        <v>200</v>
      </c>
      <c r="AA122" s="28" t="s">
        <v>57</v>
      </c>
      <c r="AC122" s="22" t="s">
        <v>2637</v>
      </c>
      <c r="AD122" s="22" t="s">
        <v>59</v>
      </c>
      <c r="AE122" s="176" t="s">
        <v>3019</v>
      </c>
      <c r="AF122" s="176" t="s">
        <v>1110</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3056</v>
      </c>
      <c r="J123" s="205" t="str">
        <f>IF(AND(A123&lt;&gt;"",ISNUMBER(A123)),VLOOKUP(A123,Studies!A:BR,6,FALSE),"")</f>
        <v>Plasma</v>
      </c>
      <c r="K123" s="43">
        <v>5.0999999999999997E-2</v>
      </c>
      <c r="L123" s="43" t="s">
        <v>1120</v>
      </c>
      <c r="M123" s="76" t="s">
        <v>2788</v>
      </c>
      <c r="N123" s="201" t="s">
        <v>2789</v>
      </c>
      <c r="O123" s="52">
        <v>0.12413793103448276</v>
      </c>
      <c r="P123" s="52" t="s">
        <v>1100</v>
      </c>
      <c r="S123" s="38">
        <v>0</v>
      </c>
      <c r="T123" s="39" t="s">
        <v>935</v>
      </c>
      <c r="U123" s="40">
        <v>113</v>
      </c>
      <c r="V123" s="41" t="s">
        <v>935</v>
      </c>
      <c r="W123" s="42" t="s">
        <v>59</v>
      </c>
      <c r="X123" s="181" t="s">
        <v>2790</v>
      </c>
      <c r="Y123" s="22">
        <v>600</v>
      </c>
      <c r="AA123" s="28" t="s">
        <v>57</v>
      </c>
      <c r="AB123" s="22" t="s">
        <v>58</v>
      </c>
      <c r="AC123" s="22" t="s">
        <v>4134</v>
      </c>
      <c r="AD123" s="22" t="s">
        <v>59</v>
      </c>
      <c r="AE123" s="176" t="s">
        <v>3016</v>
      </c>
      <c r="AF123" s="176" t="s">
        <v>2791</v>
      </c>
      <c r="AH123" s="177" t="s">
        <v>2648</v>
      </c>
    </row>
    <row r="124" spans="1:41" hidden="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3057</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2653</v>
      </c>
      <c r="AD124" s="22" t="s">
        <v>59</v>
      </c>
      <c r="AE124" s="176" t="s">
        <v>3024</v>
      </c>
      <c r="AF124" s="176" t="s">
        <v>2793</v>
      </c>
      <c r="AH124" s="177" t="s">
        <v>2654</v>
      </c>
    </row>
    <row r="125" spans="1:41" hidden="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3057</v>
      </c>
      <c r="J125" s="205" t="str">
        <f>IF(AND(A125&lt;&gt;"",ISNUMBER(A125)),VLOOKUP(A125,Studies!A:BR,6,FALSE),"")</f>
        <v>Plasma</v>
      </c>
      <c r="K125" s="43">
        <v>20.0638618873603</v>
      </c>
      <c r="L125" s="43" t="s">
        <v>2794</v>
      </c>
      <c r="M125" s="76" t="s">
        <v>2795</v>
      </c>
      <c r="N125" s="201" t="s">
        <v>971</v>
      </c>
      <c r="O125" s="52">
        <v>3.1074871263980901</v>
      </c>
      <c r="P125" s="52" t="s">
        <v>2794</v>
      </c>
      <c r="Q125" s="84" t="s">
        <v>2796</v>
      </c>
      <c r="R125" s="84" t="s">
        <v>971</v>
      </c>
      <c r="S125" s="38">
        <v>0</v>
      </c>
      <c r="T125" s="39" t="s">
        <v>935</v>
      </c>
      <c r="U125" s="40">
        <v>73</v>
      </c>
      <c r="V125" s="41" t="s">
        <v>935</v>
      </c>
      <c r="W125" s="42" t="s">
        <v>59</v>
      </c>
      <c r="X125" s="181" t="s">
        <v>2797</v>
      </c>
      <c r="Y125" s="22">
        <v>400</v>
      </c>
      <c r="AA125" s="28" t="s">
        <v>57</v>
      </c>
      <c r="AC125" s="22" t="s">
        <v>2277</v>
      </c>
      <c r="AD125" s="22" t="s">
        <v>59</v>
      </c>
      <c r="AE125" s="176" t="s">
        <v>3013</v>
      </c>
      <c r="AF125" s="176" t="s">
        <v>2798</v>
      </c>
      <c r="AH125" s="177" t="s">
        <v>2279</v>
      </c>
      <c r="AO125" s="52" t="s">
        <v>2966</v>
      </c>
    </row>
    <row r="126" spans="1:41" hidden="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3057</v>
      </c>
      <c r="J126" s="205" t="str">
        <f>IF(AND(A126&lt;&gt;"",ISNUMBER(A126)),VLOOKUP(A126,Studies!A:BR,6,FALSE),"")</f>
        <v>Plasma</v>
      </c>
      <c r="K126" s="43">
        <v>19.0287455476447</v>
      </c>
      <c r="L126" s="43" t="s">
        <v>2794</v>
      </c>
      <c r="M126" s="76" t="s">
        <v>2799</v>
      </c>
      <c r="N126" s="201" t="s">
        <v>971</v>
      </c>
      <c r="O126" s="52">
        <v>2.6854478328357501</v>
      </c>
      <c r="P126" s="52" t="s">
        <v>2794</v>
      </c>
      <c r="Q126" s="84" t="s">
        <v>2800</v>
      </c>
      <c r="R126" s="84" t="s">
        <v>971</v>
      </c>
      <c r="S126" s="38">
        <v>0</v>
      </c>
      <c r="T126" s="39" t="s">
        <v>935</v>
      </c>
      <c r="U126" s="40">
        <v>73</v>
      </c>
      <c r="V126" s="41" t="s">
        <v>935</v>
      </c>
      <c r="W126" s="42" t="s">
        <v>59</v>
      </c>
      <c r="X126" s="181" t="s">
        <v>2797</v>
      </c>
      <c r="Y126" s="22">
        <v>200</v>
      </c>
      <c r="AA126" s="28" t="s">
        <v>57</v>
      </c>
      <c r="AC126" s="22" t="s">
        <v>2277</v>
      </c>
      <c r="AD126" s="22" t="s">
        <v>59</v>
      </c>
      <c r="AE126" s="176" t="s">
        <v>3013</v>
      </c>
      <c r="AF126" s="176" t="s">
        <v>2798</v>
      </c>
      <c r="AH126" s="177" t="s">
        <v>832</v>
      </c>
      <c r="AO126" s="52" t="s">
        <v>2966</v>
      </c>
    </row>
    <row r="127" spans="1:41" hidden="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3057</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X127" s="181" t="s">
        <v>2801</v>
      </c>
      <c r="Y127" s="22">
        <v>200</v>
      </c>
      <c r="AA127" s="28" t="s">
        <v>57</v>
      </c>
      <c r="AB127" s="22" t="s">
        <v>58</v>
      </c>
      <c r="AC127" s="22">
        <v>0</v>
      </c>
      <c r="AD127" s="22" t="s">
        <v>59</v>
      </c>
      <c r="AE127" s="176" t="s">
        <v>78</v>
      </c>
      <c r="AF127" s="176" t="s">
        <v>78</v>
      </c>
      <c r="AH127" s="177" t="s">
        <v>2338</v>
      </c>
      <c r="AJ127" s="23">
        <v>150</v>
      </c>
      <c r="AL127" s="52" t="s">
        <v>613</v>
      </c>
      <c r="AM127" s="52">
        <v>3</v>
      </c>
      <c r="AN127" s="52">
        <v>4</v>
      </c>
      <c r="AO127" s="52" t="s">
        <v>2967</v>
      </c>
    </row>
    <row r="128" spans="1:41" hidden="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3057</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X128" s="181" t="s">
        <v>2801</v>
      </c>
      <c r="Y128" s="22">
        <v>200</v>
      </c>
      <c r="AA128" s="28" t="s">
        <v>57</v>
      </c>
      <c r="AB128" s="22" t="s">
        <v>58</v>
      </c>
      <c r="AC128" s="22">
        <v>0</v>
      </c>
      <c r="AD128" s="22" t="s">
        <v>59</v>
      </c>
      <c r="AE128" s="176" t="s">
        <v>78</v>
      </c>
      <c r="AF128" s="176" t="s">
        <v>78</v>
      </c>
      <c r="AH128" s="177" t="s">
        <v>2338</v>
      </c>
      <c r="AJ128" s="23">
        <v>150</v>
      </c>
      <c r="AL128" s="52" t="s">
        <v>2980</v>
      </c>
      <c r="AM128" s="52">
        <v>3</v>
      </c>
      <c r="AO128" s="52" t="s">
        <v>2968</v>
      </c>
    </row>
    <row r="129" spans="1:41" hidden="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3057</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X129" s="181" t="s">
        <v>2801</v>
      </c>
      <c r="Y129" s="22">
        <v>200</v>
      </c>
      <c r="AA129" s="28" t="s">
        <v>57</v>
      </c>
      <c r="AB129" s="22" t="s">
        <v>58</v>
      </c>
      <c r="AC129" s="22">
        <v>0</v>
      </c>
      <c r="AD129" s="22" t="s">
        <v>59</v>
      </c>
      <c r="AE129" s="176" t="s">
        <v>78</v>
      </c>
      <c r="AF129" s="176" t="s">
        <v>78</v>
      </c>
      <c r="AH129" s="177" t="s">
        <v>2338</v>
      </c>
      <c r="AJ129" s="23">
        <v>150</v>
      </c>
      <c r="AL129" s="52" t="s">
        <v>2980</v>
      </c>
      <c r="AM129" s="52">
        <v>3</v>
      </c>
      <c r="AO129" s="52" t="s">
        <v>2969</v>
      </c>
    </row>
    <row r="130" spans="1:41" hidden="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3057</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X130" s="181" t="s">
        <v>2801</v>
      </c>
      <c r="Y130" s="22">
        <v>200</v>
      </c>
      <c r="AA130" s="28" t="s">
        <v>57</v>
      </c>
      <c r="AB130" s="22" t="s">
        <v>58</v>
      </c>
      <c r="AC130" s="22">
        <v>0</v>
      </c>
      <c r="AD130" s="22" t="s">
        <v>59</v>
      </c>
      <c r="AE130" s="176" t="s">
        <v>78</v>
      </c>
      <c r="AF130" s="176" t="s">
        <v>78</v>
      </c>
      <c r="AH130" s="177" t="s">
        <v>2338</v>
      </c>
      <c r="AJ130" s="23">
        <v>150</v>
      </c>
      <c r="AL130" s="52" t="s">
        <v>2980</v>
      </c>
      <c r="AM130" s="52">
        <v>3</v>
      </c>
      <c r="AO130" s="52" t="s">
        <v>2981</v>
      </c>
    </row>
    <row r="131" spans="1:41" hidden="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3057</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Y131" s="176">
        <v>200</v>
      </c>
      <c r="Z131" s="180"/>
      <c r="AA131" s="180" t="s">
        <v>57</v>
      </c>
      <c r="AB131" s="176"/>
      <c r="AC131" s="22" t="s">
        <v>2616</v>
      </c>
      <c r="AD131" s="176" t="s">
        <v>59</v>
      </c>
      <c r="AE131" s="176" t="s">
        <v>3043</v>
      </c>
      <c r="AF131" s="176" t="s">
        <v>2617</v>
      </c>
      <c r="AG131" s="177" t="s">
        <v>834</v>
      </c>
      <c r="AI131" s="178"/>
      <c r="AJ131" s="177"/>
      <c r="AK131" s="177"/>
    </row>
    <row r="132" spans="1:41" hidden="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3057</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Y132" s="176" t="s">
        <v>2606</v>
      </c>
      <c r="Z132" s="180"/>
      <c r="AA132" s="180" t="s">
        <v>57</v>
      </c>
      <c r="AB132" s="176"/>
      <c r="AC132" s="22" t="s">
        <v>2618</v>
      </c>
      <c r="AD132" s="176" t="s">
        <v>59</v>
      </c>
      <c r="AE132" s="176" t="s">
        <v>3044</v>
      </c>
      <c r="AF132" s="176" t="s">
        <v>2970</v>
      </c>
      <c r="AG132" s="177" t="s">
        <v>2619</v>
      </c>
      <c r="AI132" s="178"/>
      <c r="AJ132" s="177"/>
      <c r="AK132" s="177"/>
    </row>
    <row r="133" spans="1:41" hidden="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3057</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181" t="s">
        <v>2735</v>
      </c>
      <c r="Y133" s="22">
        <v>400</v>
      </c>
      <c r="Z133" s="180"/>
      <c r="AA133" s="180" t="s">
        <v>57</v>
      </c>
      <c r="AB133" s="22" t="s">
        <v>58</v>
      </c>
      <c r="AC133" s="22" t="s">
        <v>2639</v>
      </c>
      <c r="AD133" s="176" t="s">
        <v>59</v>
      </c>
      <c r="AE133" s="176" t="s">
        <v>3013</v>
      </c>
      <c r="AF133" s="176" t="s">
        <v>2640</v>
      </c>
      <c r="AG133" s="177" t="s">
        <v>2641</v>
      </c>
      <c r="AH133" s="177" t="s">
        <v>2642</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3056</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1105</v>
      </c>
      <c r="Y134" s="22">
        <v>600</v>
      </c>
      <c r="Z134" s="180"/>
      <c r="AA134" s="180" t="s">
        <v>57</v>
      </c>
      <c r="AB134" s="22" t="s">
        <v>58</v>
      </c>
      <c r="AC134" s="176" t="s">
        <v>4275</v>
      </c>
      <c r="AD134" s="176" t="s">
        <v>59</v>
      </c>
      <c r="AE134" s="176" t="s">
        <v>3034</v>
      </c>
      <c r="AH134" s="177" t="s">
        <v>1106</v>
      </c>
      <c r="AJ134" s="177"/>
      <c r="AK134" s="177" t="s">
        <v>1107</v>
      </c>
      <c r="AL134" s="52" t="s">
        <v>61</v>
      </c>
    </row>
    <row r="135" spans="1:41" hidden="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3057</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Y135" s="176">
        <v>400</v>
      </c>
      <c r="Z135" s="180"/>
      <c r="AA135" s="180" t="s">
        <v>57</v>
      </c>
      <c r="AB135" s="176"/>
      <c r="AC135" s="176" t="s">
        <v>2639</v>
      </c>
      <c r="AD135" s="176" t="s">
        <v>59</v>
      </c>
      <c r="AE135" s="176" t="s">
        <v>3013</v>
      </c>
      <c r="AF135" s="176" t="s">
        <v>2640</v>
      </c>
      <c r="AG135" s="23" t="s">
        <v>834</v>
      </c>
      <c r="AH135" s="177" t="s">
        <v>2972</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3056</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1105</v>
      </c>
      <c r="Y136" s="176">
        <v>600</v>
      </c>
      <c r="Z136" s="180"/>
      <c r="AA136" s="180" t="s">
        <v>57</v>
      </c>
      <c r="AB136" s="176" t="s">
        <v>58</v>
      </c>
      <c r="AC136" s="176" t="s">
        <v>4275</v>
      </c>
      <c r="AD136" s="176" t="s">
        <v>59</v>
      </c>
      <c r="AE136" s="176" t="s">
        <v>3034</v>
      </c>
      <c r="AG136" s="177"/>
      <c r="AH136" s="177" t="s">
        <v>1106</v>
      </c>
      <c r="AI136" s="178"/>
      <c r="AJ136" s="177"/>
      <c r="AK136" s="177" t="s">
        <v>1107</v>
      </c>
      <c r="AL136" s="52" t="s">
        <v>61</v>
      </c>
    </row>
    <row r="137" spans="1:41" hidden="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3057</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X137" s="181" t="s">
        <v>2623</v>
      </c>
      <c r="Y137" s="22">
        <v>200</v>
      </c>
      <c r="Z137" s="180"/>
      <c r="AA137" s="180" t="s">
        <v>57</v>
      </c>
      <c r="AB137" s="22" t="s">
        <v>58</v>
      </c>
      <c r="AC137" s="22" t="s">
        <v>2624</v>
      </c>
      <c r="AD137" s="176" t="s">
        <v>59</v>
      </c>
      <c r="AE137" s="176" t="s">
        <v>3016</v>
      </c>
      <c r="AF137" s="176" t="s">
        <v>2625</v>
      </c>
      <c r="AG137" s="177" t="s">
        <v>831</v>
      </c>
      <c r="AH137" s="177" t="s">
        <v>2626</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3056</v>
      </c>
      <c r="J138" s="205" t="str">
        <f>IF(AND(A138&lt;&gt;"",ISNUMBER(A138)),VLOOKUP(A138,Studies!A:BR,6,FALSE),"")</f>
        <v>Plasma</v>
      </c>
      <c r="K138" s="43">
        <f>0.46*2.5</f>
        <v>1.1500000000000001</v>
      </c>
      <c r="L138" s="187" t="s">
        <v>2620</v>
      </c>
      <c r="M138" s="76" t="str">
        <f>0.41*2.5&amp;" - "&amp;0.51*2.5</f>
        <v>1.025 - 1.275</v>
      </c>
      <c r="N138" s="76" t="s">
        <v>1151</v>
      </c>
      <c r="S138" s="38">
        <v>0</v>
      </c>
      <c r="T138" s="39" t="s">
        <v>935</v>
      </c>
      <c r="U138" s="40">
        <v>216</v>
      </c>
      <c r="V138" s="41" t="s">
        <v>935</v>
      </c>
      <c r="W138" s="42" t="s">
        <v>59</v>
      </c>
      <c r="X138" s="181" t="s">
        <v>2943</v>
      </c>
      <c r="Y138" s="22">
        <v>600</v>
      </c>
      <c r="AA138" s="28" t="s">
        <v>57</v>
      </c>
      <c r="AB138" s="176" t="s">
        <v>58</v>
      </c>
      <c r="AC138" s="22" t="s">
        <v>2611</v>
      </c>
      <c r="AD138" s="22" t="s">
        <v>59</v>
      </c>
      <c r="AE138" s="176" t="s">
        <v>3015</v>
      </c>
      <c r="AF138" s="176" t="s">
        <v>2643</v>
      </c>
      <c r="AG138" s="23" t="s">
        <v>2644</v>
      </c>
      <c r="AH138" s="177" t="s">
        <v>2645</v>
      </c>
    </row>
    <row r="139" spans="1:41" hidden="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3058</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X139" s="181" t="s">
        <v>2633</v>
      </c>
      <c r="Y139" s="22">
        <v>500</v>
      </c>
      <c r="AA139" s="28" t="s">
        <v>57</v>
      </c>
      <c r="AB139" s="176" t="s">
        <v>58</v>
      </c>
      <c r="AC139" s="22" t="s">
        <v>2634</v>
      </c>
      <c r="AD139" s="22" t="s">
        <v>59</v>
      </c>
      <c r="AE139" s="176" t="s">
        <v>3037</v>
      </c>
      <c r="AF139" s="176" t="s">
        <v>2635</v>
      </c>
      <c r="AG139" s="23" t="s">
        <v>1128</v>
      </c>
      <c r="AH139" s="177" t="s">
        <v>2636</v>
      </c>
    </row>
    <row r="140" spans="1:41" hidden="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3058</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Y140" s="176">
        <v>500</v>
      </c>
      <c r="Z140" s="180"/>
      <c r="AA140" s="180" t="s">
        <v>57</v>
      </c>
      <c r="AB140" s="176" t="s">
        <v>58</v>
      </c>
      <c r="AC140" s="22" t="s">
        <v>2167</v>
      </c>
      <c r="AD140" s="176" t="s">
        <v>59</v>
      </c>
      <c r="AE140" s="176" t="s">
        <v>3017</v>
      </c>
      <c r="AF140" s="176" t="s">
        <v>2613</v>
      </c>
      <c r="AG140" s="177"/>
      <c r="AH140" s="177" t="s">
        <v>1135</v>
      </c>
      <c r="AI140" s="178"/>
      <c r="AJ140" s="177"/>
      <c r="AK140" s="177" t="s">
        <v>2614</v>
      </c>
      <c r="AL140" s="52" t="s">
        <v>642</v>
      </c>
      <c r="AN140" s="52">
        <v>4</v>
      </c>
      <c r="AO140" s="52" t="s">
        <v>516</v>
      </c>
    </row>
    <row r="141" spans="1:41" hidden="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3057</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2605</v>
      </c>
      <c r="Y141" s="176" t="s">
        <v>2606</v>
      </c>
      <c r="Z141" s="180"/>
      <c r="AA141" s="180" t="s">
        <v>57</v>
      </c>
      <c r="AB141" s="176" t="s">
        <v>58</v>
      </c>
      <c r="AC141" s="22" t="s">
        <v>2607</v>
      </c>
      <c r="AD141" s="176" t="s">
        <v>59</v>
      </c>
      <c r="AE141" s="176" t="s">
        <v>3046</v>
      </c>
      <c r="AF141" s="176" t="s">
        <v>2608</v>
      </c>
      <c r="AG141" s="177" t="s">
        <v>2402</v>
      </c>
      <c r="AH141" s="177" t="s">
        <v>2403</v>
      </c>
      <c r="AI141" s="178"/>
      <c r="AJ141" s="177"/>
      <c r="AK141" s="177" t="s">
        <v>2609</v>
      </c>
      <c r="AL141" s="52" t="s">
        <v>642</v>
      </c>
      <c r="AO141" s="52" t="s">
        <v>2397</v>
      </c>
    </row>
    <row r="142" spans="1:41" hidden="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2612</v>
      </c>
      <c r="Y142" s="176">
        <v>1</v>
      </c>
      <c r="Z142" s="180"/>
      <c r="AA142" s="180" t="s">
        <v>57</v>
      </c>
      <c r="AB142" s="176" t="s">
        <v>58</v>
      </c>
      <c r="AC142" s="22" t="s">
        <v>2399</v>
      </c>
      <c r="AD142" s="176" t="s">
        <v>59</v>
      </c>
      <c r="AE142" s="176" t="s">
        <v>3031</v>
      </c>
      <c r="AF142" s="176" t="s">
        <v>2396</v>
      </c>
      <c r="AG142" s="177" t="s">
        <v>2264</v>
      </c>
      <c r="AH142" s="177" t="s">
        <v>1882</v>
      </c>
      <c r="AI142" s="178"/>
      <c r="AJ142" s="177"/>
      <c r="AK142" s="177"/>
      <c r="AL142" s="52" t="s">
        <v>642</v>
      </c>
      <c r="AO142" s="52" t="s">
        <v>2397</v>
      </c>
    </row>
    <row r="143" spans="1:41" hidden="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3058</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Y143" s="176">
        <v>80</v>
      </c>
      <c r="Z143" s="180"/>
      <c r="AA143" s="180" t="s">
        <v>57</v>
      </c>
      <c r="AB143" s="176" t="s">
        <v>58</v>
      </c>
      <c r="AC143" s="22" t="s">
        <v>2415</v>
      </c>
      <c r="AD143" s="176" t="s">
        <v>59</v>
      </c>
      <c r="AE143" s="176" t="s">
        <v>3045</v>
      </c>
      <c r="AF143" s="176" t="s">
        <v>2602</v>
      </c>
      <c r="AG143" s="177" t="s">
        <v>2603</v>
      </c>
      <c r="AH143" s="177" t="s">
        <v>2604</v>
      </c>
      <c r="AI143" s="178"/>
      <c r="AJ143" s="177"/>
      <c r="AK143" s="177"/>
    </row>
    <row r="144" spans="1:41" hidden="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3058</v>
      </c>
      <c r="J144" s="205" t="str">
        <f>IF(AND(A144&lt;&gt;"",ISNUMBER(A144)),VLOOKUP(A144,Studies!A:BR,6,FALSE),"")</f>
        <v>Plasma</v>
      </c>
      <c r="K144" s="43">
        <v>1.4523809523809523</v>
      </c>
      <c r="L144" s="43" t="s">
        <v>2713</v>
      </c>
      <c r="S144" s="38">
        <v>0</v>
      </c>
      <c r="T144" s="39">
        <v>24</v>
      </c>
      <c r="U144" s="40">
        <v>168</v>
      </c>
      <c r="V144" s="41">
        <v>192</v>
      </c>
      <c r="W144" s="42" t="s">
        <v>59</v>
      </c>
      <c r="X144" s="181" t="s">
        <v>2649</v>
      </c>
      <c r="Y144" s="22">
        <v>240</v>
      </c>
      <c r="AA144" s="180" t="s">
        <v>57</v>
      </c>
      <c r="AC144" s="22" t="s">
        <v>2607</v>
      </c>
      <c r="AD144" s="22" t="s">
        <v>59</v>
      </c>
      <c r="AE144" s="176" t="s">
        <v>3018</v>
      </c>
      <c r="AF144" s="176" t="s">
        <v>91</v>
      </c>
      <c r="AG144" s="23" t="s">
        <v>2650</v>
      </c>
      <c r="AH144" s="177" t="s">
        <v>2651</v>
      </c>
    </row>
    <row r="145" spans="1:41" hidden="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3057</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2808</v>
      </c>
      <c r="Y145" s="176" t="s">
        <v>2606</v>
      </c>
      <c r="Z145" s="180"/>
      <c r="AA145" s="180" t="s">
        <v>57</v>
      </c>
      <c r="AB145" s="22" t="s">
        <v>58</v>
      </c>
      <c r="AC145" s="22" t="s">
        <v>2611</v>
      </c>
      <c r="AD145" s="22" t="s">
        <v>59</v>
      </c>
      <c r="AE145" s="176" t="s">
        <v>3046</v>
      </c>
      <c r="AF145" s="176" t="s">
        <v>2798</v>
      </c>
      <c r="AG145" s="23" t="s">
        <v>2809</v>
      </c>
      <c r="AI145" s="178"/>
      <c r="AJ145" s="177"/>
      <c r="AK145" s="177"/>
      <c r="AL145" s="52" t="s">
        <v>642</v>
      </c>
      <c r="AO145" s="52" t="s">
        <v>2397</v>
      </c>
    </row>
    <row r="146" spans="1:41" hidden="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2610</v>
      </c>
      <c r="Y146" s="22">
        <v>1</v>
      </c>
      <c r="AA146" s="28" t="s">
        <v>57</v>
      </c>
      <c r="AB146" s="22" t="s">
        <v>58</v>
      </c>
      <c r="AC146" s="22" t="s">
        <v>2399</v>
      </c>
      <c r="AD146" s="22" t="s">
        <v>59</v>
      </c>
      <c r="AE146" s="176" t="s">
        <v>3031</v>
      </c>
      <c r="AF146" s="176" t="s">
        <v>2396</v>
      </c>
      <c r="AG146" s="23" t="s">
        <v>2264</v>
      </c>
      <c r="AH146" s="177" t="s">
        <v>1882</v>
      </c>
      <c r="AL146" s="193" t="s">
        <v>642</v>
      </c>
      <c r="AM146" s="193"/>
      <c r="AN146" s="193"/>
      <c r="AO146" s="193" t="s">
        <v>2397</v>
      </c>
    </row>
    <row r="147" spans="1:41" hidden="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3058</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X147" s="181" t="s">
        <v>2652</v>
      </c>
      <c r="Y147" s="22">
        <v>240</v>
      </c>
      <c r="AA147" s="28" t="s">
        <v>57</v>
      </c>
      <c r="AC147" s="22" t="s">
        <v>2607</v>
      </c>
      <c r="AD147" s="22" t="s">
        <v>59</v>
      </c>
      <c r="AE147" s="176" t="s">
        <v>3018</v>
      </c>
      <c r="AF147" s="176" t="s">
        <v>91</v>
      </c>
      <c r="AG147" s="23" t="s">
        <v>2650</v>
      </c>
      <c r="AH147" s="177" t="s">
        <v>2651</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3056</v>
      </c>
      <c r="J148" s="205" t="str">
        <f>IF(AND(A148&lt;&gt;"",ISNUMBER(A148)),VLOOKUP(A148,Studies!A:BR,6,FALSE),"")</f>
        <v>Plasma</v>
      </c>
      <c r="K148" s="187">
        <f>0.49*2.5</f>
        <v>1.2250000000000001</v>
      </c>
      <c r="L148" s="43" t="s">
        <v>2620</v>
      </c>
      <c r="M148" s="76" t="str">
        <f>0.46*2.5&amp;" - "&amp;0.53*2.5</f>
        <v>1.15 - 1.325</v>
      </c>
      <c r="N148" s="76" t="s">
        <v>1151</v>
      </c>
      <c r="O148" s="52">
        <f>0.71*2.5</f>
        <v>1.7749999999999999</v>
      </c>
      <c r="P148" s="193" t="s">
        <v>2620</v>
      </c>
      <c r="Q148" s="84" t="str">
        <f>0.68*2.5&amp;" - "&amp;0.76*2.5</f>
        <v>1.7 - 1.9</v>
      </c>
      <c r="R148" s="84" t="s">
        <v>1151</v>
      </c>
      <c r="S148" s="38">
        <v>0</v>
      </c>
      <c r="T148" s="39" t="s">
        <v>935</v>
      </c>
      <c r="U148" s="40">
        <v>216</v>
      </c>
      <c r="V148" s="41" t="s">
        <v>935</v>
      </c>
      <c r="W148" s="42" t="s">
        <v>59</v>
      </c>
      <c r="X148" s="181" t="s">
        <v>2734</v>
      </c>
      <c r="Y148" s="22">
        <v>600</v>
      </c>
      <c r="AA148" s="28" t="s">
        <v>57</v>
      </c>
      <c r="AB148" s="22" t="s">
        <v>58</v>
      </c>
      <c r="AC148" s="22" t="s">
        <v>2611</v>
      </c>
      <c r="AD148" s="22" t="s">
        <v>59</v>
      </c>
      <c r="AE148" s="176" t="s">
        <v>3015</v>
      </c>
      <c r="AF148" s="176" t="s">
        <v>2643</v>
      </c>
      <c r="AG148" s="23" t="s">
        <v>1138</v>
      </c>
      <c r="AH148" s="177" t="s">
        <v>2645</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3056</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1142</v>
      </c>
      <c r="AD149" s="22" t="s">
        <v>59</v>
      </c>
      <c r="AE149" s="176" t="s">
        <v>3018</v>
      </c>
      <c r="AF149" s="176" t="s">
        <v>91</v>
      </c>
      <c r="AG149" s="23" t="s">
        <v>1138</v>
      </c>
      <c r="AH149" s="177" t="s">
        <v>1143</v>
      </c>
    </row>
    <row r="150" spans="1:41" hidden="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3058</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X150" s="181" t="s">
        <v>2974</v>
      </c>
      <c r="Y150" s="176">
        <v>250</v>
      </c>
      <c r="Z150" s="180"/>
      <c r="AA150" s="180" t="s">
        <v>57</v>
      </c>
      <c r="AB150" s="176"/>
      <c r="AC150" s="22" t="s">
        <v>2984</v>
      </c>
      <c r="AD150" s="176" t="s">
        <v>59</v>
      </c>
      <c r="AE150" s="176" t="s">
        <v>3027</v>
      </c>
      <c r="AF150" s="176" t="s">
        <v>2667</v>
      </c>
      <c r="AG150" s="177" t="s">
        <v>1128</v>
      </c>
      <c r="AH150" s="177" t="s">
        <v>2933</v>
      </c>
      <c r="AI150" s="178"/>
      <c r="AJ150" s="177"/>
      <c r="AK150" s="177"/>
    </row>
    <row r="151" spans="1:41" hidden="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3058</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X151" s="181" t="s">
        <v>2975</v>
      </c>
      <c r="Y151" s="176">
        <v>250</v>
      </c>
      <c r="Z151" s="180"/>
      <c r="AA151" s="180" t="s">
        <v>57</v>
      </c>
      <c r="AB151" s="176"/>
      <c r="AC151" s="22" t="s">
        <v>2984</v>
      </c>
      <c r="AD151" s="176" t="s">
        <v>59</v>
      </c>
      <c r="AE151" s="176" t="s">
        <v>3027</v>
      </c>
      <c r="AF151" s="176" t="s">
        <v>2667</v>
      </c>
      <c r="AG151" s="177" t="s">
        <v>1128</v>
      </c>
      <c r="AH151" s="177" t="s">
        <v>2933</v>
      </c>
      <c r="AI151" s="178"/>
      <c r="AJ151" s="177"/>
      <c r="AK151" s="177"/>
    </row>
    <row r="152" spans="1:41" hidden="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3057</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2870</v>
      </c>
      <c r="Y152" s="22" t="s">
        <v>2606</v>
      </c>
      <c r="AA152" s="28" t="s">
        <v>57</v>
      </c>
      <c r="AB152" s="22" t="s">
        <v>58</v>
      </c>
      <c r="AC152" s="22" t="s">
        <v>2669</v>
      </c>
      <c r="AD152" s="22" t="s">
        <v>59</v>
      </c>
      <c r="AE152" s="176" t="s">
        <v>3047</v>
      </c>
      <c r="AF152" s="176" t="s">
        <v>2971</v>
      </c>
      <c r="AG152" s="23" t="s">
        <v>2619</v>
      </c>
      <c r="AH152" s="177" t="s">
        <v>2670</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3056</v>
      </c>
      <c r="J153" s="205" t="str">
        <f>IF(AND(A153&lt;&gt;"",ISNUMBER(A153)),VLOOKUP(A153,Studies!A:BR,6,FALSE),"")</f>
        <v>Plasma</v>
      </c>
      <c r="K153" s="43">
        <v>0.1793478</v>
      </c>
      <c r="L153" s="43" t="s">
        <v>1099</v>
      </c>
      <c r="P153" s="193"/>
      <c r="S153" s="38">
        <v>0</v>
      </c>
      <c r="T153" s="39" t="s">
        <v>935</v>
      </c>
      <c r="U153" s="40">
        <v>100</v>
      </c>
      <c r="V153" s="41">
        <v>436</v>
      </c>
      <c r="W153" s="42" t="s">
        <v>59</v>
      </c>
      <c r="X153" s="181" t="s">
        <v>2813</v>
      </c>
      <c r="Y153" s="22">
        <v>450</v>
      </c>
      <c r="AA153" s="28" t="s">
        <v>57</v>
      </c>
      <c r="AB153" s="22" t="s">
        <v>58</v>
      </c>
      <c r="AC153" s="22" t="s">
        <v>2656</v>
      </c>
      <c r="AD153" s="22" t="s">
        <v>59</v>
      </c>
      <c r="AE153" s="176" t="s">
        <v>3016</v>
      </c>
      <c r="AF153" s="176" t="s">
        <v>2625</v>
      </c>
      <c r="AH153" s="177" t="s">
        <v>2934</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3056</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2813</v>
      </c>
      <c r="Y154" s="22">
        <v>450</v>
      </c>
      <c r="AA154" s="28" t="s">
        <v>57</v>
      </c>
      <c r="AB154" s="22" t="s">
        <v>58</v>
      </c>
      <c r="AC154" s="176" t="s">
        <v>2656</v>
      </c>
      <c r="AD154" s="22" t="s">
        <v>59</v>
      </c>
      <c r="AE154" s="176" t="s">
        <v>3016</v>
      </c>
      <c r="AF154" s="176" t="s">
        <v>2625</v>
      </c>
      <c r="AH154" s="177" t="s">
        <v>2934</v>
      </c>
    </row>
    <row r="155" spans="1:41" hidden="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3057</v>
      </c>
      <c r="J155" s="205" t="str">
        <f>IF(AND(A155&lt;&gt;"",ISNUMBER(A155)),VLOOKUP(A155,Studies!A:BR,6,FALSE),"")</f>
        <v>Plasma</v>
      </c>
      <c r="K155" s="43">
        <v>1.4905660377358492</v>
      </c>
      <c r="L155" s="187" t="s">
        <v>2713</v>
      </c>
      <c r="P155" s="193"/>
      <c r="S155" s="38">
        <v>0</v>
      </c>
      <c r="T155" s="39" t="s">
        <v>935</v>
      </c>
      <c r="U155" s="184">
        <v>336</v>
      </c>
      <c r="V155" s="41" t="s">
        <v>935</v>
      </c>
      <c r="W155" s="42" t="s">
        <v>59</v>
      </c>
      <c r="X155" s="181" t="s">
        <v>2649</v>
      </c>
      <c r="Y155" s="22" t="s">
        <v>2606</v>
      </c>
      <c r="AA155" s="28" t="s">
        <v>57</v>
      </c>
      <c r="AB155" s="22" t="s">
        <v>58</v>
      </c>
      <c r="AC155" s="176" t="s">
        <v>2669</v>
      </c>
      <c r="AD155" s="22" t="s">
        <v>59</v>
      </c>
      <c r="AE155" s="176" t="s">
        <v>3047</v>
      </c>
      <c r="AF155" s="176" t="s">
        <v>2971</v>
      </c>
      <c r="AG155" s="23" t="s">
        <v>2619</v>
      </c>
      <c r="AH155" s="177" t="s">
        <v>2670</v>
      </c>
    </row>
    <row r="156" spans="1:41" hidden="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3057</v>
      </c>
      <c r="J156" s="205" t="str">
        <f>IF(AND(A156&lt;&gt;"",ISNUMBER(A156)),VLOOKUP(A156,Studies!A:BR,6,FALSE),"")</f>
        <v>Plasma</v>
      </c>
      <c r="K156" s="43">
        <v>1.6170212765957446</v>
      </c>
      <c r="L156" s="187" t="s">
        <v>2713</v>
      </c>
      <c r="P156" s="193"/>
      <c r="S156" s="38">
        <v>0</v>
      </c>
      <c r="T156" s="39" t="s">
        <v>935</v>
      </c>
      <c r="U156" s="184">
        <v>336</v>
      </c>
      <c r="V156" s="41" t="s">
        <v>935</v>
      </c>
      <c r="W156" s="42" t="s">
        <v>59</v>
      </c>
      <c r="X156" s="181" t="s">
        <v>2649</v>
      </c>
      <c r="Y156" s="22" t="s">
        <v>2606</v>
      </c>
      <c r="Z156" s="180"/>
      <c r="AA156" s="180" t="s">
        <v>57</v>
      </c>
      <c r="AB156" s="176" t="s">
        <v>58</v>
      </c>
      <c r="AC156" s="176" t="s">
        <v>2669</v>
      </c>
      <c r="AD156" s="176" t="s">
        <v>59</v>
      </c>
      <c r="AE156" s="176" t="s">
        <v>3047</v>
      </c>
      <c r="AF156" s="176" t="s">
        <v>2971</v>
      </c>
      <c r="AG156" s="177" t="s">
        <v>2619</v>
      </c>
      <c r="AH156" s="177" t="s">
        <v>2670</v>
      </c>
      <c r="AI156" s="178"/>
      <c r="AJ156" s="177"/>
      <c r="AK156" s="177"/>
    </row>
    <row r="157" spans="1:41" hidden="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3057</v>
      </c>
      <c r="J157" s="205" t="str">
        <f>IF(AND(A157&lt;&gt;"",ISNUMBER(A157)),VLOOKUP(A157,Studies!A:BR,6,FALSE),"")</f>
        <v>Plasma</v>
      </c>
      <c r="K157" s="43">
        <v>1.3728813559322033</v>
      </c>
      <c r="L157" s="187" t="s">
        <v>2713</v>
      </c>
      <c r="P157" s="193"/>
      <c r="S157" s="38">
        <v>0</v>
      </c>
      <c r="T157" s="39" t="s">
        <v>935</v>
      </c>
      <c r="U157" s="184">
        <v>336</v>
      </c>
      <c r="V157" s="41" t="s">
        <v>935</v>
      </c>
      <c r="W157" s="42" t="s">
        <v>59</v>
      </c>
      <c r="X157" s="181" t="s">
        <v>2649</v>
      </c>
      <c r="Y157" s="22" t="s">
        <v>2606</v>
      </c>
      <c r="Z157" s="180"/>
      <c r="AA157" s="180" t="s">
        <v>57</v>
      </c>
      <c r="AB157" s="176" t="s">
        <v>58</v>
      </c>
      <c r="AC157" s="176" t="s">
        <v>2669</v>
      </c>
      <c r="AD157" s="176" t="s">
        <v>59</v>
      </c>
      <c r="AE157" s="176" t="s">
        <v>3047</v>
      </c>
      <c r="AF157" s="176" t="s">
        <v>2971</v>
      </c>
      <c r="AG157" s="177" t="s">
        <v>2619</v>
      </c>
      <c r="AH157" s="177" t="s">
        <v>2670</v>
      </c>
      <c r="AI157" s="178"/>
      <c r="AJ157" s="177"/>
      <c r="AK157" s="177"/>
    </row>
    <row r="158" spans="1:41" hidden="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3057</v>
      </c>
      <c r="J158" s="205" t="str">
        <f>IF(AND(A158&lt;&gt;"",ISNUMBER(A158)),VLOOKUP(A158,Studies!A:BR,6,FALSE),"")</f>
        <v>Plasma</v>
      </c>
      <c r="L158" s="187"/>
      <c r="P158" s="193"/>
      <c r="S158" s="38" t="s">
        <v>2562</v>
      </c>
      <c r="T158" s="39" t="s">
        <v>935</v>
      </c>
      <c r="U158" s="184" t="s">
        <v>2562</v>
      </c>
      <c r="V158" s="41" t="s">
        <v>935</v>
      </c>
      <c r="W158" s="42" t="s">
        <v>59</v>
      </c>
      <c r="Y158" s="22" t="s">
        <v>2671</v>
      </c>
      <c r="AA158" s="28" t="s">
        <v>57</v>
      </c>
      <c r="AB158" s="22" t="s">
        <v>58</v>
      </c>
      <c r="AC158" s="176" t="s">
        <v>2474</v>
      </c>
      <c r="AD158" s="22" t="s">
        <v>59</v>
      </c>
      <c r="AE158" s="176" t="s">
        <v>3025</v>
      </c>
      <c r="AF158" s="176" t="s">
        <v>2937</v>
      </c>
      <c r="AG158" s="23" t="s">
        <v>2619</v>
      </c>
      <c r="AH158" s="177" t="s">
        <v>2655</v>
      </c>
    </row>
    <row r="159" spans="1:41" hidden="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3058</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2869</v>
      </c>
      <c r="AD159" s="22" t="s">
        <v>59</v>
      </c>
      <c r="AE159" s="176" t="s">
        <v>3023</v>
      </c>
      <c r="AF159" s="176" t="s">
        <v>2500</v>
      </c>
      <c r="AG159" s="23" t="s">
        <v>1128</v>
      </c>
    </row>
    <row r="160" spans="1:41" hidden="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3058</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2869</v>
      </c>
      <c r="AD160" s="176" t="s">
        <v>59</v>
      </c>
      <c r="AE160" s="176" t="s">
        <v>3023</v>
      </c>
      <c r="AF160" s="176" t="s">
        <v>2500</v>
      </c>
      <c r="AG160" s="177" t="s">
        <v>1128</v>
      </c>
      <c r="AJ160" s="177"/>
      <c r="AK160" s="177"/>
    </row>
    <row r="161" spans="1:37" hidden="1"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3058</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2869</v>
      </c>
      <c r="AD161" s="176" t="s">
        <v>59</v>
      </c>
      <c r="AE161" s="176" t="s">
        <v>3023</v>
      </c>
      <c r="AF161" s="176" t="s">
        <v>2500</v>
      </c>
      <c r="AG161" s="177" t="s">
        <v>1128</v>
      </c>
      <c r="AJ161" s="177"/>
      <c r="AK161" s="177"/>
    </row>
    <row r="162" spans="1:37" hidden="1"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3058</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2869</v>
      </c>
      <c r="AD162" s="136" t="s">
        <v>59</v>
      </c>
      <c r="AE162" s="176" t="s">
        <v>3023</v>
      </c>
      <c r="AF162" s="176" t="s">
        <v>2500</v>
      </c>
      <c r="AG162" s="174" t="s">
        <v>1128</v>
      </c>
      <c r="AJ162" s="178"/>
      <c r="AK162" s="178"/>
    </row>
    <row r="163" spans="1:37" hidden="1"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3058</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2869</v>
      </c>
      <c r="AD163" s="136" t="s">
        <v>59</v>
      </c>
      <c r="AE163" s="176" t="s">
        <v>3023</v>
      </c>
      <c r="AF163" s="176" t="s">
        <v>2500</v>
      </c>
      <c r="AG163" s="174" t="s">
        <v>1128</v>
      </c>
      <c r="AJ163" s="178"/>
      <c r="AK163" s="178"/>
    </row>
    <row r="164" spans="1:37" hidden="1"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3058</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Y164" s="22">
        <v>500</v>
      </c>
      <c r="AA164" s="28" t="s">
        <v>57</v>
      </c>
      <c r="AB164" s="22" t="s">
        <v>58</v>
      </c>
      <c r="AC164" s="22" t="s">
        <v>2869</v>
      </c>
      <c r="AD164" s="22" t="s">
        <v>59</v>
      </c>
      <c r="AE164" s="176" t="s">
        <v>3023</v>
      </c>
      <c r="AF164" s="176" t="s">
        <v>2500</v>
      </c>
      <c r="AG164" s="23" t="s">
        <v>1128</v>
      </c>
    </row>
    <row r="165" spans="1:37" hidden="1"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3057</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Y165" s="176">
        <v>400</v>
      </c>
      <c r="Z165" s="180"/>
      <c r="AA165" s="180" t="s">
        <v>57</v>
      </c>
      <c r="AB165" s="176" t="s">
        <v>58</v>
      </c>
      <c r="AC165" s="176" t="s">
        <v>2277</v>
      </c>
      <c r="AD165" s="176" t="s">
        <v>59</v>
      </c>
      <c r="AE165" s="176" t="s">
        <v>3013</v>
      </c>
      <c r="AF165" s="176" t="s">
        <v>2640</v>
      </c>
      <c r="AG165" s="23" t="s">
        <v>834</v>
      </c>
      <c r="AH165" s="177" t="s">
        <v>2655</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3056</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2663</v>
      </c>
      <c r="Y166" s="176">
        <v>300</v>
      </c>
      <c r="Z166" s="180"/>
      <c r="AA166" s="180" t="s">
        <v>57</v>
      </c>
      <c r="AB166" s="176" t="s">
        <v>58</v>
      </c>
      <c r="AC166" s="176" t="s">
        <v>2607</v>
      </c>
      <c r="AD166" s="176" t="s">
        <v>59</v>
      </c>
      <c r="AE166" s="176" t="s">
        <v>3018</v>
      </c>
      <c r="AF166" s="176" t="s">
        <v>2664</v>
      </c>
      <c r="AG166" s="23" t="s">
        <v>1138</v>
      </c>
      <c r="AH166" s="177" t="s">
        <v>2932</v>
      </c>
    </row>
    <row r="167" spans="1:37" hidden="1"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3057</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Y167" s="176">
        <v>400</v>
      </c>
      <c r="Z167" s="180"/>
      <c r="AA167" s="180" t="s">
        <v>57</v>
      </c>
      <c r="AB167" s="176" t="s">
        <v>58</v>
      </c>
      <c r="AC167" s="176" t="s">
        <v>2277</v>
      </c>
      <c r="AD167" s="176" t="s">
        <v>59</v>
      </c>
      <c r="AE167" s="176" t="s">
        <v>3013</v>
      </c>
      <c r="AF167" s="176" t="s">
        <v>2640</v>
      </c>
      <c r="AG167" s="23" t="s">
        <v>834</v>
      </c>
      <c r="AH167" s="177" t="s">
        <v>2655</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3056</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2665</v>
      </c>
      <c r="Y168" s="22">
        <v>300</v>
      </c>
      <c r="AA168" s="28" t="s">
        <v>57</v>
      </c>
      <c r="AB168" s="22" t="s">
        <v>58</v>
      </c>
      <c r="AC168" s="22" t="s">
        <v>2607</v>
      </c>
      <c r="AD168" s="22" t="s">
        <v>59</v>
      </c>
      <c r="AE168" s="176" t="s">
        <v>3018</v>
      </c>
      <c r="AF168" s="176" t="s">
        <v>2664</v>
      </c>
      <c r="AG168" s="23" t="s">
        <v>1138</v>
      </c>
      <c r="AH168" s="177" t="s">
        <v>2932</v>
      </c>
    </row>
    <row r="169" spans="1:37" hidden="1"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3056</v>
      </c>
      <c r="J169" s="205" t="str">
        <f>IF(AND(A169&lt;&gt;"",ISNUMBER(A169)),VLOOKUP(A169,Studies!A:BR,6,FALSE),"")</f>
        <v>Plasma</v>
      </c>
      <c r="K169" s="187">
        <v>0.5905511</v>
      </c>
      <c r="L169" s="43" t="s">
        <v>2132</v>
      </c>
      <c r="S169" s="38">
        <v>0</v>
      </c>
      <c r="T169" s="39">
        <v>6</v>
      </c>
      <c r="U169" s="40">
        <v>12</v>
      </c>
      <c r="V169" s="41">
        <v>18</v>
      </c>
      <c r="W169" s="42" t="s">
        <v>59</v>
      </c>
      <c r="Y169" s="22">
        <v>400</v>
      </c>
      <c r="AA169" s="28" t="s">
        <v>57</v>
      </c>
      <c r="AB169" s="22" t="s">
        <v>58</v>
      </c>
      <c r="AC169" s="22">
        <v>0</v>
      </c>
      <c r="AD169" s="22" t="s">
        <v>59</v>
      </c>
      <c r="AE169" s="176" t="s">
        <v>78</v>
      </c>
    </row>
    <row r="170" spans="1:37" hidden="1"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3056</v>
      </c>
      <c r="J170" s="205" t="str">
        <f>IF(AND(A170&lt;&gt;"",ISNUMBER(A170)),VLOOKUP(A170,Studies!A:BR,6,FALSE),"")</f>
        <v>Plasma</v>
      </c>
      <c r="K170" s="43">
        <v>0.78537734999999997</v>
      </c>
      <c r="L170" s="43" t="s">
        <v>2132</v>
      </c>
      <c r="S170" s="38">
        <v>6</v>
      </c>
      <c r="T170" s="39">
        <v>14</v>
      </c>
      <c r="U170" s="40">
        <v>18</v>
      </c>
      <c r="V170" s="41">
        <v>26</v>
      </c>
      <c r="W170" s="42" t="s">
        <v>59</v>
      </c>
      <c r="Y170" s="22">
        <v>400</v>
      </c>
      <c r="AA170" s="28" t="s">
        <v>57</v>
      </c>
      <c r="AB170" s="22" t="s">
        <v>58</v>
      </c>
      <c r="AC170" s="176">
        <v>0</v>
      </c>
      <c r="AD170" s="176" t="s">
        <v>59</v>
      </c>
      <c r="AE170" s="176" t="s">
        <v>78</v>
      </c>
    </row>
    <row r="171" spans="1:37" hidden="1"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3056</v>
      </c>
      <c r="J171" s="205" t="str">
        <f>IF(AND(A171&lt;&gt;"",ISNUMBER(A171)),VLOOKUP(A171,Studies!A:BR,6,FALSE),"")</f>
        <v>Plasma</v>
      </c>
      <c r="K171" s="43">
        <v>0.61417319999999997</v>
      </c>
      <c r="L171" s="43" t="s">
        <v>2132</v>
      </c>
      <c r="S171" s="38">
        <v>0</v>
      </c>
      <c r="T171" s="39">
        <v>6</v>
      </c>
      <c r="U171" s="40">
        <v>132</v>
      </c>
      <c r="V171" s="41">
        <v>138</v>
      </c>
      <c r="W171" s="42" t="s">
        <v>59</v>
      </c>
      <c r="Y171" s="22">
        <v>400</v>
      </c>
      <c r="AA171" s="28" t="s">
        <v>57</v>
      </c>
      <c r="AB171" s="22" t="s">
        <v>58</v>
      </c>
      <c r="AC171" s="176">
        <v>0</v>
      </c>
      <c r="AD171" s="176" t="s">
        <v>59</v>
      </c>
      <c r="AE171" s="176" t="s">
        <v>78</v>
      </c>
    </row>
    <row r="172" spans="1:37" hidden="1"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3056</v>
      </c>
      <c r="J172" s="205" t="str">
        <f>IF(AND(A172&lt;&gt;"",ISNUMBER(A172)),VLOOKUP(A172,Studies!A:BR,6,FALSE),"")</f>
        <v>Plasma</v>
      </c>
      <c r="K172" s="43">
        <v>0.7771226</v>
      </c>
      <c r="L172" s="43" t="s">
        <v>2132</v>
      </c>
      <c r="S172" s="38">
        <v>6</v>
      </c>
      <c r="T172" s="39">
        <v>14</v>
      </c>
      <c r="U172" s="40">
        <v>138</v>
      </c>
      <c r="V172" s="41">
        <v>146</v>
      </c>
      <c r="W172" s="42" t="s">
        <v>59</v>
      </c>
      <c r="Y172" s="22">
        <v>400</v>
      </c>
      <c r="AA172" s="28" t="s">
        <v>57</v>
      </c>
      <c r="AB172" s="22" t="s">
        <v>58</v>
      </c>
      <c r="AC172" s="176">
        <v>0</v>
      </c>
      <c r="AD172" s="176" t="s">
        <v>59</v>
      </c>
      <c r="AE172" s="176" t="s">
        <v>78</v>
      </c>
    </row>
    <row r="173" spans="1:37" hidden="1"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3056</v>
      </c>
      <c r="J173" s="205" t="str">
        <f>IF(AND(A173&lt;&gt;"",ISNUMBER(A173)),VLOOKUP(A173,Studies!A:BR,6,FALSE),"")</f>
        <v>Plasma</v>
      </c>
      <c r="K173" s="43">
        <v>0.76968499999999995</v>
      </c>
      <c r="L173" s="43" t="s">
        <v>2132</v>
      </c>
      <c r="S173" s="38">
        <v>0</v>
      </c>
      <c r="T173" s="39">
        <v>6</v>
      </c>
      <c r="U173" s="40">
        <v>252</v>
      </c>
      <c r="V173" s="41">
        <v>258</v>
      </c>
      <c r="W173" s="42" t="s">
        <v>59</v>
      </c>
      <c r="Y173" s="22">
        <v>400</v>
      </c>
      <c r="AA173" s="28" t="s">
        <v>57</v>
      </c>
      <c r="AB173" s="22" t="s">
        <v>58</v>
      </c>
      <c r="AC173" s="176">
        <v>0</v>
      </c>
      <c r="AD173" s="176" t="s">
        <v>59</v>
      </c>
      <c r="AE173" s="176" t="s">
        <v>78</v>
      </c>
    </row>
    <row r="174" spans="1:37" hidden="1"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3056</v>
      </c>
      <c r="J174" s="205" t="str">
        <f>IF(AND(A174&lt;&gt;"",ISNUMBER(A174)),VLOOKUP(A174,Studies!A:BR,6,FALSE),"")</f>
        <v>Plasma</v>
      </c>
      <c r="K174" s="43">
        <v>0.9375</v>
      </c>
      <c r="L174" s="43" t="s">
        <v>2132</v>
      </c>
      <c r="S174" s="38">
        <v>6</v>
      </c>
      <c r="T174" s="39">
        <v>14</v>
      </c>
      <c r="U174" s="40">
        <v>258</v>
      </c>
      <c r="V174" s="41">
        <v>266</v>
      </c>
      <c r="W174" s="42" t="s">
        <v>59</v>
      </c>
      <c r="Y174" s="22">
        <v>400</v>
      </c>
      <c r="AA174" s="28" t="s">
        <v>57</v>
      </c>
      <c r="AB174" s="22" t="s">
        <v>58</v>
      </c>
      <c r="AC174" s="176">
        <v>0</v>
      </c>
      <c r="AD174" s="176" t="s">
        <v>59</v>
      </c>
      <c r="AE174" s="176" t="s">
        <v>78</v>
      </c>
    </row>
    <row r="175" spans="1:37" hidden="1"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3056</v>
      </c>
      <c r="J175" s="205" t="str">
        <f>IF(AND(A175&lt;&gt;"",ISNUMBER(A175)),VLOOKUP(A175,Studies!A:BR,6,FALSE),"")</f>
        <v>Plasma</v>
      </c>
      <c r="K175" s="43">
        <v>0.74803140000000001</v>
      </c>
      <c r="L175" s="43" t="s">
        <v>2132</v>
      </c>
      <c r="S175" s="38">
        <v>0</v>
      </c>
      <c r="T175" s="39">
        <v>6</v>
      </c>
      <c r="U175" s="40">
        <v>372</v>
      </c>
      <c r="V175" s="41">
        <v>378</v>
      </c>
      <c r="W175" s="42" t="s">
        <v>59</v>
      </c>
      <c r="Y175" s="22">
        <v>400</v>
      </c>
      <c r="AA175" s="28" t="s">
        <v>57</v>
      </c>
      <c r="AB175" s="22" t="s">
        <v>58</v>
      </c>
      <c r="AC175" s="176">
        <v>0</v>
      </c>
      <c r="AD175" s="176" t="s">
        <v>59</v>
      </c>
      <c r="AE175" s="176" t="s">
        <v>78</v>
      </c>
    </row>
    <row r="176" spans="1:37" hidden="1"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3056</v>
      </c>
      <c r="J176" s="205" t="str">
        <f>IF(AND(A176&lt;&gt;"",ISNUMBER(A176)),VLOOKUP(A176,Studies!A:BR,6,FALSE),"")</f>
        <v>Plasma</v>
      </c>
      <c r="K176" s="43">
        <v>0.85377349999999996</v>
      </c>
      <c r="L176" s="43" t="s">
        <v>2132</v>
      </c>
      <c r="S176" s="38">
        <v>6</v>
      </c>
      <c r="T176" s="39">
        <v>14</v>
      </c>
      <c r="U176" s="40">
        <v>378</v>
      </c>
      <c r="V176" s="41">
        <v>386</v>
      </c>
      <c r="W176" s="42" t="s">
        <v>59</v>
      </c>
      <c r="Y176" s="22">
        <v>400</v>
      </c>
      <c r="AA176" s="28" t="s">
        <v>57</v>
      </c>
      <c r="AB176" s="22" t="s">
        <v>58</v>
      </c>
      <c r="AC176" s="176">
        <v>0</v>
      </c>
      <c r="AD176" s="176" t="s">
        <v>59</v>
      </c>
      <c r="AE176" s="176" t="s">
        <v>78</v>
      </c>
    </row>
    <row r="177" spans="1:41" hidden="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3056</v>
      </c>
      <c r="J177" s="205" t="str">
        <f>IF(AND(A177&lt;&gt;"",ISNUMBER(A177)),VLOOKUP(A177,Studies!A:BR,6,FALSE),"")</f>
        <v>Plasma</v>
      </c>
      <c r="K177" s="187">
        <v>0.83661410000000003</v>
      </c>
      <c r="L177" s="43" t="s">
        <v>2132</v>
      </c>
      <c r="S177" s="38">
        <v>0</v>
      </c>
      <c r="T177" s="39">
        <v>6</v>
      </c>
      <c r="U177" s="40">
        <v>516</v>
      </c>
      <c r="V177" s="41">
        <v>522</v>
      </c>
      <c r="W177" s="42" t="s">
        <v>59</v>
      </c>
      <c r="Y177" s="22">
        <v>400</v>
      </c>
      <c r="AA177" s="28" t="s">
        <v>57</v>
      </c>
      <c r="AB177" s="22" t="s">
        <v>58</v>
      </c>
      <c r="AC177" s="176">
        <v>0</v>
      </c>
      <c r="AD177" s="176" t="s">
        <v>59</v>
      </c>
      <c r="AE177" s="176" t="s">
        <v>78</v>
      </c>
    </row>
    <row r="178" spans="1:41" hidden="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3056</v>
      </c>
      <c r="J178" s="205" t="str">
        <f>IF(AND(A178&lt;&gt;"",ISNUMBER(A178)),VLOOKUP(A178,Studies!A:BR,6,FALSE),"")</f>
        <v>Plasma</v>
      </c>
      <c r="K178" s="187">
        <v>0.92216980000000004</v>
      </c>
      <c r="L178" s="187" t="s">
        <v>2132</v>
      </c>
      <c r="S178" s="38">
        <v>6</v>
      </c>
      <c r="T178" s="39">
        <v>14</v>
      </c>
      <c r="U178" s="40">
        <v>522</v>
      </c>
      <c r="V178" s="41">
        <v>530</v>
      </c>
      <c r="W178" s="42" t="s">
        <v>59</v>
      </c>
      <c r="Y178" s="22">
        <v>400</v>
      </c>
      <c r="AA178" s="28" t="s">
        <v>57</v>
      </c>
      <c r="AB178" s="22" t="s">
        <v>58</v>
      </c>
      <c r="AC178" s="176">
        <v>0</v>
      </c>
      <c r="AD178" s="176" t="s">
        <v>59</v>
      </c>
      <c r="AE178" s="176" t="s">
        <v>78</v>
      </c>
    </row>
    <row r="179" spans="1:41" hidden="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3057</v>
      </c>
      <c r="J179" s="205" t="str">
        <f>IF(AND(A179&lt;&gt;"",ISNUMBER(A179)),VLOOKUP(A179,Studies!A:BR,6,FALSE),"")</f>
        <v>Plasma</v>
      </c>
      <c r="K179" s="43">
        <f>1/0.44</f>
        <v>2.2727272727272729</v>
      </c>
      <c r="L179" s="187" t="s">
        <v>2713</v>
      </c>
      <c r="S179" s="38">
        <v>0</v>
      </c>
      <c r="T179" s="39">
        <v>9999</v>
      </c>
      <c r="U179" s="40">
        <v>72</v>
      </c>
      <c r="V179" s="41">
        <v>9999</v>
      </c>
      <c r="W179" s="186" t="s">
        <v>59</v>
      </c>
      <c r="X179" s="181" t="s">
        <v>2649</v>
      </c>
      <c r="Y179" s="22">
        <v>200</v>
      </c>
      <c r="AA179" s="28" t="s">
        <v>57</v>
      </c>
      <c r="AB179" s="22" t="s">
        <v>58</v>
      </c>
      <c r="AC179" s="22" t="s">
        <v>2277</v>
      </c>
      <c r="AD179" s="22" t="s">
        <v>59</v>
      </c>
      <c r="AE179" s="176" t="s">
        <v>3013</v>
      </c>
      <c r="AF179" s="176" t="s">
        <v>2640</v>
      </c>
      <c r="AH179" s="177" t="s">
        <v>3009</v>
      </c>
      <c r="AL179" s="52" t="s">
        <v>613</v>
      </c>
      <c r="AM179" s="52" t="s">
        <v>1953</v>
      </c>
    </row>
    <row r="180" spans="1:41" hidden="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3057</v>
      </c>
      <c r="J180" s="205" t="str">
        <f>IF(AND(A180&lt;&gt;"",ISNUMBER(A180)),VLOOKUP(A180,Studies!A:BR,6,FALSE),"")</f>
        <v>Plasma</v>
      </c>
      <c r="K180" s="43">
        <f>1/0.37</f>
        <v>2.7027027027027026</v>
      </c>
      <c r="L180" s="187" t="s">
        <v>2713</v>
      </c>
      <c r="S180" s="182">
        <v>0</v>
      </c>
      <c r="T180" s="183">
        <v>9999</v>
      </c>
      <c r="U180" s="40">
        <v>72</v>
      </c>
      <c r="V180" s="185">
        <v>9999</v>
      </c>
      <c r="W180" s="186" t="s">
        <v>59</v>
      </c>
      <c r="X180" s="181" t="s">
        <v>2649</v>
      </c>
      <c r="Y180" s="176">
        <v>200</v>
      </c>
      <c r="Z180" s="180"/>
      <c r="AA180" s="180" t="s">
        <v>57</v>
      </c>
      <c r="AB180" s="176" t="s">
        <v>58</v>
      </c>
      <c r="AC180" s="176" t="s">
        <v>2277</v>
      </c>
      <c r="AD180" s="176" t="s">
        <v>59</v>
      </c>
      <c r="AE180" s="176" t="s">
        <v>3013</v>
      </c>
      <c r="AF180" s="176" t="s">
        <v>2640</v>
      </c>
      <c r="AG180" s="177"/>
      <c r="AH180" s="177" t="s">
        <v>3009</v>
      </c>
      <c r="AI180" s="178"/>
      <c r="AJ180" s="177"/>
      <c r="AK180" s="177"/>
      <c r="AL180" s="193" t="s">
        <v>613</v>
      </c>
      <c r="AM180" s="193" t="s">
        <v>1953</v>
      </c>
    </row>
    <row r="181" spans="1:41" hidden="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3057</v>
      </c>
      <c r="J181" s="205" t="str">
        <f>IF(AND(A181&lt;&gt;"",ISNUMBER(A181)),VLOOKUP(A181,Studies!A:BR,6,FALSE),"")</f>
        <v>Plasma</v>
      </c>
      <c r="K181" s="43">
        <f>1/0.3</f>
        <v>3.3333333333333335</v>
      </c>
      <c r="L181" s="187" t="s">
        <v>2713</v>
      </c>
      <c r="S181" s="182">
        <v>0</v>
      </c>
      <c r="T181" s="183">
        <v>9999</v>
      </c>
      <c r="U181" s="40">
        <v>72</v>
      </c>
      <c r="V181" s="185">
        <v>9999</v>
      </c>
      <c r="W181" s="186" t="s">
        <v>59</v>
      </c>
      <c r="X181" s="181" t="s">
        <v>2649</v>
      </c>
      <c r="Y181" s="176">
        <v>200</v>
      </c>
      <c r="Z181" s="180"/>
      <c r="AA181" s="180" t="s">
        <v>57</v>
      </c>
      <c r="AB181" s="176" t="s">
        <v>58</v>
      </c>
      <c r="AC181" s="176" t="s">
        <v>2277</v>
      </c>
      <c r="AD181" s="176" t="s">
        <v>59</v>
      </c>
      <c r="AE181" s="176" t="s">
        <v>3013</v>
      </c>
      <c r="AF181" s="176" t="s">
        <v>2640</v>
      </c>
      <c r="AG181" s="177"/>
      <c r="AH181" s="177" t="s">
        <v>3009</v>
      </c>
      <c r="AI181" s="178"/>
      <c r="AJ181" s="177"/>
      <c r="AK181" s="177"/>
      <c r="AL181" s="193" t="s">
        <v>613</v>
      </c>
      <c r="AM181" s="193" t="s">
        <v>1953</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3056</v>
      </c>
      <c r="J182" s="205" t="str">
        <f>IF(AND(A182&lt;&gt;"",ISNUMBER(A182)),VLOOKUP(A182,Studies!A:BR,6,FALSE),"")</f>
        <v>Plasma</v>
      </c>
      <c r="K182" s="43">
        <v>0.53900000000000003</v>
      </c>
      <c r="L182" s="187" t="s">
        <v>2677</v>
      </c>
      <c r="M182" s="76" t="s">
        <v>3068</v>
      </c>
      <c r="N182" s="76" t="s">
        <v>1151</v>
      </c>
      <c r="O182" s="52">
        <f>3.1/4.9</f>
        <v>0.63265306122448972</v>
      </c>
      <c r="P182" s="52" t="s">
        <v>1099</v>
      </c>
      <c r="S182" s="182">
        <v>0</v>
      </c>
      <c r="T182" s="183">
        <v>9999</v>
      </c>
      <c r="U182" s="40">
        <v>180</v>
      </c>
      <c r="V182" s="185">
        <v>444</v>
      </c>
      <c r="W182" s="186" t="s">
        <v>59</v>
      </c>
      <c r="Y182" s="22">
        <v>10</v>
      </c>
      <c r="AA182" s="28" t="s">
        <v>57</v>
      </c>
      <c r="AB182" s="22" t="s">
        <v>58</v>
      </c>
      <c r="AC182" s="22" t="s">
        <v>3069</v>
      </c>
      <c r="AD182" s="22" t="s">
        <v>59</v>
      </c>
      <c r="AE182" s="176" t="s">
        <v>3070</v>
      </c>
      <c r="AF182" s="176" t="s">
        <v>3071</v>
      </c>
      <c r="AH182" s="177" t="s">
        <v>3065</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3056</v>
      </c>
      <c r="J183" s="205" t="str">
        <f>IF(AND(A183&lt;&gt;"",ISNUMBER(A183)),VLOOKUP(A183,Studies!A:BR,6,FALSE),"")</f>
        <v>Plasma</v>
      </c>
      <c r="K183" s="43">
        <v>0.13700000000000001</v>
      </c>
      <c r="L183" s="187" t="s">
        <v>2677</v>
      </c>
      <c r="M183" s="76" t="s">
        <v>3067</v>
      </c>
      <c r="N183" s="76" t="s">
        <v>1151</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3069</v>
      </c>
      <c r="AD183" s="176" t="s">
        <v>59</v>
      </c>
      <c r="AE183" s="176" t="s">
        <v>3070</v>
      </c>
      <c r="AF183" s="176" t="s">
        <v>3071</v>
      </c>
      <c r="AG183" s="177"/>
      <c r="AH183" s="177" t="s">
        <v>3066</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3056</v>
      </c>
      <c r="J184" s="205" t="str">
        <f>IF(AND(A184&lt;&gt;"",ISNUMBER(A184)),VLOOKUP(A184,Studies!A:BR,6,FALSE),"")</f>
        <v>Plasma</v>
      </c>
      <c r="K184" s="43">
        <f>1/2.03*2/1</f>
        <v>0.98522167487684742</v>
      </c>
      <c r="L184" s="187" t="s">
        <v>2713</v>
      </c>
      <c r="S184" s="182">
        <v>0</v>
      </c>
      <c r="T184" s="183">
        <v>9999</v>
      </c>
      <c r="U184" s="184">
        <v>240</v>
      </c>
      <c r="V184" s="185">
        <v>9999</v>
      </c>
      <c r="W184" s="186" t="s">
        <v>59</v>
      </c>
      <c r="X184" s="181" t="s">
        <v>3011</v>
      </c>
      <c r="Y184" s="176">
        <v>600</v>
      </c>
      <c r="Z184" s="180"/>
      <c r="AA184" s="180" t="s">
        <v>57</v>
      </c>
      <c r="AB184" s="176" t="s">
        <v>58</v>
      </c>
      <c r="AC184" s="176" t="s">
        <v>2611</v>
      </c>
      <c r="AD184" s="176" t="s">
        <v>59</v>
      </c>
      <c r="AE184" s="176" t="s">
        <v>3015</v>
      </c>
      <c r="AF184" s="176" t="s">
        <v>2643</v>
      </c>
      <c r="AG184" s="177"/>
      <c r="AH184" s="177" t="s">
        <v>3010</v>
      </c>
      <c r="AI184" s="178"/>
      <c r="AJ184" s="177"/>
      <c r="AK184" s="177"/>
      <c r="AL184" s="193" t="s">
        <v>613</v>
      </c>
      <c r="AM184" s="193" t="s">
        <v>1953</v>
      </c>
    </row>
    <row r="185" spans="1:41" hidden="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3056</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3049</v>
      </c>
      <c r="Y185" s="22">
        <v>400</v>
      </c>
      <c r="AA185" s="28" t="s">
        <v>57</v>
      </c>
      <c r="AB185" s="22" t="s">
        <v>58</v>
      </c>
      <c r="AC185" s="22" t="s">
        <v>2474</v>
      </c>
      <c r="AD185" s="22" t="s">
        <v>59</v>
      </c>
      <c r="AE185" s="176" t="s">
        <v>3025</v>
      </c>
      <c r="AF185" s="176" t="s">
        <v>3050</v>
      </c>
      <c r="AG185" s="23" t="s">
        <v>2178</v>
      </c>
      <c r="AH185" s="23" t="s">
        <v>2778</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3056</v>
      </c>
      <c r="J186" s="205" t="str">
        <f>IF(AND(A186&lt;&gt;"",ISNUMBER(A186)),VLOOKUP(A186,Studies!A:BR,6,FALSE),"")</f>
        <v>Plasma</v>
      </c>
      <c r="K186" s="43">
        <f>1/2.44*2/1</f>
        <v>0.81967213114754101</v>
      </c>
      <c r="L186" s="187" t="s">
        <v>2713</v>
      </c>
      <c r="N186" s="201"/>
      <c r="P186" s="193"/>
      <c r="S186" s="38">
        <v>0</v>
      </c>
      <c r="T186" s="39">
        <v>9999</v>
      </c>
      <c r="U186" s="40">
        <v>240</v>
      </c>
      <c r="V186" s="41">
        <v>9999</v>
      </c>
      <c r="W186" s="42" t="s">
        <v>59</v>
      </c>
      <c r="X186" s="181" t="s">
        <v>3011</v>
      </c>
      <c r="Y186" s="22">
        <v>600</v>
      </c>
      <c r="AA186" s="180" t="s">
        <v>57</v>
      </c>
      <c r="AB186" s="176" t="s">
        <v>58</v>
      </c>
      <c r="AC186" s="22" t="s">
        <v>2611</v>
      </c>
      <c r="AD186" s="22" t="s">
        <v>59</v>
      </c>
      <c r="AE186" s="176" t="s">
        <v>3015</v>
      </c>
      <c r="AF186" s="176" t="s">
        <v>2643</v>
      </c>
      <c r="AH186" s="177" t="s">
        <v>3010</v>
      </c>
      <c r="AL186" s="52" t="s">
        <v>613</v>
      </c>
      <c r="AM186" s="52" t="s">
        <v>1953</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3056</v>
      </c>
      <c r="J187" s="205" t="str">
        <f>IF(AND(A187&lt;&gt;"",ISNUMBER(A187)),VLOOKUP(A187,Studies!A:BR,6,FALSE),"")</f>
        <v>Plasma</v>
      </c>
      <c r="K187" s="43">
        <f>1/2.4*2/1</f>
        <v>0.83333333333333337</v>
      </c>
      <c r="L187" s="43" t="s">
        <v>2713</v>
      </c>
      <c r="P187" s="193"/>
      <c r="S187" s="38">
        <v>0</v>
      </c>
      <c r="T187" s="183">
        <v>9999</v>
      </c>
      <c r="U187" s="40">
        <v>240</v>
      </c>
      <c r="V187" s="41">
        <v>9999</v>
      </c>
      <c r="W187" s="42" t="s">
        <v>59</v>
      </c>
      <c r="X187" s="181" t="s">
        <v>3011</v>
      </c>
      <c r="Y187" s="22">
        <v>600</v>
      </c>
      <c r="AA187" s="180" t="s">
        <v>57</v>
      </c>
      <c r="AB187" s="176" t="s">
        <v>58</v>
      </c>
      <c r="AC187" s="176" t="s">
        <v>2611</v>
      </c>
      <c r="AD187" s="22" t="s">
        <v>59</v>
      </c>
      <c r="AE187" s="176" t="s">
        <v>3015</v>
      </c>
      <c r="AF187" s="176" t="s">
        <v>2643</v>
      </c>
      <c r="AH187" s="177" t="s">
        <v>3010</v>
      </c>
      <c r="AL187" s="52" t="s">
        <v>613</v>
      </c>
      <c r="AM187" s="52" t="s">
        <v>1953</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3056</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3184</v>
      </c>
      <c r="AD188" s="22" t="s">
        <v>59</v>
      </c>
      <c r="AE188" s="176" t="s">
        <v>3185</v>
      </c>
      <c r="AF188" s="176" t="s">
        <v>3186</v>
      </c>
      <c r="AG188" s="23" t="s">
        <v>1134</v>
      </c>
      <c r="AH188" s="177" t="s">
        <v>2655</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3056</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3187</v>
      </c>
      <c r="AD189" s="22" t="s">
        <v>59</v>
      </c>
      <c r="AE189" s="176" t="s">
        <v>3188</v>
      </c>
      <c r="AF189" s="176" t="s">
        <v>3186</v>
      </c>
      <c r="AG189" s="23" t="s">
        <v>1134</v>
      </c>
      <c r="AH189" s="177" t="s">
        <v>2655</v>
      </c>
    </row>
    <row r="190" spans="1:41" hidden="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3200</v>
      </c>
      <c r="G190" s="205" t="str">
        <f>IF(AND(A190&lt;&gt;"",ISNUMBER(A190)),VLOOKUP(A190,Studies!A:BR,13,FALSE),"")</f>
        <v>IV</v>
      </c>
      <c r="H190" s="68" t="s">
        <v>58</v>
      </c>
      <c r="I190" s="138" t="s">
        <v>3057</v>
      </c>
      <c r="J190" s="205" t="str">
        <f>IF(AND(A190&lt;&gt;"",ISNUMBER(A190)),VLOOKUP(A190,Studies!A:BR,6,FALSE),"")</f>
        <v>Plasma</v>
      </c>
      <c r="K190" s="43">
        <v>0.89256198347107452</v>
      </c>
      <c r="L190" s="43" t="s">
        <v>1099</v>
      </c>
      <c r="S190" s="38">
        <v>0</v>
      </c>
      <c r="T190" s="39" t="s">
        <v>935</v>
      </c>
      <c r="U190" s="40">
        <v>24</v>
      </c>
      <c r="V190" s="41" t="s">
        <v>935</v>
      </c>
      <c r="W190" s="42" t="s">
        <v>59</v>
      </c>
      <c r="X190" s="181" t="s">
        <v>3529</v>
      </c>
      <c r="Y190" s="22">
        <v>300</v>
      </c>
      <c r="AA190" s="28" t="s">
        <v>57</v>
      </c>
      <c r="AC190" s="22" t="s">
        <v>3530</v>
      </c>
      <c r="AD190" s="22" t="s">
        <v>59</v>
      </c>
      <c r="AE190" s="176" t="s">
        <v>3029</v>
      </c>
      <c r="AF190" s="176" t="s">
        <v>3531</v>
      </c>
      <c r="AO190" s="52" t="s">
        <v>3532</v>
      </c>
    </row>
    <row r="191" spans="1:41" hidden="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3200</v>
      </c>
      <c r="G191" s="205" t="str">
        <f>IF(AND(A191&lt;&gt;"",ISNUMBER(A191)),VLOOKUP(A191,Studies!A:BR,13,FALSE),"")</f>
        <v>PO</v>
      </c>
      <c r="H191" s="68" t="s">
        <v>58</v>
      </c>
      <c r="I191" s="138" t="s">
        <v>3057</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3529</v>
      </c>
      <c r="Y191" s="22">
        <v>300</v>
      </c>
      <c r="AA191" s="28" t="s">
        <v>57</v>
      </c>
      <c r="AC191" s="22" t="s">
        <v>3530</v>
      </c>
      <c r="AD191" s="22" t="s">
        <v>59</v>
      </c>
      <c r="AE191" s="176" t="s">
        <v>3029</v>
      </c>
      <c r="AF191" s="176" t="s">
        <v>3531</v>
      </c>
      <c r="AO191" s="52" t="s">
        <v>3532</v>
      </c>
    </row>
    <row r="192" spans="1:41" hidden="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3200</v>
      </c>
      <c r="G192" s="205" t="str">
        <f>IF(AND(A192&lt;&gt;"",ISNUMBER(A192)),VLOOKUP(A192,Studies!A:BR,13,FALSE),"")</f>
        <v>PO</v>
      </c>
      <c r="H192" s="68" t="s">
        <v>58</v>
      </c>
      <c r="I192" s="138" t="s">
        <v>3057</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3533</v>
      </c>
    </row>
    <row r="193" spans="1:41" hidden="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3200</v>
      </c>
      <c r="G193" s="205" t="str">
        <f>IF(AND(A193&lt;&gt;"",ISNUMBER(A193)),VLOOKUP(A193,Studies!A:BR,13,FALSE),"")</f>
        <v>PO</v>
      </c>
      <c r="H193" s="68" t="s">
        <v>58</v>
      </c>
      <c r="I193" s="138" t="s">
        <v>3057</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3534</v>
      </c>
      <c r="AD193" s="22" t="s">
        <v>59</v>
      </c>
      <c r="AE193" s="176" t="s">
        <v>3535</v>
      </c>
      <c r="AF193" s="176" t="s">
        <v>3536</v>
      </c>
      <c r="AL193" s="52" t="s">
        <v>61</v>
      </c>
      <c r="AM193" s="52" t="s">
        <v>1953</v>
      </c>
    </row>
    <row r="194" spans="1:41" hidden="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3200</v>
      </c>
      <c r="G194" s="205" t="str">
        <f>IF(AND(A194&lt;&gt;"",ISNUMBER(A194)),VLOOKUP(A194,Studies!A:BR,13,FALSE),"")</f>
        <v>PO</v>
      </c>
      <c r="H194" s="68" t="s">
        <v>58</v>
      </c>
      <c r="I194" s="138" t="s">
        <v>3057</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hidden="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3200</v>
      </c>
      <c r="G195" s="205" t="str">
        <f>IF(AND(A195&lt;&gt;"",ISNUMBER(A195)),VLOOKUP(A195,Studies!A:BR,13,FALSE),"")</f>
        <v>IV</v>
      </c>
      <c r="H195" s="68" t="s">
        <v>58</v>
      </c>
      <c r="I195" s="138" t="s">
        <v>3057</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3537</v>
      </c>
      <c r="AD195" s="22" t="s">
        <v>59</v>
      </c>
      <c r="AE195" s="176" t="s">
        <v>3538</v>
      </c>
      <c r="AF195" s="176" t="s">
        <v>3539</v>
      </c>
    </row>
    <row r="196" spans="1:41" hidden="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3200</v>
      </c>
      <c r="G196" s="205" t="str">
        <f>IF(AND(A196&lt;&gt;"",ISNUMBER(A196)),VLOOKUP(A196,Studies!A:BR,13,FALSE),"")</f>
        <v>PO</v>
      </c>
      <c r="H196" s="68" t="s">
        <v>58</v>
      </c>
      <c r="I196" s="138" t="s">
        <v>3057</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3537</v>
      </c>
      <c r="AD196" s="22" t="s">
        <v>59</v>
      </c>
      <c r="AE196" s="176" t="s">
        <v>3538</v>
      </c>
      <c r="AF196" s="176" t="s">
        <v>3539</v>
      </c>
    </row>
    <row r="197" spans="1:41" hidden="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3200</v>
      </c>
      <c r="G197" s="205" t="str">
        <f>IF(AND(A197&lt;&gt;"",ISNUMBER(A197)),VLOOKUP(A197,Studies!A:BR,13,FALSE),"")</f>
        <v>PO</v>
      </c>
      <c r="H197" s="68" t="s">
        <v>58</v>
      </c>
      <c r="I197" s="138" t="s">
        <v>3057</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3529</v>
      </c>
      <c r="Y197" s="22">
        <v>300</v>
      </c>
      <c r="AA197" s="28" t="s">
        <v>57</v>
      </c>
      <c r="AB197" s="22" t="s">
        <v>58</v>
      </c>
      <c r="AC197" s="22" t="s">
        <v>3540</v>
      </c>
      <c r="AD197" s="22" t="s">
        <v>59</v>
      </c>
      <c r="AE197" s="176" t="s">
        <v>3541</v>
      </c>
      <c r="AF197" s="176" t="s">
        <v>3542</v>
      </c>
      <c r="AL197" s="52" t="s">
        <v>61</v>
      </c>
    </row>
    <row r="198" spans="1:41" hidden="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3200</v>
      </c>
      <c r="G198" s="205" t="str">
        <f>IF(AND(A198&lt;&gt;"",ISNUMBER(A198)),VLOOKUP(A198,Studies!A:BR,13,FALSE),"")</f>
        <v>PO</v>
      </c>
      <c r="H198" s="68" t="s">
        <v>58</v>
      </c>
      <c r="I198" s="138" t="s">
        <v>3057</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3540</v>
      </c>
      <c r="AD198" s="22" t="s">
        <v>59</v>
      </c>
      <c r="AE198" s="176" t="s">
        <v>3541</v>
      </c>
      <c r="AF198" s="176" t="s">
        <v>3542</v>
      </c>
      <c r="AL198" s="52" t="s">
        <v>61</v>
      </c>
    </row>
    <row r="199" spans="1:41" hidden="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3200</v>
      </c>
      <c r="G199" s="205" t="str">
        <f>IF(AND(A199&lt;&gt;"",ISNUMBER(A199)),VLOOKUP(A199,Studies!A:BR,13,FALSE),"")</f>
        <v>PO</v>
      </c>
      <c r="H199" s="68" t="s">
        <v>58</v>
      </c>
      <c r="I199" s="138" t="s">
        <v>3057</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3530</v>
      </c>
      <c r="AD199" s="22" t="s">
        <v>59</v>
      </c>
      <c r="AE199" s="176" t="s">
        <v>3029</v>
      </c>
      <c r="AF199" s="176" t="s">
        <v>3543</v>
      </c>
      <c r="AO199" s="52" t="s">
        <v>3544</v>
      </c>
    </row>
    <row r="200" spans="1:41" hidden="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3200</v>
      </c>
      <c r="G200" s="205" t="str">
        <f>IF(AND(A200&lt;&gt;"",ISNUMBER(A200)),VLOOKUP(A200,Studies!A:BR,13,FALSE),"")</f>
        <v>intraduodenal</v>
      </c>
      <c r="H200" s="68" t="s">
        <v>58</v>
      </c>
      <c r="I200" s="138" t="s">
        <v>3057</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3540</v>
      </c>
      <c r="AD200" s="22" t="s">
        <v>59</v>
      </c>
      <c r="AE200" s="176" t="s">
        <v>3541</v>
      </c>
      <c r="AF200" s="176" t="s">
        <v>3542</v>
      </c>
      <c r="AH200" s="177" t="s">
        <v>3545</v>
      </c>
      <c r="AO200" s="52" t="s">
        <v>3546</v>
      </c>
    </row>
    <row r="201" spans="1:41" hidden="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3200</v>
      </c>
      <c r="G201" s="205" t="str">
        <f>IF(AND(A201&lt;&gt;"",ISNUMBER(A201)),VLOOKUP(A201,Studies!A:BR,13,FALSE),"")</f>
        <v>PO</v>
      </c>
      <c r="H201" s="68" t="s">
        <v>58</v>
      </c>
      <c r="I201" s="138" t="s">
        <v>3057</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3460</v>
      </c>
      <c r="AA201" s="28" t="s">
        <v>57</v>
      </c>
      <c r="AC201" s="22" t="s">
        <v>3547</v>
      </c>
      <c r="AD201" s="22" t="s">
        <v>59</v>
      </c>
      <c r="AE201" s="176" t="s">
        <v>3548</v>
      </c>
      <c r="AF201" s="176" t="s">
        <v>3549</v>
      </c>
    </row>
    <row r="202" spans="1:41" hidden="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3200</v>
      </c>
      <c r="G202" s="205" t="str">
        <f>IF(AND(A202&lt;&gt;"",ISNUMBER(A202)),VLOOKUP(A202,Studies!A:BR,13,FALSE),"")</f>
        <v>PO</v>
      </c>
      <c r="H202" s="68" t="s">
        <v>58</v>
      </c>
      <c r="I202" s="138" t="s">
        <v>3057</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3460</v>
      </c>
      <c r="AA202" s="28" t="s">
        <v>57</v>
      </c>
      <c r="AC202" s="22" t="s">
        <v>3547</v>
      </c>
      <c r="AD202" s="22" t="s">
        <v>59</v>
      </c>
      <c r="AE202" s="176" t="s">
        <v>3548</v>
      </c>
      <c r="AF202" s="176" t="s">
        <v>3549</v>
      </c>
    </row>
    <row r="203" spans="1:41" hidden="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3200</v>
      </c>
      <c r="G203" s="205" t="str">
        <f>IF(AND(A203&lt;&gt;"",ISNUMBER(A203)),VLOOKUP(A203,Studies!A:BR,13,FALSE),"")</f>
        <v>IV</v>
      </c>
      <c r="H203" s="68" t="s">
        <v>77</v>
      </c>
      <c r="I203" s="138" t="s">
        <v>3057</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1352</v>
      </c>
      <c r="AD203" s="22" t="s">
        <v>59</v>
      </c>
      <c r="AE203" s="176" t="s">
        <v>3017</v>
      </c>
      <c r="AF203" s="176" t="s">
        <v>3550</v>
      </c>
      <c r="AK203" s="23" t="s">
        <v>3551</v>
      </c>
    </row>
    <row r="204" spans="1:41" hidden="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3200</v>
      </c>
      <c r="G204" s="205" t="str">
        <f>IF(AND(A204&lt;&gt;"",ISNUMBER(A204)),VLOOKUP(A204,Studies!A:BR,13,FALSE),"")</f>
        <v>PO</v>
      </c>
      <c r="H204" s="68" t="s">
        <v>58</v>
      </c>
      <c r="I204" s="138" t="s">
        <v>3057</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3460</v>
      </c>
      <c r="AA204" s="28" t="s">
        <v>57</v>
      </c>
      <c r="AC204" s="22" t="s">
        <v>3552</v>
      </c>
      <c r="AD204" s="22" t="s">
        <v>59</v>
      </c>
      <c r="AE204" s="176" t="s">
        <v>3553</v>
      </c>
      <c r="AF204" s="176" t="s">
        <v>3554</v>
      </c>
    </row>
    <row r="205" spans="1:41" hidden="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4077</v>
      </c>
      <c r="O205" s="52">
        <v>1.140625</v>
      </c>
      <c r="P205" s="52" t="s">
        <v>1099</v>
      </c>
      <c r="Q205" s="84">
        <v>14</v>
      </c>
      <c r="R205" s="84" t="s">
        <v>4077</v>
      </c>
      <c r="S205" s="38">
        <v>0</v>
      </c>
      <c r="T205" s="39" t="s">
        <v>935</v>
      </c>
      <c r="U205" s="40">
        <v>696</v>
      </c>
      <c r="V205" s="41" t="s">
        <v>935</v>
      </c>
      <c r="W205" s="42" t="s">
        <v>59</v>
      </c>
      <c r="Y205" s="22">
        <v>200</v>
      </c>
      <c r="AA205" s="28" t="s">
        <v>57</v>
      </c>
      <c r="AC205" s="22" t="s">
        <v>3588</v>
      </c>
      <c r="AD205" s="22" t="s">
        <v>59</v>
      </c>
      <c r="AE205" s="176" t="s">
        <v>4078</v>
      </c>
      <c r="AF205" s="176" t="s">
        <v>4079</v>
      </c>
    </row>
    <row r="206" spans="1:41" hidden="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3013</v>
      </c>
      <c r="AF206" s="176" t="s">
        <v>91</v>
      </c>
      <c r="AH206" s="177" t="s">
        <v>2338</v>
      </c>
      <c r="AK206" s="23" t="s">
        <v>4080</v>
      </c>
    </row>
    <row r="207" spans="1:41" hidden="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4081</v>
      </c>
      <c r="N207" s="76" t="s">
        <v>4082</v>
      </c>
      <c r="O207" s="52">
        <v>1.3</v>
      </c>
      <c r="P207" s="52" t="s">
        <v>334</v>
      </c>
      <c r="Q207" s="84" t="s">
        <v>4083</v>
      </c>
      <c r="R207" s="84" t="s">
        <v>4082</v>
      </c>
      <c r="S207" s="38">
        <v>0</v>
      </c>
      <c r="T207" s="39" t="s">
        <v>935</v>
      </c>
      <c r="U207" s="40">
        <v>73</v>
      </c>
      <c r="V207" s="41" t="s">
        <v>935</v>
      </c>
      <c r="W207" s="42" t="s">
        <v>59</v>
      </c>
      <c r="Y207" s="22" t="s">
        <v>4084</v>
      </c>
      <c r="AA207" s="28" t="s">
        <v>57</v>
      </c>
      <c r="AB207" s="22" t="s">
        <v>58</v>
      </c>
      <c r="AC207" s="22" t="s">
        <v>830</v>
      </c>
      <c r="AD207" s="22" t="s">
        <v>59</v>
      </c>
      <c r="AE207" s="176" t="s">
        <v>3013</v>
      </c>
      <c r="AF207" s="176" t="s">
        <v>4085</v>
      </c>
      <c r="AH207" s="177" t="s">
        <v>4086</v>
      </c>
    </row>
    <row r="208" spans="1:41" hidden="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4087</v>
      </c>
      <c r="Y208" s="22">
        <v>200</v>
      </c>
      <c r="AA208" s="28" t="s">
        <v>57</v>
      </c>
      <c r="AB208" s="22" t="s">
        <v>77</v>
      </c>
      <c r="AC208" s="22">
        <v>0</v>
      </c>
      <c r="AD208" s="22" t="s">
        <v>59</v>
      </c>
      <c r="AE208" s="176" t="s">
        <v>78</v>
      </c>
      <c r="AH208" s="177" t="s">
        <v>4088</v>
      </c>
      <c r="AI208" s="24">
        <v>60</v>
      </c>
      <c r="AK208" s="23" t="s">
        <v>4089</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4087</v>
      </c>
      <c r="Y209" s="22">
        <v>600</v>
      </c>
      <c r="AA209" s="28" t="s">
        <v>57</v>
      </c>
      <c r="AB209" s="22" t="s">
        <v>58</v>
      </c>
      <c r="AC209" s="22">
        <v>0</v>
      </c>
      <c r="AD209" s="22" t="s">
        <v>59</v>
      </c>
      <c r="AE209" s="176" t="s">
        <v>78</v>
      </c>
      <c r="AH209" s="177" t="s">
        <v>4090</v>
      </c>
      <c r="AK209" s="23" t="s">
        <v>4091</v>
      </c>
    </row>
    <row r="210" spans="1:41" hidden="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4092</v>
      </c>
      <c r="AD210" s="22" t="s">
        <v>59</v>
      </c>
      <c r="AE210" s="176" t="s">
        <v>4093</v>
      </c>
      <c r="AF210" s="176" t="s">
        <v>4094</v>
      </c>
      <c r="AH210" s="177" t="s">
        <v>4095</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4096</v>
      </c>
      <c r="M211" s="76" t="s">
        <v>4097</v>
      </c>
      <c r="N211" s="76" t="s">
        <v>4098</v>
      </c>
      <c r="O211" s="52">
        <v>0.85599999999999998</v>
      </c>
      <c r="P211" s="52" t="s">
        <v>4096</v>
      </c>
      <c r="Q211" s="84" t="s">
        <v>4099</v>
      </c>
      <c r="R211" s="84" t="s">
        <v>4098</v>
      </c>
      <c r="S211" s="38">
        <v>0</v>
      </c>
      <c r="T211" s="39" t="s">
        <v>935</v>
      </c>
      <c r="U211" s="40">
        <f>U238+48</f>
        <v>276</v>
      </c>
      <c r="V211" s="41" t="s">
        <v>935</v>
      </c>
      <c r="W211" s="42" t="s">
        <v>59</v>
      </c>
      <c r="Y211" s="22">
        <v>2</v>
      </c>
      <c r="AA211" s="28" t="s">
        <v>57</v>
      </c>
      <c r="AB211" s="176" t="s">
        <v>58</v>
      </c>
      <c r="AC211" s="176" t="s">
        <v>4237</v>
      </c>
      <c r="AD211" s="22" t="s">
        <v>59</v>
      </c>
      <c r="AE211" s="176" t="s">
        <v>4236</v>
      </c>
      <c r="AF211" s="176" t="s">
        <v>4100</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4096</v>
      </c>
      <c r="M212" s="76" t="s">
        <v>4101</v>
      </c>
      <c r="N212" s="76" t="s">
        <v>4098</v>
      </c>
      <c r="O212" s="52">
        <v>0.78800000000000003</v>
      </c>
      <c r="P212" s="52" t="s">
        <v>4096</v>
      </c>
      <c r="Q212" s="84" t="s">
        <v>4102</v>
      </c>
      <c r="R212" s="84" t="s">
        <v>4098</v>
      </c>
      <c r="S212" s="38">
        <v>0</v>
      </c>
      <c r="T212" s="39" t="s">
        <v>935</v>
      </c>
      <c r="U212" s="184">
        <f t="shared" ref="U212:U214" si="5">U239+48</f>
        <v>276</v>
      </c>
      <c r="V212" s="41" t="s">
        <v>935</v>
      </c>
      <c r="W212" s="42" t="s">
        <v>59</v>
      </c>
      <c r="Y212" s="22">
        <v>10</v>
      </c>
      <c r="AA212" s="28" t="s">
        <v>57</v>
      </c>
      <c r="AB212" s="176" t="s">
        <v>58</v>
      </c>
      <c r="AC212" s="176" t="s">
        <v>4237</v>
      </c>
      <c r="AD212" s="22" t="s">
        <v>59</v>
      </c>
      <c r="AE212" s="176" t="s">
        <v>4236</v>
      </c>
      <c r="AF212" s="176" t="s">
        <v>4100</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4096</v>
      </c>
      <c r="M213" s="76" t="s">
        <v>4103</v>
      </c>
      <c r="N213" s="76" t="s">
        <v>4098</v>
      </c>
      <c r="O213" s="52">
        <v>0.40699999999999997</v>
      </c>
      <c r="P213" s="52" t="s">
        <v>4096</v>
      </c>
      <c r="Q213" s="84" t="s">
        <v>4104</v>
      </c>
      <c r="R213" s="84" t="s">
        <v>4098</v>
      </c>
      <c r="S213" s="38">
        <v>0</v>
      </c>
      <c r="T213" s="39" t="s">
        <v>935</v>
      </c>
      <c r="U213" s="184">
        <f t="shared" si="5"/>
        <v>708</v>
      </c>
      <c r="V213" s="41" t="s">
        <v>935</v>
      </c>
      <c r="W213" s="42" t="s">
        <v>59</v>
      </c>
      <c r="Y213" s="176" t="s">
        <v>4235</v>
      </c>
      <c r="AA213" s="28" t="s">
        <v>57</v>
      </c>
      <c r="AB213" s="176" t="s">
        <v>58</v>
      </c>
      <c r="AC213" s="176" t="s">
        <v>4276</v>
      </c>
      <c r="AD213" s="22" t="s">
        <v>59</v>
      </c>
      <c r="AE213" s="176" t="s">
        <v>4239</v>
      </c>
      <c r="AF213" s="176" t="s">
        <v>4100</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4096</v>
      </c>
      <c r="M214" s="76" t="s">
        <v>4105</v>
      </c>
      <c r="N214" s="76" t="s">
        <v>4098</v>
      </c>
      <c r="O214" s="52">
        <v>0.47299999999999998</v>
      </c>
      <c r="P214" s="52" t="s">
        <v>4096</v>
      </c>
      <c r="Q214" s="84" t="s">
        <v>4106</v>
      </c>
      <c r="R214" s="84" t="s">
        <v>4098</v>
      </c>
      <c r="S214" s="38">
        <v>0</v>
      </c>
      <c r="T214" s="39" t="s">
        <v>935</v>
      </c>
      <c r="U214" s="184">
        <f t="shared" si="5"/>
        <v>708</v>
      </c>
      <c r="V214" s="41" t="s">
        <v>935</v>
      </c>
      <c r="W214" s="42" t="s">
        <v>59</v>
      </c>
      <c r="Y214" s="22" t="s">
        <v>4234</v>
      </c>
      <c r="AA214" s="28" t="s">
        <v>57</v>
      </c>
      <c r="AB214" s="176" t="s">
        <v>58</v>
      </c>
      <c r="AC214" s="176" t="s">
        <v>4277</v>
      </c>
      <c r="AD214" s="22" t="s">
        <v>59</v>
      </c>
      <c r="AE214" s="176" t="s">
        <v>4238</v>
      </c>
      <c r="AF214" s="176" t="s">
        <v>4100</v>
      </c>
    </row>
    <row r="215" spans="1:41" hidden="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4107</v>
      </c>
      <c r="N215" s="76" t="s">
        <v>4108</v>
      </c>
      <c r="O215" s="52">
        <v>1.40625</v>
      </c>
      <c r="P215" s="52" t="s">
        <v>1099</v>
      </c>
      <c r="Q215" s="84" t="s">
        <v>4109</v>
      </c>
      <c r="R215" s="84" t="s">
        <v>4108</v>
      </c>
      <c r="S215" s="38">
        <v>0</v>
      </c>
      <c r="T215" s="39">
        <v>24</v>
      </c>
      <c r="U215" s="40">
        <v>72</v>
      </c>
      <c r="V215" s="41">
        <v>96</v>
      </c>
      <c r="W215" s="42" t="s">
        <v>59</v>
      </c>
      <c r="X215" s="181" t="s">
        <v>4110</v>
      </c>
      <c r="Y215" s="22" t="s">
        <v>4111</v>
      </c>
      <c r="AA215" s="28" t="s">
        <v>57</v>
      </c>
      <c r="AC215" s="22" t="s">
        <v>4112</v>
      </c>
      <c r="AD215" s="22" t="s">
        <v>59</v>
      </c>
      <c r="AE215" s="176" t="s">
        <v>4113</v>
      </c>
      <c r="AF215" s="176" t="s">
        <v>4114</v>
      </c>
    </row>
    <row r="216" spans="1:41" hidden="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4115</v>
      </c>
      <c r="N216" s="76" t="s">
        <v>4108</v>
      </c>
      <c r="O216" s="52">
        <v>2.2777777777777777</v>
      </c>
      <c r="P216" s="52" t="s">
        <v>1099</v>
      </c>
      <c r="Q216" s="84" t="s">
        <v>4116</v>
      </c>
      <c r="R216" s="84" t="s">
        <v>4108</v>
      </c>
      <c r="S216" s="38">
        <v>144</v>
      </c>
      <c r="T216" s="39">
        <v>154</v>
      </c>
      <c r="U216" s="40">
        <v>168</v>
      </c>
      <c r="V216" s="41">
        <v>181.5</v>
      </c>
      <c r="W216" s="42" t="s">
        <v>59</v>
      </c>
      <c r="X216" s="181" t="s">
        <v>4117</v>
      </c>
      <c r="Y216" s="22">
        <v>500</v>
      </c>
      <c r="AA216" s="28" t="s">
        <v>57</v>
      </c>
      <c r="AC216" s="22" t="s">
        <v>4118</v>
      </c>
      <c r="AD216" s="22" t="s">
        <v>59</v>
      </c>
      <c r="AE216" s="176" t="s">
        <v>4119</v>
      </c>
      <c r="AF216" s="176" t="s">
        <v>4120</v>
      </c>
    </row>
    <row r="217" spans="1:41" hidden="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4074</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4121</v>
      </c>
      <c r="Y217" s="22">
        <v>100</v>
      </c>
      <c r="AA217" s="28" t="s">
        <v>57</v>
      </c>
      <c r="AC217" s="22" t="s">
        <v>4122</v>
      </c>
      <c r="AD217" s="22" t="s">
        <v>59</v>
      </c>
      <c r="AE217" s="176" t="s">
        <v>3017</v>
      </c>
      <c r="AF217" s="176" t="s">
        <v>4123</v>
      </c>
      <c r="AO217" s="52" t="s">
        <v>4124</v>
      </c>
    </row>
    <row r="218" spans="1:41" hidden="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4075</v>
      </c>
      <c r="G218" s="205" t="str">
        <f>IF(AND(A218&lt;&gt;"",ISNUMBER(A218)),VLOOKUP(A218,Studies!A:BR,13,FALSE),"")</f>
        <v>PO</v>
      </c>
      <c r="H218" s="68" t="s">
        <v>58</v>
      </c>
      <c r="J218" s="205" t="str">
        <f>IF(AND(A218&lt;&gt;"",ISNUMBER(A218)),VLOOKUP(A218,Studies!A:BR,6,FALSE),"")</f>
        <v>Plasma</v>
      </c>
      <c r="K218" s="43">
        <v>0.899854862119013</v>
      </c>
      <c r="L218" s="43" t="s">
        <v>1099</v>
      </c>
      <c r="M218" s="76" t="s">
        <v>4125</v>
      </c>
      <c r="N218" s="76" t="s">
        <v>1151</v>
      </c>
      <c r="O218" s="52">
        <v>0.76751117734724295</v>
      </c>
      <c r="P218" s="52" t="s">
        <v>1099</v>
      </c>
      <c r="Q218" s="84" t="s">
        <v>4126</v>
      </c>
      <c r="R218" s="84" t="s">
        <v>1151</v>
      </c>
      <c r="S218" s="38">
        <v>0</v>
      </c>
      <c r="T218" s="39">
        <v>24</v>
      </c>
      <c r="U218" s="40">
        <v>72</v>
      </c>
      <c r="V218" s="41">
        <v>96</v>
      </c>
      <c r="W218" s="42" t="s">
        <v>59</v>
      </c>
      <c r="X218" s="181" t="s">
        <v>4127</v>
      </c>
      <c r="Y218" s="22">
        <v>400</v>
      </c>
      <c r="AA218" s="28" t="s">
        <v>57</v>
      </c>
      <c r="AB218" s="22" t="s">
        <v>58</v>
      </c>
      <c r="AC218" s="22" t="s">
        <v>2277</v>
      </c>
      <c r="AD218" s="22" t="s">
        <v>59</v>
      </c>
      <c r="AE218" s="176" t="s">
        <v>4128</v>
      </c>
      <c r="AF218" s="176" t="s">
        <v>2640</v>
      </c>
      <c r="AH218" s="177" t="s">
        <v>4129</v>
      </c>
      <c r="AL218" s="52" t="s">
        <v>613</v>
      </c>
      <c r="AM218" s="52" t="s">
        <v>653</v>
      </c>
    </row>
    <row r="219" spans="1:41" hidden="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4130</v>
      </c>
      <c r="M219" s="76" t="s">
        <v>4131</v>
      </c>
      <c r="N219" s="76" t="s">
        <v>1151</v>
      </c>
      <c r="O219" s="52">
        <v>1.24</v>
      </c>
      <c r="P219" s="52" t="s">
        <v>4130</v>
      </c>
      <c r="Q219" s="84" t="s">
        <v>4132</v>
      </c>
      <c r="R219" s="84" t="s">
        <v>1151</v>
      </c>
      <c r="S219" s="38">
        <v>0</v>
      </c>
      <c r="T219" s="39" t="s">
        <v>935</v>
      </c>
      <c r="U219" s="40">
        <v>100</v>
      </c>
      <c r="V219" s="41" t="s">
        <v>935</v>
      </c>
      <c r="W219" s="42" t="s">
        <v>59</v>
      </c>
      <c r="X219" s="181" t="s">
        <v>4133</v>
      </c>
      <c r="Y219" s="22">
        <v>200</v>
      </c>
      <c r="AA219" s="28" t="s">
        <v>57</v>
      </c>
      <c r="AB219" s="22" t="s">
        <v>58</v>
      </c>
      <c r="AC219" s="22" t="s">
        <v>4134</v>
      </c>
      <c r="AD219" s="22" t="s">
        <v>59</v>
      </c>
      <c r="AE219" s="176" t="s">
        <v>3016</v>
      </c>
      <c r="AF219" s="176" t="s">
        <v>4135</v>
      </c>
      <c r="AK219" s="23" t="s">
        <v>4136</v>
      </c>
    </row>
    <row r="220" spans="1:41" hidden="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4076</v>
      </c>
      <c r="G220" s="205" t="str">
        <f>IF(AND(A220&lt;&gt;"",ISNUMBER(A220)),VLOOKUP(A220,Studies!A:BR,13,FALSE),"")</f>
        <v>PO</v>
      </c>
      <c r="H220" s="68" t="s">
        <v>58</v>
      </c>
      <c r="J220" s="205" t="str">
        <f>IF(AND(A220&lt;&gt;"",ISNUMBER(A220)),VLOOKUP(A220,Studies!A:BR,6,FALSE),"")</f>
        <v>Plasma</v>
      </c>
      <c r="K220" s="43">
        <v>2.0187050359712231</v>
      </c>
      <c r="L220" s="43" t="s">
        <v>4137</v>
      </c>
      <c r="O220" s="52">
        <v>1.8099547511312217</v>
      </c>
      <c r="P220" s="52" t="s">
        <v>1099</v>
      </c>
      <c r="S220" s="38">
        <v>0</v>
      </c>
      <c r="T220" s="39" t="s">
        <v>935</v>
      </c>
      <c r="U220" s="40">
        <v>49</v>
      </c>
      <c r="V220" s="41" t="s">
        <v>935</v>
      </c>
      <c r="W220" s="42" t="s">
        <v>59</v>
      </c>
      <c r="X220" s="181" t="s">
        <v>4138</v>
      </c>
      <c r="Y220" s="22">
        <v>600</v>
      </c>
      <c r="AA220" s="28" t="s">
        <v>57</v>
      </c>
      <c r="AB220" s="22" t="s">
        <v>58</v>
      </c>
      <c r="AC220" s="22" t="s">
        <v>4139</v>
      </c>
      <c r="AD220" s="22" t="s">
        <v>59</v>
      </c>
      <c r="AE220" s="176" t="s">
        <v>3027</v>
      </c>
      <c r="AF220" s="176" t="s">
        <v>4140</v>
      </c>
      <c r="AH220" s="177" t="s">
        <v>4141</v>
      </c>
      <c r="AK220" s="23" t="s">
        <v>4142</v>
      </c>
      <c r="AO220" s="52" t="s">
        <v>4143</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4137</v>
      </c>
      <c r="O221" s="52">
        <v>0.78801843317972353</v>
      </c>
      <c r="P221" s="52" t="s">
        <v>1099</v>
      </c>
      <c r="S221" s="38">
        <v>0</v>
      </c>
      <c r="T221" s="39" t="s">
        <v>935</v>
      </c>
      <c r="U221" s="40">
        <v>113</v>
      </c>
      <c r="V221" s="41" t="s">
        <v>935</v>
      </c>
      <c r="W221" s="42" t="s">
        <v>59</v>
      </c>
      <c r="X221" s="181" t="s">
        <v>4144</v>
      </c>
      <c r="Y221" s="22">
        <v>600</v>
      </c>
      <c r="AA221" s="28" t="s">
        <v>57</v>
      </c>
      <c r="AB221" s="22" t="s">
        <v>58</v>
      </c>
      <c r="AC221" s="22" t="s">
        <v>4134</v>
      </c>
      <c r="AD221" s="22" t="s">
        <v>59</v>
      </c>
      <c r="AE221" s="176" t="s">
        <v>3016</v>
      </c>
      <c r="AF221" s="176" t="s">
        <v>4145</v>
      </c>
      <c r="AH221" s="177" t="s">
        <v>4146</v>
      </c>
      <c r="AK221" s="23" t="s">
        <v>4147</v>
      </c>
    </row>
    <row r="222" spans="1:41" s="181" customFormat="1" ht="14.25" hidden="1" x14ac:dyDescent="0.2">
      <c r="A222" s="172">
        <v>6010</v>
      </c>
      <c r="B222" s="172" t="s">
        <v>4181</v>
      </c>
      <c r="C222" s="172"/>
      <c r="D222" s="172" t="s">
        <v>4182</v>
      </c>
      <c r="E222" s="172" t="s">
        <v>4183</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4184</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hidden="1" x14ac:dyDescent="0.2">
      <c r="A223" s="172">
        <v>6011</v>
      </c>
      <c r="B223" s="172" t="s">
        <v>4181</v>
      </c>
      <c r="C223" s="172"/>
      <c r="D223" s="172" t="s">
        <v>4185</v>
      </c>
      <c r="E223" s="172" t="s">
        <v>4183</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4186</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hidden="1" x14ac:dyDescent="0.2">
      <c r="A224" s="172">
        <v>6020</v>
      </c>
      <c r="B224" s="172" t="s">
        <v>4187</v>
      </c>
      <c r="C224" s="172"/>
      <c r="D224" s="172" t="s">
        <v>4188</v>
      </c>
      <c r="E224" s="172" t="s">
        <v>4183</v>
      </c>
      <c r="F224" s="172" t="s">
        <v>4189</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4184</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hidden="1" x14ac:dyDescent="0.2">
      <c r="A225" s="172">
        <v>6021</v>
      </c>
      <c r="B225" s="172" t="s">
        <v>4187</v>
      </c>
      <c r="C225" s="172"/>
      <c r="D225" s="172" t="s">
        <v>4190</v>
      </c>
      <c r="E225" s="172" t="s">
        <v>4183</v>
      </c>
      <c r="F225" s="172" t="s">
        <v>4189</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4186</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hidden="1" x14ac:dyDescent="0.2">
      <c r="A226" s="172">
        <v>6030</v>
      </c>
      <c r="B226" s="172" t="s">
        <v>4191</v>
      </c>
      <c r="C226" s="172"/>
      <c r="D226" s="172" t="s">
        <v>4192</v>
      </c>
      <c r="E226" s="172" t="s">
        <v>4193</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hidden="1" x14ac:dyDescent="0.2">
      <c r="A227" s="172">
        <v>6031</v>
      </c>
      <c r="B227" s="172" t="s">
        <v>4191</v>
      </c>
      <c r="C227" s="172"/>
      <c r="D227" s="172" t="s">
        <v>4192</v>
      </c>
      <c r="E227" s="172" t="s">
        <v>4193</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hidden="1" x14ac:dyDescent="0.2">
      <c r="A228" s="172">
        <v>6032</v>
      </c>
      <c r="B228" s="172" t="s">
        <v>4191</v>
      </c>
      <c r="C228" s="172"/>
      <c r="D228" s="172" t="s">
        <v>4192</v>
      </c>
      <c r="E228" s="172" t="s">
        <v>4193</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hidden="1" x14ac:dyDescent="0.2">
      <c r="A229" s="172">
        <v>6040</v>
      </c>
      <c r="B229" s="172" t="s">
        <v>4194</v>
      </c>
      <c r="C229" s="172"/>
      <c r="D229" s="172" t="s">
        <v>4195</v>
      </c>
      <c r="E229" s="172" t="s">
        <v>4189</v>
      </c>
      <c r="F229" s="172" t="s">
        <v>4183</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hidden="1" x14ac:dyDescent="0.2">
      <c r="A230" s="172">
        <v>6050</v>
      </c>
      <c r="B230" s="172" t="s">
        <v>4196</v>
      </c>
      <c r="C230" s="172"/>
      <c r="D230" s="172" t="s">
        <v>4197</v>
      </c>
      <c r="E230" s="172" t="s">
        <v>4198</v>
      </c>
      <c r="F230" s="172" t="s">
        <v>4199</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hidden="1" x14ac:dyDescent="0.2">
      <c r="A231" s="172">
        <v>6060</v>
      </c>
      <c r="B231" s="172" t="s">
        <v>4200</v>
      </c>
      <c r="C231" s="172"/>
      <c r="D231" s="172" t="s">
        <v>4201</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hidden="1" x14ac:dyDescent="0.2">
      <c r="A232" s="172">
        <v>6061</v>
      </c>
      <c r="B232" s="172" t="s">
        <v>4202</v>
      </c>
      <c r="C232" s="172"/>
      <c r="D232" s="172" t="s">
        <v>4201</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hidden="1" x14ac:dyDescent="0.2">
      <c r="A233" s="172">
        <v>6070</v>
      </c>
      <c r="B233" s="172" t="s">
        <v>4203</v>
      </c>
      <c r="C233" s="172"/>
      <c r="D233" s="172" t="s">
        <v>4204</v>
      </c>
      <c r="E233" s="172" t="s">
        <v>4198</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hidden="1" x14ac:dyDescent="0.2">
      <c r="A234" s="172">
        <v>6080</v>
      </c>
      <c r="B234" s="172" t="s">
        <v>4205</v>
      </c>
      <c r="C234" s="172"/>
      <c r="D234" s="172" t="s">
        <v>4206</v>
      </c>
      <c r="E234" s="172" t="s">
        <v>660</v>
      </c>
      <c r="F234" s="172" t="s">
        <v>4207</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hidden="1" x14ac:dyDescent="0.2">
      <c r="A235" s="172">
        <v>6090</v>
      </c>
      <c r="B235" s="172" t="s">
        <v>4208</v>
      </c>
      <c r="C235" s="172"/>
      <c r="D235" s="172" t="s">
        <v>4209</v>
      </c>
      <c r="E235" s="172" t="s">
        <v>4198</v>
      </c>
      <c r="F235" s="172" t="s">
        <v>4207</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hidden="1" x14ac:dyDescent="0.2">
      <c r="A236" s="172">
        <v>6100</v>
      </c>
      <c r="B236" s="172" t="s">
        <v>4210</v>
      </c>
      <c r="C236" s="172"/>
      <c r="D236" s="172" t="s">
        <v>4211</v>
      </c>
      <c r="E236" s="172" t="s">
        <v>4207</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hidden="1" x14ac:dyDescent="0.2">
      <c r="A237" s="172">
        <v>6110</v>
      </c>
      <c r="B237" s="172" t="s">
        <v>4212</v>
      </c>
      <c r="C237" s="172"/>
      <c r="D237" s="172" t="s">
        <v>4213</v>
      </c>
      <c r="E237" s="172" t="s">
        <v>660</v>
      </c>
      <c r="F237" s="172" t="s">
        <v>4199</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3056</v>
      </c>
      <c r="J238" s="205" t="str">
        <f>IF(AND(A238&lt;&gt;"",ISNUMBER(A238)),VLOOKUP(A238,Studies!A:BR,6,FALSE),"")</f>
        <v>Plasma</v>
      </c>
      <c r="K238" s="43">
        <v>0.76900000000000002</v>
      </c>
      <c r="L238" s="187" t="s">
        <v>2677</v>
      </c>
      <c r="M238" s="76" t="s">
        <v>4218</v>
      </c>
      <c r="N238" s="201" t="s">
        <v>4098</v>
      </c>
      <c r="O238" s="52">
        <v>0.79</v>
      </c>
      <c r="P238" s="52" t="s">
        <v>2677</v>
      </c>
      <c r="Q238" s="84" t="s">
        <v>4222</v>
      </c>
      <c r="R238" s="84" t="s">
        <v>4098</v>
      </c>
      <c r="S238" s="38">
        <v>0</v>
      </c>
      <c r="T238" s="39" t="s">
        <v>935</v>
      </c>
      <c r="U238" s="40">
        <f>Studies!N1296</f>
        <v>228</v>
      </c>
      <c r="V238" s="41">
        <v>660</v>
      </c>
      <c r="W238" s="42" t="s">
        <v>59</v>
      </c>
      <c r="Y238" s="176">
        <v>2</v>
      </c>
      <c r="Z238" s="180"/>
      <c r="AA238" s="180" t="s">
        <v>57</v>
      </c>
      <c r="AB238" s="176" t="s">
        <v>58</v>
      </c>
      <c r="AC238" s="176" t="s">
        <v>4237</v>
      </c>
      <c r="AD238" s="176" t="s">
        <v>59</v>
      </c>
      <c r="AE238" s="176" t="s">
        <v>4236</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3056</v>
      </c>
      <c r="J239" s="205" t="str">
        <f>IF(AND(A239&lt;&gt;"",ISNUMBER(A239)),VLOOKUP(A239,Studies!A:BR,6,FALSE),"")</f>
        <v>Plasma</v>
      </c>
      <c r="K239" s="43">
        <v>0.39800000000000002</v>
      </c>
      <c r="L239" s="187" t="s">
        <v>2677</v>
      </c>
      <c r="M239" s="76" t="s">
        <v>4219</v>
      </c>
      <c r="N239" s="201" t="s">
        <v>4098</v>
      </c>
      <c r="O239" s="52">
        <v>0.51600000000000001</v>
      </c>
      <c r="P239" s="52" t="s">
        <v>2677</v>
      </c>
      <c r="Q239" s="84" t="s">
        <v>4223</v>
      </c>
      <c r="R239" s="84" t="s">
        <v>4098</v>
      </c>
      <c r="S239" s="182">
        <v>0</v>
      </c>
      <c r="T239" s="183" t="s">
        <v>935</v>
      </c>
      <c r="U239" s="184">
        <f>Studies!N1297</f>
        <v>228</v>
      </c>
      <c r="V239" s="41">
        <v>660</v>
      </c>
      <c r="W239" s="42" t="s">
        <v>59</v>
      </c>
      <c r="Y239" s="176">
        <v>10</v>
      </c>
      <c r="Z239" s="180"/>
      <c r="AA239" s="180" t="s">
        <v>57</v>
      </c>
      <c r="AB239" s="176" t="s">
        <v>58</v>
      </c>
      <c r="AC239" s="176" t="s">
        <v>4237</v>
      </c>
      <c r="AD239" s="176" t="s">
        <v>59</v>
      </c>
      <c r="AE239" s="176" t="s">
        <v>4236</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3056</v>
      </c>
      <c r="J240" s="205" t="str">
        <f>IF(AND(A240&lt;&gt;"",ISNUMBER(A240)),VLOOKUP(A240,Studies!A:BR,6,FALSE),"")</f>
        <v>Plasma</v>
      </c>
      <c r="K240" s="43">
        <v>9.1600000000000001E-2</v>
      </c>
      <c r="L240" s="187" t="s">
        <v>2677</v>
      </c>
      <c r="M240" s="76" t="s">
        <v>4220</v>
      </c>
      <c r="N240" s="201" t="s">
        <v>4098</v>
      </c>
      <c r="O240" s="52">
        <v>0.14899999999999999</v>
      </c>
      <c r="P240" s="52" t="s">
        <v>2677</v>
      </c>
      <c r="Q240" s="84" t="s">
        <v>4224</v>
      </c>
      <c r="R240" s="84" t="s">
        <v>4098</v>
      </c>
      <c r="S240" s="182">
        <v>0</v>
      </c>
      <c r="T240" s="183" t="s">
        <v>935</v>
      </c>
      <c r="U240" s="184">
        <f>Studies!N1298</f>
        <v>660</v>
      </c>
      <c r="V240" s="41" t="s">
        <v>935</v>
      </c>
      <c r="W240" s="42" t="s">
        <v>59</v>
      </c>
      <c r="Y240" s="176" t="s">
        <v>4253</v>
      </c>
      <c r="Z240" s="180"/>
      <c r="AA240" s="180" t="s">
        <v>57</v>
      </c>
      <c r="AB240" s="176" t="s">
        <v>58</v>
      </c>
      <c r="AC240" s="176" t="s">
        <v>4276</v>
      </c>
      <c r="AD240" s="176" t="s">
        <v>59</v>
      </c>
      <c r="AE240" s="176" t="s">
        <v>4252</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3056</v>
      </c>
      <c r="J241" s="205" t="str">
        <f>IF(AND(A241&lt;&gt;"",ISNUMBER(A241)),VLOOKUP(A241,Studies!A:BR,6,FALSE),"")</f>
        <v>Plasma</v>
      </c>
      <c r="K241" s="43">
        <v>8.5900000000000004E-2</v>
      </c>
      <c r="L241" s="187" t="s">
        <v>2677</v>
      </c>
      <c r="M241" s="76" t="s">
        <v>4221</v>
      </c>
      <c r="N241" s="201" t="s">
        <v>4098</v>
      </c>
      <c r="O241" s="52">
        <v>0.13900000000000001</v>
      </c>
      <c r="P241" s="52" t="s">
        <v>2677</v>
      </c>
      <c r="Q241" s="84" t="s">
        <v>4225</v>
      </c>
      <c r="R241" s="84" t="s">
        <v>4098</v>
      </c>
      <c r="S241" s="182">
        <v>0</v>
      </c>
      <c r="T241" s="183" t="s">
        <v>935</v>
      </c>
      <c r="U241" s="184">
        <f>Studies!N1299</f>
        <v>660</v>
      </c>
      <c r="V241" s="41" t="s">
        <v>935</v>
      </c>
      <c r="W241" s="42" t="s">
        <v>59</v>
      </c>
      <c r="Y241" s="176" t="s">
        <v>4254</v>
      </c>
      <c r="Z241" s="180"/>
      <c r="AA241" s="180" t="s">
        <v>57</v>
      </c>
      <c r="AB241" s="176" t="s">
        <v>58</v>
      </c>
      <c r="AC241" s="176" t="s">
        <v>4277</v>
      </c>
      <c r="AD241" s="176" t="s">
        <v>59</v>
      </c>
      <c r="AE241" s="176" t="s">
        <v>4251</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3056</v>
      </c>
      <c r="J242" s="205" t="str">
        <f>IF(AND(A242&lt;&gt;"",ISNUMBER(A242)),VLOOKUP(A242,Studies!A:BR,6,FALSE),"")</f>
        <v>Plasma</v>
      </c>
      <c r="K242" s="43">
        <f>1/2</f>
        <v>0.5</v>
      </c>
      <c r="L242" s="187" t="s">
        <v>2677</v>
      </c>
      <c r="S242" s="38">
        <v>0</v>
      </c>
      <c r="T242" s="39">
        <v>10</v>
      </c>
      <c r="U242" s="40">
        <v>336</v>
      </c>
      <c r="V242" s="41">
        <f>U242+10</f>
        <v>346</v>
      </c>
      <c r="W242" s="186" t="s">
        <v>59</v>
      </c>
      <c r="X242" s="181" t="s">
        <v>4240</v>
      </c>
      <c r="Y242" s="22">
        <v>10</v>
      </c>
      <c r="AA242" s="180" t="s">
        <v>57</v>
      </c>
      <c r="AB242" s="176" t="s">
        <v>58</v>
      </c>
      <c r="AC242" s="22" t="s">
        <v>2474</v>
      </c>
      <c r="AD242" s="22" t="s">
        <v>59</v>
      </c>
      <c r="AE242" s="176" t="s">
        <v>3025</v>
      </c>
      <c r="AH242" s="177" t="s">
        <v>4233</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3056</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181" t="s">
        <v>4240</v>
      </c>
      <c r="Y243" s="22">
        <v>20</v>
      </c>
      <c r="Z243" s="137"/>
      <c r="AA243" s="180" t="s">
        <v>57</v>
      </c>
      <c r="AB243" s="176" t="s">
        <v>58</v>
      </c>
      <c r="AC243" s="176" t="s">
        <v>2474</v>
      </c>
      <c r="AD243" s="136" t="s">
        <v>59</v>
      </c>
      <c r="AE243" s="176" t="s">
        <v>3025</v>
      </c>
      <c r="AG243" s="174"/>
      <c r="AH243" s="177" t="s">
        <v>4233</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3056</v>
      </c>
      <c r="J244" s="205" t="str">
        <f>IF(AND(A244&lt;&gt;"",ISNUMBER(A244)),VLOOKUP(A244,Studies!A:BR,6,FALSE),"")</f>
        <v>Plasma</v>
      </c>
      <c r="K244" s="43">
        <f>1/4</f>
        <v>0.25</v>
      </c>
      <c r="L244" s="187" t="s">
        <v>2677</v>
      </c>
      <c r="S244" s="182">
        <v>0</v>
      </c>
      <c r="T244" s="183">
        <v>10</v>
      </c>
      <c r="U244" s="184">
        <v>336</v>
      </c>
      <c r="V244" s="185">
        <f t="shared" si="6"/>
        <v>346</v>
      </c>
      <c r="W244" s="186" t="s">
        <v>59</v>
      </c>
      <c r="X244" s="181" t="s">
        <v>4240</v>
      </c>
      <c r="Y244" s="22">
        <v>100</v>
      </c>
      <c r="Z244" s="137"/>
      <c r="AA244" s="137" t="s">
        <v>57</v>
      </c>
      <c r="AB244" s="176" t="s">
        <v>58</v>
      </c>
      <c r="AC244" s="176" t="s">
        <v>2474</v>
      </c>
      <c r="AD244" s="136" t="s">
        <v>59</v>
      </c>
      <c r="AE244" s="176" t="s">
        <v>3025</v>
      </c>
      <c r="AG244" s="174"/>
      <c r="AH244" s="177" t="s">
        <v>4233</v>
      </c>
      <c r="AI244" s="178"/>
      <c r="AJ244" s="178"/>
      <c r="AK244" s="178"/>
    </row>
    <row r="245" spans="1:37" x14ac:dyDescent="0.2">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3056</v>
      </c>
      <c r="J245" s="205" t="str">
        <f>IF(AND(A245&lt;&gt;"",ISNUMBER(A245)),VLOOKUP(A245,Studies!A:BR,6,FALSE),"")</f>
        <v>Plasma</v>
      </c>
      <c r="K245" s="43">
        <v>0.14099999999999999</v>
      </c>
      <c r="L245" s="43" t="s">
        <v>2677</v>
      </c>
      <c r="M245" s="76">
        <v>28.8</v>
      </c>
      <c r="N245" s="76" t="s">
        <v>4273</v>
      </c>
      <c r="O245" s="52">
        <v>0.13800000000000001</v>
      </c>
      <c r="P245" s="52" t="s">
        <v>2677</v>
      </c>
      <c r="Q245" s="84">
        <v>20.8</v>
      </c>
      <c r="R245" s="84" t="s">
        <v>4273</v>
      </c>
      <c r="S245" s="38">
        <v>0</v>
      </c>
      <c r="T245" s="39" t="s">
        <v>935</v>
      </c>
      <c r="U245" s="40">
        <v>168</v>
      </c>
      <c r="V245" s="41" t="s">
        <v>935</v>
      </c>
      <c r="W245" s="42" t="s">
        <v>59</v>
      </c>
      <c r="X245" s="181" t="s">
        <v>4262</v>
      </c>
      <c r="Y245" s="22">
        <v>600</v>
      </c>
      <c r="Z245" s="137"/>
      <c r="AA245" s="137" t="s">
        <v>57</v>
      </c>
      <c r="AB245" s="176" t="s">
        <v>58</v>
      </c>
      <c r="AC245" s="176" t="s">
        <v>4271</v>
      </c>
      <c r="AD245" s="136" t="s">
        <v>59</v>
      </c>
      <c r="AE245" s="136" t="s">
        <v>4274</v>
      </c>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5" xr:uid="{2CDEE179-D303-4B59-B783-362B1B4DBA0C}">
    <filterColumn colId="5">
      <filters>
        <filter val="Rifampici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topLeftCell="A19" workbookViewId="0">
      <selection activeCell="B39" sqref="B39"/>
    </sheetView>
  </sheetViews>
  <sheetFormatPr baseColWidth="10" defaultColWidth="11" defaultRowHeight="14.25" x14ac:dyDescent="0.2"/>
  <cols>
    <col min="1" max="1" width="29" bestFit="1" customWidth="1"/>
    <col min="2" max="2" width="22.75" bestFit="1" customWidth="1"/>
  </cols>
  <sheetData>
    <row r="1" spans="1:2" ht="15" x14ac:dyDescent="0.25">
      <c r="A1" s="1" t="s">
        <v>1163</v>
      </c>
      <c r="B1" s="1" t="s">
        <v>1164</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1165</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1166</v>
      </c>
      <c r="B13" s="245">
        <v>178.27070000000001</v>
      </c>
    </row>
    <row r="14" spans="1:2" x14ac:dyDescent="0.2">
      <c r="A14" s="172" t="s">
        <v>1167</v>
      </c>
      <c r="B14" s="245">
        <v>444.41629999999998</v>
      </c>
    </row>
    <row r="15" spans="1:2" x14ac:dyDescent="0.2">
      <c r="A15" s="172" t="s">
        <v>1168</v>
      </c>
      <c r="B15" s="245">
        <v>853.92</v>
      </c>
    </row>
    <row r="16" spans="1:2" x14ac:dyDescent="0.2">
      <c r="A16" s="172" t="s">
        <v>101</v>
      </c>
      <c r="B16" s="245">
        <v>325.77</v>
      </c>
    </row>
    <row r="17" spans="1:2" x14ac:dyDescent="0.2">
      <c r="A17" s="172" t="s">
        <v>53</v>
      </c>
      <c r="B17" s="245">
        <v>822.94</v>
      </c>
    </row>
    <row r="18" spans="1:2" x14ac:dyDescent="0.2">
      <c r="A18" s="172" t="s">
        <v>1169</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1398</v>
      </c>
      <c r="B24" s="245">
        <v>704.85550000000001</v>
      </c>
    </row>
    <row r="25" spans="1:2" x14ac:dyDescent="0.2">
      <c r="A25" t="s">
        <v>1600</v>
      </c>
      <c r="B25" s="245">
        <v>408.87299999999999</v>
      </c>
    </row>
    <row r="26" spans="1:2" x14ac:dyDescent="0.2">
      <c r="A26" t="s">
        <v>1683</v>
      </c>
      <c r="B26" s="245">
        <v>585</v>
      </c>
    </row>
    <row r="27" spans="1:2" x14ac:dyDescent="0.2">
      <c r="A27" t="s">
        <v>1684</v>
      </c>
      <c r="B27" s="245">
        <v>585</v>
      </c>
    </row>
    <row r="28" spans="1:2" x14ac:dyDescent="0.2">
      <c r="A28" t="s">
        <v>1685</v>
      </c>
      <c r="B28" s="245">
        <v>0</v>
      </c>
    </row>
    <row r="29" spans="1:2" x14ac:dyDescent="0.2">
      <c r="A29" t="s">
        <v>2030</v>
      </c>
      <c r="B29" s="245">
        <v>308.76499999999999</v>
      </c>
    </row>
    <row r="30" spans="1:2" x14ac:dyDescent="0.2">
      <c r="A30" t="s">
        <v>1951</v>
      </c>
      <c r="B30" s="245">
        <v>343.21</v>
      </c>
    </row>
    <row r="31" spans="1:2" x14ac:dyDescent="0.2">
      <c r="A31" t="s">
        <v>2178</v>
      </c>
      <c r="B31" s="245">
        <v>315.67500000000001</v>
      </c>
    </row>
    <row r="32" spans="1:2" x14ac:dyDescent="0.2">
      <c r="A32" t="s">
        <v>1108</v>
      </c>
      <c r="B32" s="245">
        <v>747.95299999999997</v>
      </c>
    </row>
    <row r="33" spans="1:2" x14ac:dyDescent="0.2">
      <c r="A33" t="s">
        <v>2501</v>
      </c>
      <c r="B33">
        <v>763.95</v>
      </c>
    </row>
    <row r="34" spans="1:2" x14ac:dyDescent="0.2">
      <c r="A34" t="s">
        <v>2502</v>
      </c>
      <c r="B34">
        <v>733.93</v>
      </c>
    </row>
    <row r="35" spans="1:2" x14ac:dyDescent="0.2">
      <c r="A35" s="172" t="s">
        <v>382</v>
      </c>
      <c r="B35" s="172">
        <v>454.6</v>
      </c>
    </row>
    <row r="36" spans="1:2" x14ac:dyDescent="0.2">
      <c r="A36" t="s">
        <v>1091</v>
      </c>
      <c r="B36">
        <v>318.33999999999997</v>
      </c>
    </row>
    <row r="37" spans="1:2" x14ac:dyDescent="0.2">
      <c r="A37" t="s">
        <v>3555</v>
      </c>
      <c r="B37">
        <v>424.53</v>
      </c>
    </row>
    <row r="38" spans="1:2" x14ac:dyDescent="0.2">
      <c r="A38" t="s">
        <v>3200</v>
      </c>
      <c r="B38">
        <v>252.34</v>
      </c>
    </row>
    <row r="39" spans="1:2" x14ac:dyDescent="0.2">
      <c r="A39" t="s">
        <v>4241</v>
      </c>
      <c r="B39">
        <v>141000</v>
      </c>
    </row>
    <row r="40" spans="1:2" x14ac:dyDescent="0.2">
      <c r="A40" t="s">
        <v>4243</v>
      </c>
      <c r="B40">
        <v>57318.7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1170</v>
      </c>
      <c r="B1" s="172"/>
      <c r="C1" s="172"/>
      <c r="D1" s="172"/>
      <c r="E1" s="1" t="s">
        <v>1171</v>
      </c>
      <c r="F1" s="1"/>
      <c r="G1" s="172"/>
      <c r="H1" s="1"/>
      <c r="I1" s="1"/>
      <c r="J1" s="172"/>
      <c r="K1" s="172"/>
      <c r="L1" s="172"/>
      <c r="M1" s="172"/>
      <c r="N1" s="172"/>
      <c r="O1" s="172"/>
      <c r="P1" s="172"/>
    </row>
    <row r="2" spans="1:16" ht="15"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1209</v>
      </c>
      <c r="F18" s="172" t="s">
        <v>1209</v>
      </c>
      <c r="G18" s="172" t="s">
        <v>1209</v>
      </c>
      <c r="H18" s="172" t="s">
        <v>1209</v>
      </c>
      <c r="I18" s="172"/>
      <c r="J18" s="172" t="s">
        <v>1210</v>
      </c>
      <c r="K18" s="172" t="s">
        <v>1210</v>
      </c>
    </row>
    <row r="19" spans="5:11" x14ac:dyDescent="0.2">
      <c r="E19" s="172" t="s">
        <v>1211</v>
      </c>
      <c r="F19" s="172" t="s">
        <v>1211</v>
      </c>
      <c r="G19" s="172" t="s">
        <v>1211</v>
      </c>
      <c r="H19" s="172" t="s">
        <v>1211</v>
      </c>
      <c r="I19" s="172"/>
      <c r="J19" s="172" t="s">
        <v>1212</v>
      </c>
      <c r="K19" s="172" t="s">
        <v>1212</v>
      </c>
    </row>
    <row r="20" spans="5:11" x14ac:dyDescent="0.2">
      <c r="E20" s="172" t="s">
        <v>1213</v>
      </c>
      <c r="F20" s="172" t="s">
        <v>1213</v>
      </c>
      <c r="G20" s="172" t="s">
        <v>1213</v>
      </c>
      <c r="H20" s="172" t="s">
        <v>1213</v>
      </c>
      <c r="I20" s="172"/>
      <c r="J20" s="172" t="s">
        <v>1214</v>
      </c>
      <c r="K20" s="172" t="s">
        <v>1214</v>
      </c>
    </row>
    <row r="21" spans="5:11" x14ac:dyDescent="0.2">
      <c r="E21" s="172" t="s">
        <v>1215</v>
      </c>
      <c r="F21" s="172" t="s">
        <v>1215</v>
      </c>
      <c r="G21" s="172" t="s">
        <v>1215</v>
      </c>
      <c r="H21" s="172" t="s">
        <v>1215</v>
      </c>
      <c r="I21" s="172"/>
      <c r="J21" s="172" t="s">
        <v>1216</v>
      </c>
      <c r="K21" s="172" t="s">
        <v>1216</v>
      </c>
    </row>
    <row r="22" spans="5:11" x14ac:dyDescent="0.2">
      <c r="E22" s="172" t="s">
        <v>1217</v>
      </c>
      <c r="F22" s="172" t="s">
        <v>1217</v>
      </c>
      <c r="G22" s="172" t="s">
        <v>1217</v>
      </c>
      <c r="H22" s="172" t="s">
        <v>1217</v>
      </c>
      <c r="I22" s="172"/>
      <c r="J22" s="172" t="s">
        <v>1218</v>
      </c>
      <c r="K22" s="172" t="s">
        <v>1218</v>
      </c>
    </row>
    <row r="23" spans="5:11" x14ac:dyDescent="0.2">
      <c r="E23" s="172" t="s">
        <v>1219</v>
      </c>
      <c r="F23" s="172" t="s">
        <v>1219</v>
      </c>
      <c r="G23" s="172" t="s">
        <v>1219</v>
      </c>
      <c r="H23" s="172" t="s">
        <v>1219</v>
      </c>
      <c r="I23" s="172"/>
      <c r="J23" s="172" t="s">
        <v>1220</v>
      </c>
      <c r="K23" s="172" t="s">
        <v>1220</v>
      </c>
    </row>
    <row r="24" spans="5:11" x14ac:dyDescent="0.2">
      <c r="E24" s="172" t="s">
        <v>1221</v>
      </c>
      <c r="F24" s="172" t="s">
        <v>1221</v>
      </c>
      <c r="G24" s="172" t="s">
        <v>1221</v>
      </c>
      <c r="H24" s="172" t="s">
        <v>1221</v>
      </c>
      <c r="I24" s="172"/>
      <c r="J24" s="172" t="s">
        <v>1222</v>
      </c>
      <c r="K24" s="172" t="s">
        <v>1222</v>
      </c>
    </row>
    <row r="25" spans="5:11" x14ac:dyDescent="0.2">
      <c r="E25" s="172" t="s">
        <v>1223</v>
      </c>
      <c r="F25" s="172" t="s">
        <v>1223</v>
      </c>
      <c r="G25" s="172" t="s">
        <v>1223</v>
      </c>
      <c r="H25" s="172" t="s">
        <v>1223</v>
      </c>
      <c r="I25" s="172"/>
      <c r="J25" s="172" t="s">
        <v>1224</v>
      </c>
      <c r="K25" s="172" t="s">
        <v>1224</v>
      </c>
    </row>
    <row r="26" spans="5:11" x14ac:dyDescent="0.2">
      <c r="E26" s="172" t="s">
        <v>1225</v>
      </c>
      <c r="F26" s="172" t="s">
        <v>1225</v>
      </c>
      <c r="G26" s="172" t="s">
        <v>1225</v>
      </c>
      <c r="H26" s="172" t="s">
        <v>1225</v>
      </c>
      <c r="I26" s="172"/>
      <c r="J26" s="172" t="s">
        <v>1226</v>
      </c>
      <c r="K26" s="172" t="s">
        <v>1226</v>
      </c>
    </row>
    <row r="27" spans="5:11" x14ac:dyDescent="0.2">
      <c r="E27" s="172" t="s">
        <v>57</v>
      </c>
      <c r="F27" s="172" t="s">
        <v>57</v>
      </c>
      <c r="G27" s="172"/>
      <c r="H27" s="172" t="s">
        <v>446</v>
      </c>
      <c r="I27" s="172"/>
      <c r="J27" s="172" t="s">
        <v>1227</v>
      </c>
      <c r="K27" s="172" t="s">
        <v>1227</v>
      </c>
    </row>
    <row r="28" spans="5:11" x14ac:dyDescent="0.2">
      <c r="E28" s="172" t="s">
        <v>448</v>
      </c>
      <c r="F28" s="172" t="s">
        <v>448</v>
      </c>
      <c r="G28" s="172"/>
      <c r="H28" s="172"/>
      <c r="I28" s="172"/>
      <c r="J28" s="172" t="s">
        <v>1228</v>
      </c>
      <c r="K28" s="172" t="s">
        <v>1228</v>
      </c>
    </row>
    <row r="29" spans="5:11" x14ac:dyDescent="0.2">
      <c r="E29" s="172" t="s">
        <v>1229</v>
      </c>
      <c r="F29" s="172" t="s">
        <v>1229</v>
      </c>
      <c r="G29" s="172"/>
      <c r="H29" s="172"/>
      <c r="I29" s="172"/>
      <c r="J29" s="172" t="s">
        <v>1230</v>
      </c>
      <c r="K29" s="172" t="s">
        <v>1230</v>
      </c>
    </row>
    <row r="30" spans="5:11" x14ac:dyDescent="0.2">
      <c r="E30" s="172" t="s">
        <v>1231</v>
      </c>
      <c r="F30" s="172" t="s">
        <v>1231</v>
      </c>
      <c r="G30" s="172"/>
      <c r="H30" s="172"/>
      <c r="I30" s="172"/>
      <c r="J30" s="172" t="s">
        <v>1232</v>
      </c>
      <c r="K30" s="172" t="s">
        <v>1232</v>
      </c>
    </row>
    <row r="31" spans="5:11" x14ac:dyDescent="0.2">
      <c r="E31" s="172" t="s">
        <v>1233</v>
      </c>
      <c r="F31" s="172" t="s">
        <v>1233</v>
      </c>
      <c r="G31" s="172"/>
      <c r="H31" s="172"/>
      <c r="I31" s="172"/>
      <c r="J31" s="172" t="s">
        <v>1234</v>
      </c>
      <c r="K31" s="172" t="s">
        <v>1234</v>
      </c>
    </row>
    <row r="32" spans="5:11" x14ac:dyDescent="0.2">
      <c r="E32" s="172" t="s">
        <v>1235</v>
      </c>
      <c r="F32" s="172" t="s">
        <v>1235</v>
      </c>
      <c r="G32" s="172"/>
      <c r="H32" s="172"/>
      <c r="I32" s="172"/>
      <c r="J32" s="172" t="s">
        <v>1236</v>
      </c>
      <c r="K32" s="172" t="s">
        <v>1236</v>
      </c>
    </row>
    <row r="33" spans="5:11" x14ac:dyDescent="0.2">
      <c r="E33" s="172" t="s">
        <v>1237</v>
      </c>
      <c r="F33" s="172" t="s">
        <v>1237</v>
      </c>
      <c r="G33" s="172"/>
      <c r="H33" s="172"/>
      <c r="I33" s="172"/>
      <c r="J33" s="172" t="s">
        <v>1238</v>
      </c>
      <c r="K33" s="172" t="s">
        <v>1238</v>
      </c>
    </row>
    <row r="34" spans="5:11" x14ac:dyDescent="0.2">
      <c r="E34" s="172" t="s">
        <v>1239</v>
      </c>
      <c r="F34" s="172" t="s">
        <v>1239</v>
      </c>
      <c r="G34" s="172"/>
      <c r="H34" s="172"/>
      <c r="I34" s="172"/>
      <c r="J34" s="172" t="s">
        <v>1240</v>
      </c>
      <c r="K34" s="172" t="s">
        <v>1240</v>
      </c>
    </row>
    <row r="35" spans="5:11" x14ac:dyDescent="0.2">
      <c r="E35" s="172" t="s">
        <v>446</v>
      </c>
      <c r="F35" s="172" t="s">
        <v>446</v>
      </c>
      <c r="G35" s="172"/>
      <c r="H35" s="172"/>
      <c r="I35" s="172"/>
      <c r="J35" s="172" t="s">
        <v>1241</v>
      </c>
      <c r="K35" s="172" t="s">
        <v>1241</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1242</v>
      </c>
      <c r="K38" s="172" t="s">
        <v>1242</v>
      </c>
    </row>
    <row r="39" spans="5:11" x14ac:dyDescent="0.2">
      <c r="E39" s="172"/>
      <c r="F39" s="172"/>
      <c r="G39" s="172"/>
      <c r="H39" s="172"/>
      <c r="I39" s="172"/>
      <c r="J39" s="172" t="s">
        <v>1243</v>
      </c>
      <c r="K39" s="172" t="s">
        <v>1243</v>
      </c>
    </row>
    <row r="40" spans="5:11" x14ac:dyDescent="0.2">
      <c r="E40" s="172"/>
      <c r="F40" s="172"/>
      <c r="G40" s="172"/>
      <c r="H40" s="172"/>
      <c r="I40" s="172"/>
      <c r="J40" s="172" t="s">
        <v>1244</v>
      </c>
      <c r="K40" s="172" t="s">
        <v>1244</v>
      </c>
    </row>
    <row r="41" spans="5:11" x14ac:dyDescent="0.2">
      <c r="E41" s="172"/>
      <c r="F41" s="172"/>
      <c r="G41" s="172"/>
      <c r="H41" s="172"/>
      <c r="I41" s="172"/>
      <c r="J41" s="172" t="s">
        <v>1245</v>
      </c>
      <c r="K41" s="172" t="s">
        <v>1245</v>
      </c>
    </row>
    <row r="42" spans="5:11" x14ac:dyDescent="0.2">
      <c r="E42" s="172"/>
      <c r="F42" s="172"/>
      <c r="G42" s="172"/>
      <c r="H42" s="172"/>
      <c r="I42" s="172"/>
      <c r="J42" s="172" t="s">
        <v>1246</v>
      </c>
      <c r="K42" s="172" t="s">
        <v>1246</v>
      </c>
    </row>
    <row r="43" spans="5:11" x14ac:dyDescent="0.2">
      <c r="E43" s="172"/>
      <c r="F43" s="172"/>
      <c r="G43" s="172"/>
      <c r="H43" s="172"/>
      <c r="I43" s="172"/>
      <c r="J43" s="172" t="s">
        <v>1247</v>
      </c>
      <c r="K43" s="172" t="s">
        <v>1247</v>
      </c>
    </row>
    <row r="44" spans="5:11" x14ac:dyDescent="0.2">
      <c r="E44" s="172"/>
      <c r="F44" s="172"/>
      <c r="G44" s="172"/>
      <c r="H44" s="172"/>
      <c r="I44" s="172"/>
      <c r="J44" s="172" t="s">
        <v>1248</v>
      </c>
      <c r="K44" s="172" t="s">
        <v>1248</v>
      </c>
    </row>
    <row r="45" spans="5:11" x14ac:dyDescent="0.2">
      <c r="E45" s="172"/>
      <c r="F45" s="172"/>
      <c r="G45" s="172"/>
      <c r="H45" s="172"/>
      <c r="I45" s="172"/>
      <c r="J45" s="172" t="s">
        <v>1249</v>
      </c>
      <c r="K45" s="172" t="s">
        <v>1249</v>
      </c>
    </row>
    <row r="46" spans="5:11" x14ac:dyDescent="0.2">
      <c r="E46" s="172"/>
      <c r="F46" s="172"/>
      <c r="G46" s="172"/>
      <c r="H46" s="172"/>
      <c r="I46" s="172"/>
      <c r="J46" s="172" t="s">
        <v>1250</v>
      </c>
      <c r="K46" s="172" t="s">
        <v>1250</v>
      </c>
    </row>
    <row r="47" spans="5:11" x14ac:dyDescent="0.2">
      <c r="E47" s="172"/>
      <c r="F47" s="172"/>
      <c r="G47" s="172"/>
      <c r="H47" s="172"/>
      <c r="I47" s="172"/>
      <c r="J47" s="172" t="s">
        <v>1251</v>
      </c>
      <c r="K47" s="172" t="s">
        <v>1251</v>
      </c>
    </row>
    <row r="48" spans="5:11" x14ac:dyDescent="0.2">
      <c r="E48" s="172"/>
      <c r="F48" s="172"/>
      <c r="G48" s="172"/>
      <c r="H48" s="172"/>
      <c r="I48" s="172"/>
      <c r="J48" s="172" t="s">
        <v>1252</v>
      </c>
      <c r="K48" s="172" t="s">
        <v>1252</v>
      </c>
    </row>
    <row r="49" spans="10:13" x14ac:dyDescent="0.2">
      <c r="J49" s="172" t="s">
        <v>1253</v>
      </c>
      <c r="K49" s="172" t="s">
        <v>1253</v>
      </c>
      <c r="L49" s="172"/>
      <c r="M49" s="172"/>
    </row>
    <row r="50" spans="10:13" x14ac:dyDescent="0.2">
      <c r="J50" s="172" t="s">
        <v>1254</v>
      </c>
      <c r="K50" s="172" t="s">
        <v>1254</v>
      </c>
      <c r="L50" s="172"/>
      <c r="M50" s="172"/>
    </row>
    <row r="51" spans="10:13" x14ac:dyDescent="0.2">
      <c r="J51" s="172" t="s">
        <v>1255</v>
      </c>
      <c r="K51" s="172" t="s">
        <v>1255</v>
      </c>
      <c r="L51" s="172"/>
      <c r="M51" s="172"/>
    </row>
    <row r="52" spans="10:13" x14ac:dyDescent="0.2">
      <c r="J52" s="172" t="s">
        <v>964</v>
      </c>
      <c r="K52" s="172" t="s">
        <v>964</v>
      </c>
      <c r="L52" s="172"/>
      <c r="M52" s="172"/>
    </row>
    <row r="53" spans="10:13" x14ac:dyDescent="0.2">
      <c r="J53" s="172" t="s">
        <v>1187</v>
      </c>
      <c r="K53" s="172" t="s">
        <v>1187</v>
      </c>
      <c r="L53" s="172"/>
      <c r="M53" s="172"/>
    </row>
    <row r="54" spans="10:13" x14ac:dyDescent="0.2">
      <c r="J54" s="172" t="s">
        <v>1191</v>
      </c>
      <c r="K54" s="172" t="s">
        <v>1191</v>
      </c>
      <c r="L54" s="172"/>
      <c r="M54" s="172"/>
    </row>
    <row r="55" spans="10:13" x14ac:dyDescent="0.2">
      <c r="J55" s="172" t="s">
        <v>1194</v>
      </c>
      <c r="K55" s="172" t="s">
        <v>1194</v>
      </c>
      <c r="L55" s="172"/>
      <c r="M55" s="172"/>
    </row>
    <row r="56" spans="10:13" x14ac:dyDescent="0.2">
      <c r="J56" s="172" t="s">
        <v>1197</v>
      </c>
      <c r="K56" s="172" t="s">
        <v>1197</v>
      </c>
      <c r="L56" s="172"/>
      <c r="M56" s="172"/>
    </row>
    <row r="57" spans="10:13" x14ac:dyDescent="0.2">
      <c r="J57" s="172" t="s">
        <v>1200</v>
      </c>
      <c r="K57" s="172" t="s">
        <v>1200</v>
      </c>
      <c r="L57" s="172"/>
      <c r="M57" s="172"/>
    </row>
    <row r="58" spans="10:13" x14ac:dyDescent="0.2">
      <c r="J58" s="172" t="s">
        <v>1203</v>
      </c>
      <c r="K58" s="172" t="s">
        <v>1203</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1206</v>
      </c>
      <c r="K63" s="172" t="s">
        <v>1206</v>
      </c>
      <c r="L63" s="172"/>
      <c r="M63" s="172"/>
    </row>
    <row r="64" spans="10:13" x14ac:dyDescent="0.2">
      <c r="J64" s="172" t="s">
        <v>1208</v>
      </c>
      <c r="K64" s="172" t="s">
        <v>1208</v>
      </c>
      <c r="L64" s="172"/>
      <c r="M64" s="172"/>
    </row>
    <row r="65" spans="10:13" x14ac:dyDescent="0.2">
      <c r="J65" s="172" t="s">
        <v>960</v>
      </c>
      <c r="K65" s="172" t="s">
        <v>960</v>
      </c>
      <c r="L65" s="172"/>
      <c r="M65" s="172"/>
    </row>
    <row r="66" spans="10:13" x14ac:dyDescent="0.2">
      <c r="J66" s="172" t="s">
        <v>1210</v>
      </c>
      <c r="K66" s="172" t="s">
        <v>1210</v>
      </c>
      <c r="L66" s="172"/>
      <c r="M66" s="172"/>
    </row>
    <row r="67" spans="10:13" x14ac:dyDescent="0.2">
      <c r="J67" s="172" t="s">
        <v>1212</v>
      </c>
      <c r="K67" s="172" t="s">
        <v>1212</v>
      </c>
      <c r="L67" s="172"/>
      <c r="M67" s="172"/>
    </row>
    <row r="68" spans="10:13" x14ac:dyDescent="0.2">
      <c r="J68" s="172" t="s">
        <v>1214</v>
      </c>
      <c r="K68" s="172" t="s">
        <v>1214</v>
      </c>
      <c r="L68" s="172"/>
      <c r="M68" s="172"/>
    </row>
    <row r="69" spans="10:13" x14ac:dyDescent="0.2">
      <c r="J69" s="172" t="s">
        <v>1216</v>
      </c>
      <c r="K69" s="172" t="s">
        <v>1216</v>
      </c>
      <c r="L69" s="172"/>
      <c r="M69" s="172"/>
    </row>
    <row r="70" spans="10:13" x14ac:dyDescent="0.2">
      <c r="J70" s="172" t="s">
        <v>1218</v>
      </c>
      <c r="K70" s="172" t="s">
        <v>1218</v>
      </c>
      <c r="L70" s="172"/>
      <c r="M70" s="172"/>
    </row>
    <row r="71" spans="10:13" x14ac:dyDescent="0.2">
      <c r="J71" s="172" t="s">
        <v>1220</v>
      </c>
      <c r="K71" s="172" t="s">
        <v>1220</v>
      </c>
      <c r="L71" s="172"/>
      <c r="M71" s="172"/>
    </row>
    <row r="72" spans="10:13" x14ac:dyDescent="0.2">
      <c r="J72" s="172" t="s">
        <v>1222</v>
      </c>
      <c r="K72" s="172" t="s">
        <v>1222</v>
      </c>
      <c r="L72" s="172"/>
      <c r="M72" s="172"/>
    </row>
    <row r="73" spans="10:13" x14ac:dyDescent="0.2">
      <c r="J73" s="172" t="s">
        <v>1224</v>
      </c>
      <c r="K73" s="172" t="s">
        <v>1224</v>
      </c>
      <c r="L73" s="172"/>
      <c r="M73" s="172"/>
    </row>
    <row r="74" spans="10:13" x14ac:dyDescent="0.2">
      <c r="J74" s="172" t="s">
        <v>1226</v>
      </c>
      <c r="K74" s="172" t="s">
        <v>1226</v>
      </c>
      <c r="L74" s="172"/>
      <c r="M74" s="172"/>
    </row>
    <row r="75" spans="10:13" x14ac:dyDescent="0.2">
      <c r="J75" s="172" t="s">
        <v>1227</v>
      </c>
      <c r="K75" s="172" t="s">
        <v>1227</v>
      </c>
      <c r="L75" s="172"/>
      <c r="M75" s="172"/>
    </row>
    <row r="76" spans="10:13" x14ac:dyDescent="0.2">
      <c r="J76" s="172" t="s">
        <v>1228</v>
      </c>
      <c r="K76" s="172" t="s">
        <v>1228</v>
      </c>
      <c r="L76" s="172"/>
      <c r="M76" s="172"/>
    </row>
    <row r="77" spans="10:13" x14ac:dyDescent="0.2">
      <c r="J77" s="172" t="s">
        <v>1230</v>
      </c>
      <c r="K77" s="172" t="s">
        <v>1230</v>
      </c>
      <c r="L77" s="172"/>
      <c r="M77" s="172"/>
    </row>
    <row r="78" spans="10:13" x14ac:dyDescent="0.2">
      <c r="J78" s="172" t="s">
        <v>1232</v>
      </c>
      <c r="K78" s="172" t="s">
        <v>1232</v>
      </c>
      <c r="L78" s="172"/>
      <c r="M78" s="172"/>
    </row>
    <row r="79" spans="10:13" x14ac:dyDescent="0.2">
      <c r="J79" s="172" t="s">
        <v>1234</v>
      </c>
      <c r="K79" s="172" t="s">
        <v>1234</v>
      </c>
      <c r="L79" s="172"/>
      <c r="M79" s="172"/>
    </row>
    <row r="80" spans="10:13" x14ac:dyDescent="0.2">
      <c r="J80" s="172" t="s">
        <v>1236</v>
      </c>
      <c r="K80" s="172" t="s">
        <v>1236</v>
      </c>
      <c r="L80" s="172"/>
      <c r="M80" s="172"/>
    </row>
    <row r="81" spans="10:13" x14ac:dyDescent="0.2">
      <c r="J81" s="172" t="s">
        <v>1238</v>
      </c>
      <c r="K81" s="172" t="s">
        <v>1238</v>
      </c>
      <c r="L81" s="172"/>
      <c r="M81" s="172"/>
    </row>
    <row r="82" spans="10:13" x14ac:dyDescent="0.2">
      <c r="J82" s="172" t="s">
        <v>1240</v>
      </c>
      <c r="K82" s="172" t="s">
        <v>1240</v>
      </c>
      <c r="L82" s="172"/>
      <c r="M82" s="172"/>
    </row>
    <row r="83" spans="10:13" x14ac:dyDescent="0.2">
      <c r="J83" s="172" t="s">
        <v>1241</v>
      </c>
      <c r="K83" s="172" t="s">
        <v>1241</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1242</v>
      </c>
      <c r="K86" s="172" t="s">
        <v>1242</v>
      </c>
      <c r="L86" s="172"/>
      <c r="M86" s="172"/>
    </row>
    <row r="87" spans="10:13" x14ac:dyDescent="0.2">
      <c r="J87" s="172" t="s">
        <v>1243</v>
      </c>
      <c r="K87" s="172" t="s">
        <v>1243</v>
      </c>
      <c r="L87" s="172"/>
      <c r="M87" s="172"/>
    </row>
    <row r="88" spans="10:13" x14ac:dyDescent="0.2">
      <c r="J88" s="172" t="s">
        <v>1244</v>
      </c>
      <c r="K88" s="172" t="s">
        <v>1244</v>
      </c>
      <c r="L88" s="172"/>
      <c r="M88" s="172"/>
    </row>
    <row r="89" spans="10:13" x14ac:dyDescent="0.2">
      <c r="J89" s="172" t="s">
        <v>1245</v>
      </c>
      <c r="K89" s="172" t="s">
        <v>1245</v>
      </c>
      <c r="L89" s="172"/>
      <c r="M89" s="172"/>
    </row>
    <row r="90" spans="10:13" x14ac:dyDescent="0.2">
      <c r="J90" s="172" t="s">
        <v>1246</v>
      </c>
      <c r="K90" s="172" t="s">
        <v>1246</v>
      </c>
      <c r="L90" s="172"/>
      <c r="M90" s="172"/>
    </row>
    <row r="91" spans="10:13" x14ac:dyDescent="0.2">
      <c r="J91" s="172" t="s">
        <v>1247</v>
      </c>
      <c r="K91" s="172" t="s">
        <v>1247</v>
      </c>
      <c r="L91" s="172"/>
      <c r="M91" s="172"/>
    </row>
    <row r="92" spans="10:13" x14ac:dyDescent="0.2">
      <c r="J92" s="172" t="s">
        <v>1248</v>
      </c>
      <c r="K92" s="172" t="s">
        <v>1248</v>
      </c>
      <c r="L92" s="172"/>
      <c r="M92" s="172"/>
    </row>
    <row r="93" spans="10:13" x14ac:dyDescent="0.2">
      <c r="J93" s="172" t="s">
        <v>1249</v>
      </c>
      <c r="K93" s="172" t="s">
        <v>1249</v>
      </c>
      <c r="L93" s="172"/>
      <c r="M93" s="172"/>
    </row>
    <row r="94" spans="10:13" x14ac:dyDescent="0.2">
      <c r="J94" s="172" t="s">
        <v>1250</v>
      </c>
      <c r="K94" s="172" t="s">
        <v>1250</v>
      </c>
      <c r="L94" s="172"/>
      <c r="M94" s="172"/>
    </row>
    <row r="95" spans="10:13" x14ac:dyDescent="0.2">
      <c r="J95" s="172" t="s">
        <v>1251</v>
      </c>
      <c r="K95" s="172" t="s">
        <v>1251</v>
      </c>
      <c r="L95" s="172"/>
      <c r="M95" s="172"/>
    </row>
    <row r="96" spans="10:13" x14ac:dyDescent="0.2">
      <c r="J96" s="172" t="s">
        <v>1252</v>
      </c>
      <c r="K96" s="172" t="s">
        <v>1252</v>
      </c>
      <c r="L96" s="172"/>
      <c r="M96" s="172"/>
    </row>
    <row r="97" spans="10:13" x14ac:dyDescent="0.2">
      <c r="J97" s="172" t="s">
        <v>1253</v>
      </c>
      <c r="K97" s="172" t="s">
        <v>1253</v>
      </c>
      <c r="L97" s="172"/>
      <c r="M97" s="172"/>
    </row>
    <row r="98" spans="10:13" x14ac:dyDescent="0.2">
      <c r="J98" s="172" t="s">
        <v>1254</v>
      </c>
      <c r="K98" s="172" t="s">
        <v>1254</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74"/>
  <sheetViews>
    <sheetView zoomScale="85" zoomScaleNormal="85" workbookViewId="0">
      <pane ySplit="1" topLeftCell="A1239" activePane="bottomLeft" state="frozen"/>
      <selection pane="bottomLeft" activeCell="F1272" sqref="F127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1256</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1951</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2867</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2784</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2990</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2785</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2786</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2868</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2867</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2867</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2867</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2867</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2867</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2867</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2867</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2867</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2867</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2867</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2868</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2868</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2868</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2868</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2868</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2868</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2868</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2868</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2868</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2868</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2989</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2853</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2855</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2852</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2854</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2982</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2982</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2982</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2982</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2982</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2982</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2982</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2982</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2982</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2982</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2983</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2983</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2983</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2983</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2983</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2983</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2983</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2983</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2983</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2983</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2855</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2855</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2855</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2855</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2855</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2855</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2855</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2855</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2855</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2852</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2852</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2852</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2852</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2852</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2852</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2852</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2852</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2852</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2854</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2854</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2854</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2854</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2854</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2854</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2854</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2854</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2854</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2854</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2854</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2854</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2854</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2854</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2983</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2983</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2983</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2983</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2856</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2857</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2857</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2857</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2857</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2857</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2857</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2859</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2859</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2785</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2785</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2785</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2858</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2858</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2743</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2851</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2851</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2851</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2851</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2851</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2851</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2851</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2851</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2851</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2851</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2851</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2851</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2851</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2851</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2851</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2851</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2851</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2851</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2851</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2851</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2851</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2851</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3012</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3012</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3012</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3072</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3189</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3196</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3189</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3196</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3200</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3200</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3200</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3200</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3200</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3200</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3200</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3200</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3200</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3200</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3200</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3200</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3200</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3200</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3200</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3200</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3200</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3200</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3200</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3200</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3200</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3200</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3200</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3200</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3200</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3200</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3200</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3200</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3200</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3200</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3200</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3200</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3200</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3200</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3200</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3200</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3200</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3200</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3200</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3200</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3200</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3200</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3200</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3200</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3200</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3200</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3200</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3200</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3200</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3200</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3200</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3200</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3200</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3200</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3200</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3200</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3200</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3200</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3200</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3200</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3200</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3200</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3200</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3200</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3200</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3200</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3200</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3200</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3200</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3200</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3200</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3200</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3200</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3200</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3200</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3200</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3200</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3200</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3200</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3200</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3200</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3200</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3200</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3200</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3200</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3200</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3200</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3200</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3200</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3200</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3200</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3200</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3200</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3200</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3200</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3200</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3200</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3200</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3200</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3200</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3200</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3200</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3200</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3200</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3200</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3200</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3200</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3200</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3200</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3200</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3200</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3556</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3557</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3556</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3557</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3557</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3556</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3557</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3556</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3557</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3558</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3559</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3558</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3559</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3560</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3561</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3562</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3563</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3562</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3563</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3562</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3563</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3560</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3561</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3563</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3562</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3564</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3565</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3556</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3557</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3200</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3555</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3555</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3555</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3555</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3555</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3555</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3555</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3555</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3555</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3555</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4148</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4149</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3555</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3555</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3555</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3555</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3555</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3555</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3555</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3555</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3555</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3555</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3555</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3555</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3555</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3555</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3555</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3555</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3555</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3555</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3555</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3555</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3555</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3555</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3555</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3555</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3555</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3555</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3555</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3555</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3555</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3555</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3555</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3555</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3555</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3555</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3555</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3555</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3555</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3555</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3555</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3555</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3555</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3555</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3555</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3555</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3555</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4149</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4148</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3555</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4150</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4151</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4152</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4149</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4153</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3555</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3555</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3555</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3555</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3555</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3555</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3555</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3555</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3555</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3555</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4154</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4155</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4156</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4156</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4153</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4153</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4153</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4153</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3555</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3555</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3555</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4157</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4158</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3555</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4159</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4160</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4161</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4162</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4161</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4161</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4161</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4162</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4162</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4162</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3555</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4163</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4164</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4148</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4149</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3555</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3555</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3555</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3555</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3555</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3555</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3555</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3555</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3555</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3555</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4165</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4166</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4156</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4153</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4156</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4153</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3555</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3555</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3555</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3555</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3555</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3555</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3555</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3555</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4269</v>
      </c>
    </row>
    <row r="1273" spans="1:6" x14ac:dyDescent="0.2">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4269</v>
      </c>
    </row>
    <row r="1274" spans="1:6" x14ac:dyDescent="0.2">
      <c r="B1274" s="186" t="str">
        <f>IF(AND(A1274&lt;&gt;"",ISNUMBER(A1274)),VLOOKUP(A1274,Studies!A:BR,2,FALSE),"")</f>
        <v/>
      </c>
      <c r="C1274" s="186" t="str">
        <f>IF(AND(A1274&lt;&gt;"",ISNUMBER(A1274)),VLOOKUP(A1274,Studies!A:BR,3,FALSE),"")</f>
        <v/>
      </c>
      <c r="D1274" s="250" t="str">
        <f>IF(AND(A1274&lt;&gt;"",ISNUMBER(A1274)),VLOOKUP(A1274,Studies!A:BR,4,FALSE),"")</f>
        <v/>
      </c>
      <c r="E1274" s="186" t="str">
        <f>IF(AND(A1274&lt;&gt;"",ISNUMBER(A1274)),VLOOKUP(A1274,Studies!A:BR,5,FALSE),"")</f>
        <v/>
      </c>
      <c r="F1274" s="79"/>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2021-06-04T14:56:20Z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