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5"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Studies!$A$2:$BT$558</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53" i="9" l="1"/>
  <c r="C453" i="9"/>
  <c r="D453" i="9"/>
  <c r="E453" i="9"/>
  <c r="B454" i="9"/>
  <c r="C454" i="9"/>
  <c r="D454" i="9"/>
  <c r="E454" i="9"/>
  <c r="B455" i="9"/>
  <c r="C455" i="9"/>
  <c r="D455" i="9"/>
  <c r="E455" i="9"/>
  <c r="B456" i="9"/>
  <c r="C456" i="9"/>
  <c r="D456" i="9"/>
  <c r="E456" i="9"/>
  <c r="A4870" i="17"/>
  <c r="B4870" i="17" s="1"/>
  <c r="A4871" i="17"/>
  <c r="E4871" i="17" s="1"/>
  <c r="A4872" i="17"/>
  <c r="A4873" i="17"/>
  <c r="F4873" i="17" s="1"/>
  <c r="A4874" i="17"/>
  <c r="D4874" i="17" s="1"/>
  <c r="A4875" i="17"/>
  <c r="A4876" i="17"/>
  <c r="D4876" i="17" s="1"/>
  <c r="A4877" i="17"/>
  <c r="B4877" i="17" s="1"/>
  <c r="A4878" i="17"/>
  <c r="A4879" i="17"/>
  <c r="A4880" i="17"/>
  <c r="A4882" i="17"/>
  <c r="B4882" i="17" s="1"/>
  <c r="A4883" i="17"/>
  <c r="A4884" i="17"/>
  <c r="D4884" i="17" s="1"/>
  <c r="A4885" i="17"/>
  <c r="B4885" i="17" s="1"/>
  <c r="A4886" i="17"/>
  <c r="A4887" i="17"/>
  <c r="A4888" i="17"/>
  <c r="A4891" i="17"/>
  <c r="A4892" i="17"/>
  <c r="D4892" i="17" s="1"/>
  <c r="A4869" i="17"/>
  <c r="B4869" i="17" s="1"/>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E4869" i="17"/>
  <c r="F4869" i="17"/>
  <c r="C4870" i="17"/>
  <c r="D4870" i="17"/>
  <c r="E4870" i="17"/>
  <c r="F4870" i="17"/>
  <c r="B4871" i="17"/>
  <c r="C4871" i="17"/>
  <c r="D4871" i="17"/>
  <c r="F4871" i="17"/>
  <c r="B4872" i="17"/>
  <c r="C4872" i="17"/>
  <c r="D4872" i="17"/>
  <c r="E4872" i="17"/>
  <c r="F4872" i="17"/>
  <c r="B4873" i="17"/>
  <c r="E4873" i="17"/>
  <c r="E4874" i="17"/>
  <c r="B4875" i="17"/>
  <c r="C4875" i="17"/>
  <c r="D4875" i="17"/>
  <c r="E4875" i="17"/>
  <c r="F4875" i="17"/>
  <c r="B4876" i="17"/>
  <c r="C4876" i="17"/>
  <c r="E4876" i="17"/>
  <c r="F4876" i="17"/>
  <c r="B4878" i="17"/>
  <c r="C4878" i="17"/>
  <c r="D4878" i="17"/>
  <c r="E4878" i="17"/>
  <c r="F4878" i="17"/>
  <c r="B4879" i="17"/>
  <c r="C4879" i="17"/>
  <c r="D4879" i="17"/>
  <c r="E4879" i="17"/>
  <c r="F4879" i="17"/>
  <c r="B4880" i="17"/>
  <c r="C4880" i="17"/>
  <c r="D4880" i="17"/>
  <c r="E4880" i="17"/>
  <c r="F4880" i="17"/>
  <c r="E4882" i="17"/>
  <c r="B4883" i="17"/>
  <c r="C4883" i="17"/>
  <c r="D4883" i="17"/>
  <c r="E4883" i="17"/>
  <c r="F4883" i="17"/>
  <c r="B4884" i="17"/>
  <c r="C4884" i="17"/>
  <c r="E4884" i="17"/>
  <c r="F4884" i="17"/>
  <c r="B4886" i="17"/>
  <c r="C4886" i="17"/>
  <c r="D4886" i="17"/>
  <c r="E4886" i="17"/>
  <c r="F4886" i="17"/>
  <c r="B4887" i="17"/>
  <c r="C4887" i="17"/>
  <c r="D4887" i="17"/>
  <c r="E4887" i="17"/>
  <c r="F4887" i="17"/>
  <c r="B4888" i="17"/>
  <c r="C4888" i="17"/>
  <c r="D4888" i="17"/>
  <c r="E4888" i="17"/>
  <c r="F4888" i="17"/>
  <c r="B4891" i="17"/>
  <c r="C4891" i="17"/>
  <c r="D4891" i="17"/>
  <c r="E4891" i="17"/>
  <c r="F4891" i="17"/>
  <c r="B4892" i="17"/>
  <c r="C4892" i="17"/>
  <c r="E4892" i="17"/>
  <c r="F4892" i="17"/>
  <c r="F4861" i="17"/>
  <c r="E4861" i="17"/>
  <c r="D4861" i="17"/>
  <c r="C4861" i="17"/>
  <c r="B4861" i="17"/>
  <c r="D4873" i="17" l="1"/>
  <c r="F4882" i="17"/>
  <c r="F4874" i="17"/>
  <c r="C4873" i="17"/>
  <c r="F4885" i="17"/>
  <c r="D4882" i="17"/>
  <c r="E4877" i="17"/>
  <c r="D4885" i="17"/>
  <c r="C4882" i="17"/>
  <c r="D4877" i="17"/>
  <c r="C4874" i="17"/>
  <c r="F4877" i="17"/>
  <c r="A4890" i="17"/>
  <c r="E4885" i="17"/>
  <c r="A4881" i="17"/>
  <c r="C4885" i="17"/>
  <c r="C4877" i="17"/>
  <c r="B4874" i="17"/>
  <c r="D4869" i="17"/>
  <c r="C4869"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AN459" i="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C452" i="9"/>
  <c r="D452" i="9"/>
  <c r="E452"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B449" i="9"/>
  <c r="C449" i="9"/>
  <c r="D449" i="9"/>
  <c r="E449" i="9"/>
  <c r="B450" i="9"/>
  <c r="C450" i="9"/>
  <c r="D450" i="9"/>
  <c r="E450" i="9"/>
  <c r="B451" i="9"/>
  <c r="C451" i="9"/>
  <c r="D451" i="9"/>
  <c r="E451" i="9"/>
  <c r="F4881" i="17" l="1"/>
  <c r="A4889" i="17"/>
  <c r="B4881" i="17"/>
  <c r="E4881" i="17"/>
  <c r="C4881" i="17"/>
  <c r="D4881" i="17"/>
  <c r="B4890" i="17"/>
  <c r="E4890" i="17"/>
  <c r="C4890" i="17"/>
  <c r="D4890" i="17"/>
  <c r="F4890" i="17"/>
  <c r="B447" i="9"/>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F4889" i="17" l="1"/>
  <c r="B4889" i="17"/>
  <c r="E4889" i="17"/>
  <c r="C4889" i="17"/>
  <c r="D4889" i="17"/>
  <c r="E553" i="14"/>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F2589" i="17"/>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1213" i="17"/>
  <c r="Q2557"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D1213" i="17" l="1"/>
  <c r="C2053" i="17"/>
  <c r="A2582" i="17"/>
  <c r="D2582" i="17" s="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C2582" i="17"/>
  <c r="E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F2582" i="17" l="1"/>
  <c r="A2437" i="17"/>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F2437" i="17" l="1"/>
  <c r="E2437" i="17"/>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<sst xmlns="http://schemas.openxmlformats.org/spreadsheetml/2006/main" count="37658" uniqueCount="1521">
  <si>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</si>
  <si>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</si>
  <si>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</si>
  <si>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</si>
  <si>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</si>
  <si>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</si>
  <si>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</si>
  <si>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</si>
  <si>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</si>
  <si>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</si>
  <si>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</si>
  <si>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</si>
  <si>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</si>
  <si>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</si>
  <si>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</si>
  <si>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</si>
  <si>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</si>
  <si>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</si>
  <si>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</si>
  <si>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</si>
  <si>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</si>
  <si>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</si>
  <si>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</si>
  <si>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</si>
  <si>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</si>
  <si>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</si>
  <si>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</si>
  <si>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</si>
  <si>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</si>
  <si>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</si>
  <si>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</si>
  <si>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</si>
  <si>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</si>
  <si>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</si>
  <si>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</si>
  <si>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</si>
  <si>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</si>
  <si>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</si>
  <si>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</si>
  <si>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</si>
  <si>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</si>
  <si>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</si>
  <si>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</si>
  <si>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</si>
  <si>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</si>
  <si>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</si>
  <si>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</si>
  <si>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</si>
  <si>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</si>
  <si>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</si>
  <si>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</si>
  <si>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</si>
  <si>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</si>
  <si>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</si>
  <si>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</si>
  <si>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</si>
  <si>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</si>
  <si>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</si>
  <si>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</si>
  <si>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</si>
  <si>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</si>
  <si>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</si>
  <si>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</si>
  <si>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</si>
  <si>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</si>
  <si>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</si>
  <si>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</si>
  <si>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</si>
  <si>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</si>
  <si>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</si>
  <si>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</si>
  <si>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</si>
  <si>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</si>
  <si>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</si>
  <si>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</si>
  <si>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</si>
  <si>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</si>
  <si>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</si>
  <si>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</si>
  <si>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</si>
  <si>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</si>
  <si>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</si>
  <si>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</si>
  <si>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</si>
  <si>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</si>
  <si>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</si>
  <si>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</si>
  <si>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</si>
  <si>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</si>
  <si>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</si>
  <si>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</si>
  <si>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</si>
  <si>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</si>
  <si>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</si>
  <si>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</si>
  <si>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</si>
  <si>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</si>
  <si>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</si>
  <si>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</si>
  <si>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</si>
  <si>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</si>
  <si>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</si>
  <si>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</si>
  <si>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</si>
  <si>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</si>
  <si>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</si>
  <si>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</si>
  <si>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</si>
  <si>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</si>
  <si>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</si>
  <si>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</si>
  <si>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</si>
  <si>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</si>
  <si>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</si>
  <si>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</si>
  <si>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</si>
  <si>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</si>
  <si>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</si>
  <si>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</si>
  <si>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</si>
  <si>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</si>
  <si>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</si>
  <si>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</si>
  <si>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</si>
  <si>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</si>
  <si>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</si>
  <si>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</si>
  <si>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</si>
  <si>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</si>
  <si>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</si>
  <si>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</si>
  <si>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</si>
  <si>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</si>
  <si>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</si>
  <si>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</si>
  <si>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</si>
  <si>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</si>
  <si>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</si>
  <si>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</si>
  <si>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</si>
  <si>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</si>
  <si>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</si>
  <si>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</si>
  <si>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</si>
  <si>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</si>
  <si>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</si>
  <si>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</si>
  <si>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</si>
  <si>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</si>
  <si>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</si>
  <si>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</si>
  <si>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</si>
  <si>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</si>
  <si>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</si>
  <si>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</si>
  <si>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</si>
  <si>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</si>
  <si>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</si>
  <si>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</si>
  <si>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</si>
  <si>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</si>
  <si>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</si>
  <si>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</si>
  <si>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</si>
  <si>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</si>
  <si>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</si>
  <si>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</si>
  <si>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</si>
  <si>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</si>
  <si>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</si>
  <si>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</si>
  <si>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</si>
  <si>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</si>
  <si>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</si>
  <si>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</si>
  <si>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</si>
  <si>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</si>
  <si>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</si>
  <si>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</si>
  <si>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</si>
  <si>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</si>
  <si>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</si>
  <si>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</si>
  <si>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</si>
  <si>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</si>
  <si>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</si>
  <si>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</si>
  <si>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</si>
  <si>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</si>
  <si>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</si>
  <si>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</si>
  <si>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</si>
  <si>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</si>
  <si>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</si>
  <si>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</si>
  <si>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</si>
  <si>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</si>
  <si>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</si>
  <si>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</si>
  <si>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</si>
  <si>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</si>
  <si>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</si>
  <si>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</si>
  <si>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</si>
  <si>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</si>
  <si>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</si>
  <si>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</si>
  <si>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</si>
  <si>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</si>
  <si>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</si>
  <si>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</si>
  <si>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</si>
  <si>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</si>
  <si>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</si>
  <si>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</si>
  <si>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</si>
  <si>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</si>
  <si>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</si>
  <si>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</si>
  <si>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</si>
  <si>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</si>
  <si>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</si>
  <si>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</si>
  <si>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</si>
  <si>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</si>
  <si>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</si>
  <si>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</si>
  <si>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</si>
  <si>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</si>
  <si>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</si>
  <si>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</si>
  <si>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</si>
  <si>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</si>
  <si>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</si>
  <si>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</si>
  <si>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</si>
  <si>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</si>
  <si>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</si>
  <si>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</si>
  <si>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</si>
  <si>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</si>
  <si>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</si>
  <si>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</si>
  <si>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</si>
  <si>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</si>
  <si>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</si>
  <si>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</si>
  <si>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</si>
  <si>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</si>
  <si>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</si>
  <si>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</si>
  <si>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</si>
  <si>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</si>
  <si>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</si>
  <si>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</si>
  <si>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</si>
  <si>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</si>
  <si>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</si>
  <si>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</si>
  <si>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</si>
  <si>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</si>
  <si>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</si>
  <si>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</si>
  <si>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</si>
  <si>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</si>
  <si>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</si>
  <si>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</si>
  <si>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</si>
  <si>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</si>
  <si>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</si>
  <si>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</si>
  <si>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</si>
  <si>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</si>
  <si>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</si>
  <si>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</si>
  <si>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</si>
  <si>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</si>
  <si>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</si>
  <si>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</si>
  <si>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</si>
  <si>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</si>
  <si>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</si>
  <si>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</si>
  <si>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</si>
  <si>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</si>
  <si>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</si>
  <si>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</si>
  <si>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</si>
  <si>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</si>
  <si>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</si>
  <si>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</si>
  <si>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</si>
  <si>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</si>
  <si>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</si>
  <si>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</si>
  <si>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</si>
  <si>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</si>
  <si>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</si>
  <si>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</si>
  <si>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</si>
  <si>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</si>
  <si>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</si>
  <si>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</si>
  <si>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</si>
  <si>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</si>
  <si>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</si>
  <si>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</si>
  <si>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</si>
  <si>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</si>
  <si>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</si>
  <si>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</si>
  <si>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</si>
  <si>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</si>
  <si>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</si>
  <si>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</si>
  <si>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</si>
  <si>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</si>
  <si>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</si>
  <si>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</si>
  <si>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</si>
  <si>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</si>
  <si>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</si>
  <si>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</si>
  <si>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</si>
  <si>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</si>
  <si>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</si>
  <si>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</si>
  <si>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</si>
  <si>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</si>
  <si>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</si>
  <si>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</si>
  <si>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</si>
  <si>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</si>
  <si>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</si>
  <si>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</si>
  <si>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</si>
  <si>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</si>
  <si>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</si>
  <si>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</si>
  <si>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</si>
  <si>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</si>
  <si>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</si>
  <si>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</si>
  <si>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</si>
  <si>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</si>
  <si>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</si>
  <si>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</si>
  <si>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</si>
  <si>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</si>
  <si>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</si>
  <si>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</si>
  <si>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</si>
  <si>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</si>
  <si>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</si>
  <si>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</si>
  <si>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</si>
  <si>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</si>
  <si>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</si>
  <si>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</si>
  <si>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</si>
  <si>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</si>
  <si>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</si>
  <si>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</si>
  <si>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</si>
  <si>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</si>
  <si>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</si>
  <si>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</si>
  <si>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</si>
  <si>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</si>
  <si>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</si>
  <si>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</si>
  <si>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</si>
  <si>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</si>
  <si>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</si>
  <si>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</si>
  <si>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</si>
  <si>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</si>
  <si>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</si>
  <si>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</si>
  <si>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</si>
  <si>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</si>
  <si>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</si>
  <si>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</si>
  <si>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</si>
  <si>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</si>
  <si>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</si>
  <si>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</si>
  <si>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</si>
  <si>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</si>
  <si>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</si>
  <si>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</si>
  <si>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</si>
  <si>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</si>
  <si>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</si>
  <si>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</si>
  <si>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</si>
  <si>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</si>
  <si>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</si>
  <si>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</si>
  <si>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</si>
  <si>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</si>
  <si>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</si>
  <si>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</si>
  <si>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</si>
  <si>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</si>
  <si>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</si>
  <si>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</si>
  <si>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</si>
  <si>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</si>
  <si>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</si>
  <si>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</si>
  <si>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</si>
  <si>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</si>
  <si>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</si>
  <si>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</si>
  <si>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</si>
  <si>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</si>
  <si>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</si>
  <si>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</si>
  <si>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</si>
  <si>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</si>
  <si>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</si>
  <si>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</si>
  <si>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</si>
  <si>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</si>
  <si>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</si>
  <si>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</si>
  <si>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</si>
  <si>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</si>
  <si>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</si>
  <si>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</si>
  <si>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</si>
  <si>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</si>
  <si>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</si>
  <si>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</si>
  <si>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</si>
  <si>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</si>
  <si>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</si>
  <si>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</si>
  <si>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</si>
  <si>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</si>
  <si>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</si>
  <si>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</si>
  <si>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</si>
  <si>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</si>
  <si>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</si>
  <si>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</si>
  <si>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</si>
  <si>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</si>
  <si>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</si>
  <si>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</si>
  <si>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</si>
  <si>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</si>
  <si>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</si>
  <si>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</si>
  <si>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</si>
  <si>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</si>
  <si>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</si>
  <si>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</si>
  <si>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</si>
  <si>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</si>
  <si>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</si>
  <si>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</si>
  <si>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</si>
  <si>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</si>
  <si>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</si>
  <si>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</si>
  <si>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</si>
  <si>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</si>
  <si>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</si>
  <si>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</si>
  <si>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</si>
  <si>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</si>
  <si>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</si>
  <si>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</si>
  <si>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</si>
  <si>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</si>
  <si>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</si>
  <si>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</si>
  <si>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</si>
  <si>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</si>
  <si>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</si>
  <si>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</si>
  <si>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</si>
  <si>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</si>
  <si>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</si>
  <si>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</si>
  <si>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</si>
  <si>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</si>
  <si>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</si>
  <si>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</si>
  <si>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</si>
  <si>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</si>
  <si>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</si>
  <si>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</si>
  <si>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</si>
  <si>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</si>
  <si>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</si>
  <si>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</si>
  <si>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</si>
  <si>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</si>
  <si>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</si>
  <si>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</si>
  <si>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</si>
  <si>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</si>
  <si>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</si>
  <si>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</si>
  <si>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</si>
  <si>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</si>
  <si>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</si>
  <si>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</si>
  <si>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</si>
  <si>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</si>
  <si>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</si>
  <si>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</si>
  <si>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</si>
  <si>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</si>
  <si>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</si>
  <si>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</si>
  <si>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</si>
  <si>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</si>
  <si>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</si>
  <si>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</si>
  <si>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</si>
  <si>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</si>
  <si>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</si>
  <si>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</si>
  <si>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</si>
  <si>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</si>
  <si>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</si>
  <si>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</si>
  <si>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</si>
  <si>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</si>
  <si>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</si>
  <si>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</si>
  <si>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</si>
  <si>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</si>
  <si>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</si>
  <si>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</si>
  <si>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</si>
  <si>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</si>
  <si>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</si>
  <si>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</si>
  <si>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</si>
  <si>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</si>
  <si>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</si>
  <si>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</si>
  <si>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</si>
  <si>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</si>
  <si>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</si>
  <si>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</si>
  <si>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</si>
  <si>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</si>
  <si>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</si>
  <si>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</si>
  <si>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</si>
  <si>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</si>
  <si>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</si>
  <si>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</si>
  <si>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</si>
  <si>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</si>
  <si>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</si>
  <si>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</si>
  <si>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</si>
  <si>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</si>
  <si>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</si>
  <si>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</si>
  <si>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</si>
  <si>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</si>
  <si>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</si>
  <si>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</si>
  <si>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</si>
  <si>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</si>
  <si>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</si>
  <si>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</si>
  <si>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</si>
  <si>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</si>
  <si>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</si>
  <si>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</si>
  <si>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</si>
  <si>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</si>
  <si>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</si>
  <si>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</si>
  <si>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</si>
  <si>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</si>
  <si>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</si>
  <si>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</si>
  <si>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</si>
  <si>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</si>
  <si>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</si>
  <si>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</si>
  <si>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</si>
  <si>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</si>
  <si>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</si>
  <si>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</si>
  <si>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</si>
  <si>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</si>
  <si>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</si>
  <si>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</si>
  <si>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</si>
  <si>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</si>
  <si>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</si>
  <si>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</si>
  <si>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</si>
  <si>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</si>
  <si>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</si>
  <si>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</si>
  <si>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</si>
  <si>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</si>
  <si>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</si>
  <si>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</si>
  <si>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</si>
  <si>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</si>
  <si>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</si>
  <si>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</si>
  <si>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</si>
  <si>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</si>
  <si>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</si>
  <si>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</si>
  <si>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</si>
  <si>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</si>
  <si>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</si>
  <si>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</si>
  <si>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</si>
  <si>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</si>
  <si>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</si>
  <si>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</si>
  <si>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</si>
  <si>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</si>
  <si>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</si>
  <si>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</si>
  <si>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</si>
  <si>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</si>
  <si>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</si>
  <si>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</si>
  <si>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</si>
  <si>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</si>
  <si>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</si>
  <si>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</si>
  <si>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</si>
  <si>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</si>
  <si>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</si>
  <si>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</si>
  <si>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</si>
  <si>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</si>
  <si>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</si>
  <si>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</si>
  <si>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</si>
  <si>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</si>
  <si>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</si>
  <si>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</si>
  <si>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</si>
  <si>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</si>
  <si>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</si>
  <si>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</si>
  <si>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</si>
  <si>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</si>
  <si>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</si>
  <si>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</si>
  <si>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</si>
  <si>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</si>
  <si>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</si>
  <si>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</si>
  <si>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</si>
  <si>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</si>
  <si>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</si>
  <si>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</si>
  <si>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</si>
  <si>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</si>
  <si>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</si>
  <si>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</si>
  <si>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</si>
  <si>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</si>
  <si>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</si>
  <si>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</si>
  <si>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</si>
  <si>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</si>
  <si>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</si>
  <si>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</si>
  <si>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</si>
  <si>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</si>
  <si>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</si>
  <si>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</si>
  <si>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</si>
  <si>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</si>
  <si>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</si>
  <si>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</si>
  <si>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</si>
  <si>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</si>
  <si>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</si>
  <si>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</si>
  <si>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</si>
  <si>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</si>
  <si>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</si>
  <si>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</si>
  <si>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</si>
  <si>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</si>
  <si>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</si>
  <si>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</si>
  <si>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</si>
  <si>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</si>
  <si>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</si>
  <si>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</si>
  <si>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</si>
  <si>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</si>
  <si>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</si>
  <si>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</si>
  <si>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</si>
  <si>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</si>
  <si>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</si>
  <si>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</si>
  <si>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</si>
  <si>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</si>
  <si>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</si>
  <si>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</si>
  <si>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</si>
  <si>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</si>
  <si>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</si>
  <si>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</si>
  <si>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</si>
  <si>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</si>
  <si>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</si>
  <si>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</si>
  <si>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</si>
  <si>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</si>
  <si>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</si>
  <si>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</si>
  <si>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</si>
  <si>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</si>
  <si>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</si>
  <si>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</si>
  <si>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</si>
  <si>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</si>
  <si>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</si>
  <si>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</si>
  <si>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</si>
  <si>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</si>
  <si>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</si>
  <si>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</si>
  <si>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</si>
  <si>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</si>
  <si>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</si>
  <si>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</si>
  <si>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</si>
  <si>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</si>
  <si>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</si>
  <si>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</si>
  <si>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</si>
  <si>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</si>
  <si>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</si>
  <si>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</si>
  <si>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</si>
  <si>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</si>
  <si>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</si>
  <si>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</si>
  <si>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</si>
  <si>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</si>
  <si>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</si>
  <si>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</si>
  <si>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</si>
  <si>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</si>
  <si>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</si>
  <si>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</si>
  <si>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</si>
  <si>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</si>
  <si>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</si>
  <si>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</si>
  <si>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</si>
  <si>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</si>
  <si>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</si>
  <si>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</si>
  <si>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</si>
  <si>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</si>
  <si>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</si>
  <si>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</si>
  <si>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</si>
  <si>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</si>
  <si>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</si>
  <si>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</si>
  <si>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</si>
  <si>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</si>
  <si>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</si>
  <si>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</si>
  <si>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</si>
  <si>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</si>
  <si>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</si>
  <si>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</si>
  <si>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</si>
  <si>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</si>
  <si>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</si>
  <si>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</si>
  <si>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</si>
  <si>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</si>
  <si>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</si>
  <si>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</si>
  <si>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</si>
  <si>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</si>
  <si>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</si>
  <si>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</si>
  <si>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</si>
  <si>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</si>
  <si>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</si>
  <si>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</si>
  <si>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</si>
  <si>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</si>
  <si>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</si>
  <si>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</si>
  <si>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</si>
  <si>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</si>
  <si>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</si>
  <si>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</si>
  <si>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</si>
  <si>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</si>
  <si>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</si>
  <si>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</si>
  <si>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</si>
  <si>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</si>
  <si>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</si>
  <si>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</si>
  <si>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</si>
  <si>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</si>
  <si>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</si>
  <si>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</si>
  <si>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</si>
  <si>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</si>
  <si>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</si>
  <si>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</si>
  <si>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</si>
  <si>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</si>
  <si>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</si>
  <si>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</si>
  <si>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</si>
  <si>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</si>
  <si>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</si>
  <si>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</si>
  <si>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</si>
  <si>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</si>
  <si>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</si>
  <si>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</si>
  <si>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</si>
  <si>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</si>
  <si>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</si>
  <si>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</si>
  <si>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</si>
  <si>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</si>
  <si>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</si>
  <si>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</si>
  <si>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</si>
  <si>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</si>
  <si>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</si>
  <si>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</si>
  <si>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</si>
  <si>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</si>
  <si>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</si>
  <si>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</si>
  <si>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</si>
  <si>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</si>
  <si>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</si>
  <si>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</si>
  <si>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</si>
  <si>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</si>
  <si>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</si>
  <si>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</si>
  <si>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</si>
  <si>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</si>
  <si>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</si>
  <si>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</si>
  <si>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</si>
  <si>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</si>
  <si>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</si>
  <si>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</si>
  <si>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</si>
  <si>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</si>
  <si>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</si>
  <si>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</si>
  <si>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</si>
  <si>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</si>
  <si>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</si>
  <si>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</si>
  <si>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</si>
  <si>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</si>
  <si>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</si>
  <si>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</si>
  <si>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</si>
  <si>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</si>
  <si>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</si>
  <si>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</si>
  <si>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</si>
  <si>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</si>
  <si>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</si>
  <si>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</si>
  <si>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</si>
  <si>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</si>
  <si>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</si>
  <si>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</si>
  <si>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</si>
  <si>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</si>
  <si>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</si>
  <si>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</si>
  <si>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</si>
  <si>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</si>
  <si>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</si>
  <si>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</si>
  <si>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</si>
  <si>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</si>
  <si>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</si>
  <si>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</si>
  <si>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</si>
  <si>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</si>
  <si>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</si>
  <si>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</si>
  <si>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</si>
  <si>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</si>
  <si>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</si>
  <si>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</si>
  <si>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</si>
  <si>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</si>
  <si>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</si>
  <si>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</si>
  <si>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</si>
  <si>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</si>
  <si>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</si>
  <si>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</si>
  <si>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</si>
  <si>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</si>
  <si>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</si>
  <si>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</si>
  <si>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</si>
  <si>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</si>
  <si>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</si>
  <si>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</si>
  <si>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</si>
  <si>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</si>
  <si>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</si>
  <si>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</si>
  <si>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</si>
  <si>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</si>
  <si>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</si>
  <si>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</si>
  <si>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</si>
  <si>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</si>
  <si>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</si>
  <si>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</si>
  <si>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</si>
  <si>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</si>
  <si>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</si>
  <si>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</si>
  <si>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</si>
  <si>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</si>
  <si>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</si>
  <si>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</si>
  <si>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</si>
  <si>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</si>
  <si>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</si>
  <si>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</si>
  <si>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</si>
  <si>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</si>
  <si>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</si>
  <si>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</si>
  <si>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</si>
  <si>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</si>
  <si>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</si>
  <si>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</si>
  <si>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</si>
  <si>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</si>
  <si>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</si>
  <si>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</si>
  <si>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</si>
  <si>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</si>
  <si>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</si>
  <si>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</si>
  <si>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</si>
  <si>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</si>
  <si>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</si>
  <si>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</si>
  <si>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</si>
  <si>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</si>
  <si>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</si>
  <si>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</si>
  <si>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</si>
  <si>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</si>
  <si>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</si>
  <si>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</si>
  <si>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</si>
  <si>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</si>
  <si>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</si>
  <si>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</si>
  <si>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</si>
  <si>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</si>
  <si>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</si>
  <si>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</si>
  <si>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</si>
  <si>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</si>
  <si>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</si>
  <si>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</si>
  <si>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</si>
  <si>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</si>
  <si>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</si>
  <si>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</si>
  <si>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</si>
  <si>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</si>
  <si>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</si>
  <si>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</si>
  <si>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</si>
  <si>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</si>
  <si>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</si>
  <si>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</si>
  <si>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</si>
  <si>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</si>
  <si>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</si>
  <si>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</si>
  <si>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</si>
  <si>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</si>
  <si>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</si>
  <si>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</si>
  <si>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</si>
  <si>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</si>
  <si>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</si>
  <si>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</si>
  <si>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</si>
  <si>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</si>
  <si>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</si>
  <si>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</si>
  <si>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</si>
  <si>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</si>
  <si>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</si>
  <si>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</si>
  <si>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</si>
  <si>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</si>
  <si>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</si>
  <si>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</si>
  <si>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</si>
  <si>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</si>
  <si>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</si>
  <si>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</si>
  <si>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</si>
  <si>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</si>
  <si>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</si>
  <si>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</si>
  <si>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</si>
  <si>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</si>
  <si>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</si>
  <si>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</si>
  <si>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</si>
  <si>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</si>
  <si>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</si>
  <si>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</si>
  <si>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</si>
  <si>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</si>
  <si>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</si>
  <si>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</si>
  <si>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</si>
  <si>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</si>
  <si>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</si>
  <si>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</si>
  <si>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</si>
  <si>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</si>
  <si>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</si>
  <si>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</si>
  <si>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</si>
  <si>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</si>
  <si>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</si>
  <si>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</si>
  <si>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</si>
  <si>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</si>
  <si>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</si>
  <si>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</si>
  <si>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</si>
  <si>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</si>
  <si>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</si>
  <si>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</si>
  <si>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</si>
  <si>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</si>
  <si>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</si>
  <si>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</si>
  <si>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</si>
  <si>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</si>
  <si>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</si>
  <si>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</si>
  <si>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</si>
  <si>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</si>
  <si>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</si>
  <si>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</si>
  <si>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</si>
  <si>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</si>
  <si>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</si>
  <si>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</si>
  <si>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</si>
  <si>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</si>
  <si>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</si>
  <si>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</si>
  <si>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</si>
  <si>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</si>
  <si>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</si>
  <si>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</si>
  <si>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</si>
  <si>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</si>
  <si>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</si>
  <si>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</si>
  <si>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</si>
  <si>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</si>
  <si>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</si>
  <si>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</si>
  <si>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</si>
  <si>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</si>
  <si>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</si>
  <si>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</si>
  <si>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</si>
  <si>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</si>
  <si>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</si>
  <si>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</si>
  <si>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</si>
  <si>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</si>
  <si>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</si>
  <si>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</si>
  <si>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</si>
  <si>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</si>
  <si>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</si>
  <si>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</si>
  <si>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</si>
  <si>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</si>
  <si>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</si>
  <si>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</si>
  <si>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</si>
  <si>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</si>
  <si>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</si>
  <si>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</si>
  <si>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</si>
  <si>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</si>
  <si>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</si>
  <si>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</si>
  <si>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</si>
  <si>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</si>
  <si>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</si>
  <si>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</si>
  <si>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</si>
  <si>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</si>
  <si>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</si>
  <si>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</si>
  <si>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</si>
  <si>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</si>
  <si>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</si>
  <si>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</si>
  <si>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</si>
  <si>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</si>
  <si>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</si>
  <si>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</si>
  <si>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</si>
  <si>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</si>
  <si>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</si>
  <si>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</si>
  <si>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</si>
  <si>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</si>
  <si>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</si>
  <si>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</si>
  <si>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</si>
  <si>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</si>
  <si>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</si>
  <si>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</si>
  <si>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</si>
  <si>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</si>
  <si>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</si>
  <si>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</si>
  <si>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</si>
  <si>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</si>
  <si>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</si>
  <si>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</si>
  <si>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</si>
  <si>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</si>
  <si>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</si>
  <si>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</si>
  <si>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</si>
  <si>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</si>
  <si>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</si>
  <si>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</si>
  <si>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</si>
  <si>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</si>
  <si>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</si>
  <si>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</si>
  <si>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</si>
  <si>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</si>
  <si>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</si>
  <si>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</si>
  <si>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</si>
  <si>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</si>
  <si>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</si>
  <si>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</si>
  <si>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</si>
  <si>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</si>
  <si>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</si>
  <si>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</si>
  <si>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</si>
  <si>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</si>
  <si>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</si>
  <si>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</si>
  <si>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</si>
  <si>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</si>
  <si>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</si>
  <si>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</si>
  <si>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</si>
  <si>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</si>
  <si>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</si>
  <si>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</si>
  <si>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</si>
  <si>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</si>
  <si>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</si>
  <si>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</si>
  <si>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</si>
  <si>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</si>
  <si>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</si>
  <si>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</si>
  <si>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</si>
  <si>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</si>
  <si>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</si>
  <si>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</si>
  <si>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</si>
  <si>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</si>
  <si>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</si>
  <si>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</si>
  <si>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</si>
  <si>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</si>
  <si>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</si>
  <si>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</si>
  <si>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</si>
  <si>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</si>
  <si>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</si>
  <si>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</si>
  <si>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</si>
  <si>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</si>
  <si>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</si>
  <si>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</si>
  <si>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</si>
  <si>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</si>
  <si>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</si>
  <si>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</si>
  <si>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</si>
  <si>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</si>
  <si>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</si>
  <si>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</si>
  <si>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</si>
  <si>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</si>
  <si>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</si>
  <si>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</si>
  <si>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</si>
  <si>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</si>
  <si>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</si>
  <si>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</si>
  <si>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</si>
  <si>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</si>
  <si>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</si>
  <si>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</si>
  <si>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</si>
  <si>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</si>
  <si>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</si>
  <si>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</si>
  <si>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</si>
  <si>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</si>
  <si>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</si>
  <si>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</si>
  <si>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</si>
  <si>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</si>
  <si>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</si>
  <si>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</si>
  <si>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</si>
  <si>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</si>
  <si>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</si>
  <si>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</si>
  <si>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</si>
  <si>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</si>
  <si>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</si>
  <si>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</si>
  <si>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</si>
  <si>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</si>
  <si>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</si>
  <si>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</si>
  <si>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</si>
  <si>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</si>
  <si>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</si>
  <si>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</si>
  <si>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</si>
  <si>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</si>
  <si>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</si>
  <si>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</si>
  <si>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</si>
  <si>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</si>
  <si>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</si>
  <si>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</si>
  <si>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</si>
  <si>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</si>
  <si>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</si>
  <si>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</si>
  <si>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</si>
  <si>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</si>
  <si>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</si>
  <si>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</si>
  <si>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</si>
  <si>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</si>
  <si>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</si>
  <si>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</si>
  <si>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</si>
  <si>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</si>
  <si>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</si>
  <si>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</si>
  <si>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</si>
  <si>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</si>
  <si>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</si>
  <si>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</si>
  <si>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</si>
  <si>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</si>
  <si>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</si>
  <si>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</si>
  <si>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</si>
  <si>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</si>
  <si>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</si>
  <si>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</si>
  <si>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</si>
  <si>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</si>
  <si>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</si>
  <si>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</si>
  <si>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</si>
  <si>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</si>
  <si>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</si>
  <si>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</si>
  <si>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</si>
  <si>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</si>
  <si>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</si>
  <si>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</si>
  <si>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</si>
  <si>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</si>
  <si>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</si>
  <si>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</si>
  <si>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</si>
  <si>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</si>
  <si>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</si>
  <si>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</si>
  <si>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</si>
  <si>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</si>
  <si>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</si>
  <si>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</si>
  <si>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</si>
  <si>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</si>
  <si>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</si>
  <si>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</si>
  <si>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</si>
  <si>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</si>
  <si>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</si>
  <si>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</si>
  <si>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</si>
  <si>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</si>
  <si>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</si>
  <si>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</si>
  <si>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</si>
  <si>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</si>
  <si>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</si>
  <si>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</si>
  <si>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</si>
  <si>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</si>
  <si>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</si>
  <si>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</si>
  <si>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</si>
  <si>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</si>
  <si>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</si>
  <si>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</si>
  <si>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</si>
  <si>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</si>
  <si>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</si>
  <si>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</si>
  <si>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</si>
  <si>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</si>
  <si>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</si>
  <si>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</si>
  <si>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</si>
  <si>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</si>
  <si>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</si>
  <si>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</si>
  <si>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</si>
  <si>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</si>
  <si>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</si>
  <si>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</si>
  <si>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</si>
  <si>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</si>
  <si>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</si>
  <si>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</si>
  <si>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</si>
  <si>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</si>
  <si>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</si>
  <si>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</si>
  <si>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</si>
  <si>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</si>
  <si>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</si>
  <si>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</si>
  <si>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</si>
  <si>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</si>
  <si>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</si>
  <si>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</si>
  <si>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</si>
  <si>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</si>
  <si>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</si>
  <si>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</si>
  <si>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</si>
  <si>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</si>
  <si>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</si>
  <si>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</si>
  <si>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</si>
  <si>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</si>
  <si>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</si>
  <si>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</si>
  <si>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</si>
  <si>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</si>
  <si>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</si>
  <si>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</si>
  <si>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</si>
  <si>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</si>
  <si>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</si>
  <si>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</si>
  <si>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</si>
  <si>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</si>
  <si>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</si>
  <si>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</si>
  <si>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</si>
  <si>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</si>
  <si>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</si>
  <si>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</si>
  <si>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</si>
  <si>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</si>
  <si>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</si>
  <si>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</si>
  <si>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</si>
  <si>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</si>
  <si>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</si>
  <si>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</si>
  <si>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</si>
  <si>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</si>
  <si>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</si>
  <si>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</si>
  <si>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</si>
  <si>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</si>
  <si>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</si>
  <si>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</si>
  <si>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</si>
  <si>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</si>
  <si>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</si>
  <si>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</si>
  <si>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</si>
  <si>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</si>
  <si>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</si>
  <si>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</si>
  <si>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</si>
  <si>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</si>
  <si>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</si>
  <si>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</si>
  <si>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</si>
  <si>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</si>
  <si>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</si>
  <si>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</si>
  <si>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</si>
  <si>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</si>
  <si>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</si>
  <si>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</si>
  <si>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</si>
  <si>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</si>
  <si>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</si>
  <si>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</si>
  <si>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</si>
  <si>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</si>
  <si>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</si>
  <si>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</si>
  <si>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</si>
  <si>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</si>
  <si>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</si>
  <si>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</si>
  <si>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</si>
  <si>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</si>
  <si>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</si>
  <si>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</si>
  <si>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</si>
  <si>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</si>
  <si>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</si>
  <si>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</si>
  <si>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</si>
  <si>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</si>
  <si>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</si>
  <si>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</si>
  <si>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</si>
  <si>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</si>
  <si>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</si>
  <si>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</si>
  <si>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</si>
  <si>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</si>
  <si>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</si>
  <si>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</si>
  <si>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</si>
  <si>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</si>
  <si>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</si>
  <si>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</si>
  <si>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</si>
  <si>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</si>
  <si>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</si>
  <si>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</si>
  <si>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</si>
  <si>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</si>
  <si>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</si>
  <si>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</si>
  <si>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</si>
  <si>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</si>
  <si>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</si>
  <si>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</si>
  <si>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</si>
  <si>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</si>
  <si>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</si>
  <si>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</si>
  <si>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</si>
  <si>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</si>
  <si>
    <t>Hamaguchi 1987</t>
  </si>
  <si>
    <t>https://www.ncbi.nlm.nih.gov/pubmed/3783459</t>
  </si>
  <si>
    <t>Treatment 1 - fasted with 50 mL of water</t>
  </si>
  <si>
    <t>Treatment 2 - fasted with 200 mL of water</t>
  </si>
  <si>
    <t>Treatment 3 - fasted with 500 mL of water</t>
  </si>
  <si>
    <t>Treatment 4 - fed with 50 mL of water</t>
  </si>
  <si>
    <t>Standard meal 655 kcal</t>
  </si>
  <si>
    <t>Spantac Capsule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</si>
</sst>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 _€_-;\-* #,##0.00\ _€_-;_-* &quot;-&quot;??\ _€_-;_-@_-"/>
    <numFmt numFmtId="164" formatCode="0.0"/>
    <numFmt numFmtId="165" formatCode="0.0000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5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7" fillId="0" borderId="0" xfId="0" applyFont="1" applyFill="1" applyAlignment="1">
      <alignment horizontal="left"/>
    </xf>
    <xf numFmtId="0" fontId="13" fillId="0" borderId="0" xfId="4" applyFill="1" applyAlignment="1">
      <alignment horizontal="left"/>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hyperlink" Target="https://www.ncbi.nlm.nih.gov/pubmed/3783459" TargetMode="Externa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61" Type="http://schemas.openxmlformats.org/officeDocument/2006/relationships/hyperlink" Target="https://www.ncbi.nlm.nih.gov/pubmed/9661037"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35" Type="http://schemas.openxmlformats.org/officeDocument/2006/relationships/hyperlink" Target="https://www.ncbi.nlm.nih.gov/pubmed/2860931" TargetMode="External"/><Relationship Id="rId56" Type="http://schemas.openxmlformats.org/officeDocument/2006/relationships/hyperlink" Target="https://www.ncbi.nlm.nih.gov/pubmed/9663178"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17" Type="http://schemas.openxmlformats.org/officeDocument/2006/relationships/hyperlink" Target="https://www.ncbi.nlm.nih.gov/pubmed/16982783" TargetMode="External"/><Relationship Id="rId338" Type="http://schemas.openxmlformats.org/officeDocument/2006/relationships/hyperlink" Target="https://www.ncbi.nlm.nih.gov/pubmed/6473487" TargetMode="External"/><Relationship Id="rId359" Type="http://schemas.openxmlformats.org/officeDocument/2006/relationships/hyperlink" Target="https://www.ncbi.nlm.nih.gov/pubmed/8549036"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hyperlink" Target="https://www.ncbi.nlm.nih.gov/pubmed/3783459" TargetMode="Externa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515" Type="http://schemas.openxmlformats.org/officeDocument/2006/relationships/hyperlink" Target="https://www.ncbi.nlm.nih.gov/pubmed/3783459"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516" Type="http://schemas.openxmlformats.org/officeDocument/2006/relationships/printerSettings" Target="../printerSettings/printerSettings1.bin"/><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517" Type="http://schemas.openxmlformats.org/officeDocument/2006/relationships/vmlDrawing" Target="../drawings/vmlDrawing1.vm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518" Type="http://schemas.openxmlformats.org/officeDocument/2006/relationships/comments" Target="../comments1.xm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hyperlink" Target="https://www.ncbi.nlm.nih.gov/pubmed/3783459"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 Id="rId240" Type="http://schemas.openxmlformats.org/officeDocument/2006/relationships/hyperlink" Target="http://www.ncbi.nlm.nih.gov/pubmed/6138080" TargetMode="External"/><Relationship Id="rId478" Type="http://schemas.openxmlformats.org/officeDocument/2006/relationships/hyperlink" Target="http://www.ncbi.nlm.nih.gov/pubmed/408783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61"/>
  <sheetViews>
    <sheetView tabSelected="1" zoomScaleNormal="100" workbookViewId="0">
      <pane xSplit="5" ySplit="2" topLeftCell="Q543" activePane="bottomRight" state="frozen"/>
      <selection pane="topRight" activeCell="E1" sqref="E1"/>
      <selection pane="bottomLeft" activeCell="A3" sqref="A3"/>
      <selection pane="bottomRight" activeCell="A555" sqref="A555:XFD555"/>
    </sheetView>
  </sheetViews>
  <sheetFormatPr baseColWidth="10" defaultColWidth="8.75" defaultRowHeight="12.75" x14ac:dyDescent="0.2"/>
  <cols>
    <col min="1" max="1" width="4.75" style="91" bestFit="1" customWidth="1"/>
    <col min="2" max="2" width="16.375" style="233" customWidth="1"/>
    <col min="3" max="3" width="40.625" style="233" customWidth="1"/>
    <col min="4" max="4" width="38.1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0" t="s">
        <v>0</v>
      </c>
      <c r="G1" s="250"/>
      <c r="H1" s="250"/>
      <c r="I1" s="250"/>
      <c r="J1" s="251" t="s">
        <v>1</v>
      </c>
      <c r="K1" s="251"/>
      <c r="L1" s="251"/>
      <c r="M1" s="251"/>
      <c r="N1" s="251"/>
      <c r="O1" s="251"/>
      <c r="P1" s="251"/>
      <c r="Q1" s="252" t="s">
        <v>2</v>
      </c>
      <c r="R1" s="252"/>
      <c r="S1" s="252"/>
      <c r="T1" s="252"/>
      <c r="U1" s="227"/>
      <c r="V1" s="253" t="s">
        <v>3</v>
      </c>
      <c r="W1" s="253"/>
      <c r="X1" s="253"/>
      <c r="Y1" s="253"/>
      <c r="Z1" s="169"/>
      <c r="AA1" s="4" t="s">
        <v>4</v>
      </c>
      <c r="AB1" s="4" t="s">
        <v>5</v>
      </c>
      <c r="AC1" s="254" t="s">
        <v>6</v>
      </c>
      <c r="AD1" s="254"/>
      <c r="AE1" s="254"/>
      <c r="AF1" s="254"/>
      <c r="AG1" s="254"/>
      <c r="AH1" s="254"/>
      <c r="AI1" s="254"/>
      <c r="AJ1" s="254"/>
      <c r="AK1" s="255" t="s">
        <v>7</v>
      </c>
      <c r="AL1" s="255"/>
      <c r="AM1" s="255"/>
      <c r="AN1" s="255"/>
      <c r="AO1" s="255"/>
      <c r="AP1" s="255"/>
      <c r="AQ1" s="255"/>
      <c r="AR1" s="255"/>
      <c r="AS1" s="254" t="s">
        <v>8</v>
      </c>
      <c r="AT1" s="254"/>
      <c r="AU1" s="254"/>
      <c r="AV1" s="254"/>
      <c r="AW1" s="254"/>
      <c r="AX1" s="254"/>
      <c r="AY1" s="254"/>
      <c r="AZ1" s="254"/>
      <c r="BA1" s="255" t="s">
        <v>9</v>
      </c>
      <c r="BB1" s="255"/>
      <c r="BC1" s="255"/>
      <c r="BD1" s="255"/>
      <c r="BE1" s="255"/>
      <c r="BF1" s="255"/>
      <c r="BG1" s="255"/>
      <c r="BH1" s="255"/>
      <c r="BI1" s="254" t="s">
        <v>10</v>
      </c>
      <c r="BJ1" s="254"/>
      <c r="BK1" s="254"/>
      <c r="BL1" s="254"/>
      <c r="BM1" s="254"/>
      <c r="BN1" s="254"/>
      <c r="BO1" s="254"/>
      <c r="BP1" s="254"/>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
      <c r="A80" s="92">
        <v>121</v>
      </c>
      <c r="B80" s="235" t="s">
        <v>231</v>
      </c>
      <c r="C80" s="236" t="s">
        <v>232</v>
      </c>
      <c r="D80" s="235" t="s">
        <v>183</v>
      </c>
      <c r="E80" s="125" t="s">
        <v>213</v>
      </c>
      <c r="F80" s="181" t="s">
        <v>233</v>
      </c>
      <c r="G80" s="181" t="s">
        <v>56</v>
      </c>
      <c r="H80" s="181" t="s">
        <v>234</v>
      </c>
      <c r="I80" s="181" t="s">
        <v>235</v>
      </c>
      <c r="J80" s="178">
        <v>15</v>
      </c>
      <c r="K80" s="249"/>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
      <c r="A81" s="92">
        <v>122</v>
      </c>
      <c r="B81" s="235" t="s">
        <v>231</v>
      </c>
      <c r="C81" s="236" t="s">
        <v>232</v>
      </c>
      <c r="D81" s="235" t="s">
        <v>183</v>
      </c>
      <c r="E81" s="125" t="s">
        <v>213</v>
      </c>
      <c r="F81" s="181" t="s">
        <v>233</v>
      </c>
      <c r="G81" s="181" t="s">
        <v>56</v>
      </c>
      <c r="H81" s="181" t="s">
        <v>234</v>
      </c>
      <c r="I81" s="181" t="s">
        <v>235</v>
      </c>
      <c r="J81" s="178">
        <v>15</v>
      </c>
      <c r="K81" s="249"/>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
      <c r="A115" s="92">
        <v>194</v>
      </c>
      <c r="B115" s="235" t="s">
        <v>301</v>
      </c>
      <c r="C115" s="236" t="s">
        <v>302</v>
      </c>
      <c r="D115" s="235" t="s">
        <v>303</v>
      </c>
      <c r="E115" s="125" t="s">
        <v>213</v>
      </c>
      <c r="F115" s="181" t="s">
        <v>103</v>
      </c>
      <c r="G115" s="181" t="s">
        <v>76</v>
      </c>
      <c r="H115" s="181" t="s">
        <v>185</v>
      </c>
      <c r="I115" s="181"/>
      <c r="J115" s="178">
        <v>1.94</v>
      </c>
      <c r="K115" s="249"/>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
      <c r="A116" s="92">
        <v>195</v>
      </c>
      <c r="B116" s="235" t="s">
        <v>301</v>
      </c>
      <c r="C116" s="236" t="s">
        <v>302</v>
      </c>
      <c r="D116" s="235" t="s">
        <v>307</v>
      </c>
      <c r="E116" s="125" t="s">
        <v>213</v>
      </c>
      <c r="F116" s="181" t="s">
        <v>103</v>
      </c>
      <c r="G116" s="181" t="s">
        <v>76</v>
      </c>
      <c r="H116" s="181" t="s">
        <v>185</v>
      </c>
      <c r="I116" s="181"/>
      <c r="J116" s="178">
        <v>1.88</v>
      </c>
      <c r="K116" s="249"/>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
      <c r="A117" s="92">
        <v>196</v>
      </c>
      <c r="B117" s="235" t="s">
        <v>301</v>
      </c>
      <c r="C117" s="236" t="s">
        <v>302</v>
      </c>
      <c r="D117" s="235" t="s">
        <v>308</v>
      </c>
      <c r="E117" s="125" t="s">
        <v>213</v>
      </c>
      <c r="F117" s="181" t="s">
        <v>103</v>
      </c>
      <c r="G117" s="181" t="s">
        <v>76</v>
      </c>
      <c r="H117" s="181" t="s">
        <v>185</v>
      </c>
      <c r="I117" s="181"/>
      <c r="J117" s="178">
        <v>3.54</v>
      </c>
      <c r="K117" s="249"/>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
      <c r="A118" s="92">
        <v>197</v>
      </c>
      <c r="B118" s="235" t="s">
        <v>301</v>
      </c>
      <c r="C118" s="236" t="s">
        <v>302</v>
      </c>
      <c r="D118" s="235" t="s">
        <v>309</v>
      </c>
      <c r="E118" s="125" t="s">
        <v>213</v>
      </c>
      <c r="F118" s="181" t="s">
        <v>103</v>
      </c>
      <c r="G118" s="181" t="s">
        <v>76</v>
      </c>
      <c r="H118" s="181" t="s">
        <v>185</v>
      </c>
      <c r="I118" s="181"/>
      <c r="J118" s="178">
        <v>2.81</v>
      </c>
      <c r="K118" s="249"/>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
      <c r="A119" s="92">
        <v>198</v>
      </c>
      <c r="B119" s="235" t="s">
        <v>301</v>
      </c>
      <c r="C119" s="236" t="s">
        <v>302</v>
      </c>
      <c r="D119" s="235" t="s">
        <v>310</v>
      </c>
      <c r="E119" s="125" t="s">
        <v>213</v>
      </c>
      <c r="F119" s="181" t="s">
        <v>103</v>
      </c>
      <c r="G119" s="181" t="s">
        <v>76</v>
      </c>
      <c r="H119" s="181" t="s">
        <v>185</v>
      </c>
      <c r="I119" s="181"/>
      <c r="J119" s="178">
        <v>1.97</v>
      </c>
      <c r="K119" s="249"/>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
      <c r="A120" s="92">
        <v>199</v>
      </c>
      <c r="B120" s="235" t="s">
        <v>301</v>
      </c>
      <c r="C120" s="236" t="s">
        <v>302</v>
      </c>
      <c r="D120" s="235" t="s">
        <v>311</v>
      </c>
      <c r="E120" s="125" t="s">
        <v>213</v>
      </c>
      <c r="F120" s="181" t="s">
        <v>103</v>
      </c>
      <c r="G120" s="181" t="s">
        <v>76</v>
      </c>
      <c r="H120" s="181" t="s">
        <v>185</v>
      </c>
      <c r="I120" s="181"/>
      <c r="J120" s="178">
        <v>2</v>
      </c>
      <c r="K120" s="249"/>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
      <c r="A121" s="92">
        <v>200</v>
      </c>
      <c r="B121" s="235" t="s">
        <v>301</v>
      </c>
      <c r="C121" s="236" t="s">
        <v>302</v>
      </c>
      <c r="D121" s="235" t="s">
        <v>312</v>
      </c>
      <c r="E121" s="125" t="s">
        <v>213</v>
      </c>
      <c r="F121" s="181" t="s">
        <v>103</v>
      </c>
      <c r="G121" s="181" t="s">
        <v>76</v>
      </c>
      <c r="H121" s="181" t="s">
        <v>185</v>
      </c>
      <c r="I121" s="181"/>
      <c r="J121" s="178">
        <v>2.63</v>
      </c>
      <c r="K121" s="249"/>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
      <c r="A122" s="92">
        <v>201</v>
      </c>
      <c r="B122" s="235" t="s">
        <v>301</v>
      </c>
      <c r="C122" s="236" t="s">
        <v>302</v>
      </c>
      <c r="D122" s="235" t="s">
        <v>313</v>
      </c>
      <c r="E122" s="125" t="s">
        <v>213</v>
      </c>
      <c r="F122" s="181" t="s">
        <v>103</v>
      </c>
      <c r="G122" s="181" t="s">
        <v>76</v>
      </c>
      <c r="H122" s="181" t="s">
        <v>185</v>
      </c>
      <c r="I122" s="181"/>
      <c r="J122" s="178">
        <v>3.14</v>
      </c>
      <c r="K122" s="249"/>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
      <c r="A123" s="92">
        <v>202</v>
      </c>
      <c r="B123" s="235" t="s">
        <v>301</v>
      </c>
      <c r="C123" s="236" t="s">
        <v>302</v>
      </c>
      <c r="D123" s="235" t="s">
        <v>314</v>
      </c>
      <c r="E123" s="125" t="s">
        <v>213</v>
      </c>
      <c r="F123" s="181" t="s">
        <v>103</v>
      </c>
      <c r="G123" s="181" t="s">
        <v>76</v>
      </c>
      <c r="H123" s="181" t="s">
        <v>185</v>
      </c>
      <c r="I123" s="181"/>
      <c r="J123" s="178">
        <v>1.95</v>
      </c>
      <c r="K123" s="249"/>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
      <c r="A124" s="92">
        <v>203</v>
      </c>
      <c r="B124" s="235" t="s">
        <v>301</v>
      </c>
      <c r="C124" s="236" t="s">
        <v>302</v>
      </c>
      <c r="D124" s="235" t="s">
        <v>315</v>
      </c>
      <c r="E124" s="125" t="s">
        <v>213</v>
      </c>
      <c r="F124" s="181" t="s">
        <v>103</v>
      </c>
      <c r="G124" s="181" t="s">
        <v>76</v>
      </c>
      <c r="H124" s="181" t="s">
        <v>185</v>
      </c>
      <c r="I124" s="181"/>
      <c r="J124" s="178">
        <v>3.08</v>
      </c>
      <c r="K124" s="249"/>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
      <c r="A125" s="92">
        <v>204</v>
      </c>
      <c r="B125" s="235" t="s">
        <v>301</v>
      </c>
      <c r="C125" s="236" t="s">
        <v>302</v>
      </c>
      <c r="D125" s="235" t="s">
        <v>316</v>
      </c>
      <c r="E125" s="125" t="s">
        <v>213</v>
      </c>
      <c r="F125" s="181" t="s">
        <v>103</v>
      </c>
      <c r="G125" s="181" t="s">
        <v>76</v>
      </c>
      <c r="H125" s="181" t="s">
        <v>185</v>
      </c>
      <c r="I125" s="181"/>
      <c r="J125" s="178">
        <v>3.13</v>
      </c>
      <c r="K125" s="249"/>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
      <c r="A126" s="92">
        <v>205</v>
      </c>
      <c r="B126" s="235" t="s">
        <v>301</v>
      </c>
      <c r="C126" s="236" t="s">
        <v>302</v>
      </c>
      <c r="D126" s="235" t="s">
        <v>317</v>
      </c>
      <c r="E126" s="125" t="s">
        <v>213</v>
      </c>
      <c r="F126" s="181" t="s">
        <v>103</v>
      </c>
      <c r="G126" s="181" t="s">
        <v>76</v>
      </c>
      <c r="H126" s="181" t="s">
        <v>185</v>
      </c>
      <c r="I126" s="181"/>
      <c r="J126" s="178">
        <v>2</v>
      </c>
      <c r="K126" s="249"/>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
      <c r="A127" s="92">
        <v>206</v>
      </c>
      <c r="B127" s="235" t="s">
        <v>301</v>
      </c>
      <c r="C127" s="236" t="s">
        <v>302</v>
      </c>
      <c r="D127" s="235" t="s">
        <v>318</v>
      </c>
      <c r="E127" s="125" t="s">
        <v>213</v>
      </c>
      <c r="F127" s="181" t="s">
        <v>103</v>
      </c>
      <c r="G127" s="181" t="s">
        <v>76</v>
      </c>
      <c r="H127" s="181" t="s">
        <v>185</v>
      </c>
      <c r="I127" s="181"/>
      <c r="J127" s="178">
        <v>2.94</v>
      </c>
      <c r="K127" s="249"/>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
      <c r="A128" s="92">
        <v>207</v>
      </c>
      <c r="B128" s="235" t="s">
        <v>301</v>
      </c>
      <c r="C128" s="236" t="s">
        <v>302</v>
      </c>
      <c r="D128" s="235" t="s">
        <v>319</v>
      </c>
      <c r="E128" s="125" t="s">
        <v>213</v>
      </c>
      <c r="F128" s="181" t="s">
        <v>103</v>
      </c>
      <c r="G128" s="181" t="s">
        <v>76</v>
      </c>
      <c r="H128" s="181" t="s">
        <v>185</v>
      </c>
      <c r="I128" s="181"/>
      <c r="J128" s="178">
        <v>2.9</v>
      </c>
      <c r="K128" s="249"/>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
      <c r="A129" s="92">
        <v>208</v>
      </c>
      <c r="B129" s="235" t="s">
        <v>301</v>
      </c>
      <c r="C129" s="236" t="s">
        <v>302</v>
      </c>
      <c r="D129" s="235" t="s">
        <v>320</v>
      </c>
      <c r="E129" s="125" t="s">
        <v>213</v>
      </c>
      <c r="F129" s="181" t="s">
        <v>103</v>
      </c>
      <c r="G129" s="181" t="s">
        <v>76</v>
      </c>
      <c r="H129" s="181" t="s">
        <v>185</v>
      </c>
      <c r="I129" s="181"/>
      <c r="J129" s="178">
        <v>3.01</v>
      </c>
      <c r="K129" s="249"/>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
      <c r="A130" s="92">
        <v>209</v>
      </c>
      <c r="B130" s="235" t="s">
        <v>301</v>
      </c>
      <c r="C130" s="236" t="s">
        <v>302</v>
      </c>
      <c r="D130" s="235" t="s">
        <v>321</v>
      </c>
      <c r="E130" s="125" t="s">
        <v>213</v>
      </c>
      <c r="F130" s="181" t="s">
        <v>103</v>
      </c>
      <c r="G130" s="181" t="s">
        <v>76</v>
      </c>
      <c r="H130" s="181" t="s">
        <v>185</v>
      </c>
      <c r="I130" s="181"/>
      <c r="J130" s="178">
        <v>1.48</v>
      </c>
      <c r="K130" s="249"/>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
      <c r="A131" s="92">
        <v>210</v>
      </c>
      <c r="B131" s="235" t="s">
        <v>301</v>
      </c>
      <c r="C131" s="236" t="s">
        <v>302</v>
      </c>
      <c r="D131" s="235" t="s">
        <v>322</v>
      </c>
      <c r="E131" s="125" t="s">
        <v>213</v>
      </c>
      <c r="F131" s="181" t="s">
        <v>103</v>
      </c>
      <c r="G131" s="181" t="s">
        <v>76</v>
      </c>
      <c r="H131" s="181" t="s">
        <v>185</v>
      </c>
      <c r="I131" s="181"/>
      <c r="J131" s="178">
        <v>2.0299999999999998</v>
      </c>
      <c r="K131" s="249"/>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
      <c r="A132" s="92">
        <v>211</v>
      </c>
      <c r="B132" s="235" t="s">
        <v>301</v>
      </c>
      <c r="C132" s="236" t="s">
        <v>302</v>
      </c>
      <c r="D132" s="235" t="s">
        <v>323</v>
      </c>
      <c r="E132" s="125" t="s">
        <v>213</v>
      </c>
      <c r="F132" s="181" t="s">
        <v>103</v>
      </c>
      <c r="G132" s="181" t="s">
        <v>76</v>
      </c>
      <c r="H132" s="181" t="s">
        <v>185</v>
      </c>
      <c r="I132" s="181"/>
      <c r="J132" s="178">
        <v>9.8000000000000004E-2</v>
      </c>
      <c r="K132" s="249"/>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
      <c r="A133" s="92">
        <v>212</v>
      </c>
      <c r="B133" s="235" t="s">
        <v>301</v>
      </c>
      <c r="C133" s="236" t="s">
        <v>302</v>
      </c>
      <c r="D133" s="235" t="s">
        <v>324</v>
      </c>
      <c r="E133" s="125" t="s">
        <v>213</v>
      </c>
      <c r="F133" s="181" t="s">
        <v>103</v>
      </c>
      <c r="G133" s="181" t="s">
        <v>76</v>
      </c>
      <c r="H133" s="181" t="s">
        <v>185</v>
      </c>
      <c r="I133" s="181"/>
      <c r="J133" s="178">
        <v>2.95</v>
      </c>
      <c r="K133" s="249"/>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
      <c r="A134" s="92">
        <v>213</v>
      </c>
      <c r="B134" s="235" t="s">
        <v>301</v>
      </c>
      <c r="C134" s="236" t="s">
        <v>302</v>
      </c>
      <c r="D134" s="235" t="s">
        <v>325</v>
      </c>
      <c r="E134" s="125" t="s">
        <v>213</v>
      </c>
      <c r="F134" s="181" t="s">
        <v>103</v>
      </c>
      <c r="G134" s="181" t="s">
        <v>76</v>
      </c>
      <c r="H134" s="181" t="s">
        <v>185</v>
      </c>
      <c r="I134" s="181"/>
      <c r="J134" s="178">
        <v>1.99</v>
      </c>
      <c r="K134" s="249"/>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
      <c r="A174" s="92">
        <v>282</v>
      </c>
      <c r="B174" s="235" t="s">
        <v>385</v>
      </c>
      <c r="C174" s="236" t="s">
        <v>386</v>
      </c>
      <c r="D174" s="235" t="s">
        <v>387</v>
      </c>
      <c r="E174" s="125" t="s">
        <v>393</v>
      </c>
      <c r="F174" s="181" t="s">
        <v>103</v>
      </c>
      <c r="G174" s="181" t="s">
        <v>56</v>
      </c>
      <c r="H174" s="181" t="s">
        <v>57</v>
      </c>
      <c r="I174" s="181"/>
      <c r="J174" s="178">
        <v>15</v>
      </c>
      <c r="K174" s="249"/>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
      <c r="A175" s="92">
        <v>283</v>
      </c>
      <c r="B175" s="235" t="s">
        <v>385</v>
      </c>
      <c r="C175" s="236" t="s">
        <v>386</v>
      </c>
      <c r="D175" s="235" t="s">
        <v>390</v>
      </c>
      <c r="E175" s="125" t="s">
        <v>393</v>
      </c>
      <c r="F175" s="181" t="s">
        <v>103</v>
      </c>
      <c r="G175" s="181" t="s">
        <v>56</v>
      </c>
      <c r="H175" s="181" t="s">
        <v>57</v>
      </c>
      <c r="I175" s="156" t="s">
        <v>391</v>
      </c>
      <c r="J175" s="178">
        <v>15</v>
      </c>
      <c r="K175" s="249"/>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
      <c r="A176" s="92">
        <v>284</v>
      </c>
      <c r="B176" s="235" t="s">
        <v>385</v>
      </c>
      <c r="C176" s="236" t="s">
        <v>386</v>
      </c>
      <c r="D176" s="235" t="s">
        <v>392</v>
      </c>
      <c r="E176" s="125" t="s">
        <v>393</v>
      </c>
      <c r="F176" s="181" t="s">
        <v>103</v>
      </c>
      <c r="G176" s="181" t="s">
        <v>56</v>
      </c>
      <c r="H176" s="181" t="s">
        <v>57</v>
      </c>
      <c r="I176" s="181"/>
      <c r="J176" s="178">
        <v>15</v>
      </c>
      <c r="K176" s="249"/>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
      <c r="A179" s="92">
        <v>287</v>
      </c>
      <c r="B179" s="235" t="s">
        <v>385</v>
      </c>
      <c r="C179" s="236" t="s">
        <v>386</v>
      </c>
      <c r="D179" s="235" t="s">
        <v>397</v>
      </c>
      <c r="E179" s="125" t="s">
        <v>393</v>
      </c>
      <c r="F179" s="181" t="s">
        <v>103</v>
      </c>
      <c r="G179" s="181" t="s">
        <v>56</v>
      </c>
      <c r="H179" s="181" t="s">
        <v>168</v>
      </c>
      <c r="I179" s="181"/>
      <c r="J179" s="178">
        <v>60</v>
      </c>
      <c r="K179" s="249"/>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
      <c r="A180" s="92">
        <v>288</v>
      </c>
      <c r="B180" s="235" t="s">
        <v>385</v>
      </c>
      <c r="C180" s="236" t="s">
        <v>386</v>
      </c>
      <c r="D180" s="235" t="s">
        <v>399</v>
      </c>
      <c r="E180" s="125" t="s">
        <v>393</v>
      </c>
      <c r="F180" s="181" t="s">
        <v>103</v>
      </c>
      <c r="G180" s="181" t="s">
        <v>56</v>
      </c>
      <c r="H180" s="181" t="s">
        <v>168</v>
      </c>
      <c r="I180" s="156" t="s">
        <v>391</v>
      </c>
      <c r="J180" s="178">
        <v>60</v>
      </c>
      <c r="K180" s="249"/>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
      <c r="A183" s="92">
        <v>291</v>
      </c>
      <c r="B183" s="235" t="s">
        <v>385</v>
      </c>
      <c r="C183" s="236" t="s">
        <v>386</v>
      </c>
      <c r="D183" s="235" t="s">
        <v>402</v>
      </c>
      <c r="E183" s="125" t="s">
        <v>393</v>
      </c>
      <c r="F183" s="181" t="s">
        <v>103</v>
      </c>
      <c r="G183" s="181" t="s">
        <v>56</v>
      </c>
      <c r="H183" s="181" t="s">
        <v>168</v>
      </c>
      <c r="I183" s="181"/>
      <c r="J183" s="178">
        <v>23</v>
      </c>
      <c r="K183" s="249"/>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
      <c r="A184" s="92">
        <v>292</v>
      </c>
      <c r="B184" s="235" t="s">
        <v>385</v>
      </c>
      <c r="C184" s="236" t="s">
        <v>386</v>
      </c>
      <c r="D184" s="235" t="s">
        <v>403</v>
      </c>
      <c r="E184" s="125" t="s">
        <v>393</v>
      </c>
      <c r="F184" s="181" t="s">
        <v>103</v>
      </c>
      <c r="G184" s="181" t="s">
        <v>56</v>
      </c>
      <c r="H184" s="181" t="s">
        <v>168</v>
      </c>
      <c r="I184" s="181"/>
      <c r="J184" s="178">
        <v>23</v>
      </c>
      <c r="K184" s="249"/>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
      <c r="A272" s="92">
        <v>467</v>
      </c>
      <c r="B272" s="235" t="s">
        <v>529</v>
      </c>
      <c r="C272" s="236" t="s">
        <v>530</v>
      </c>
      <c r="D272" s="235" t="s">
        <v>183</v>
      </c>
      <c r="E272" s="125" t="s">
        <v>213</v>
      </c>
      <c r="F272" s="181" t="s">
        <v>103</v>
      </c>
      <c r="G272" s="181" t="s">
        <v>56</v>
      </c>
      <c r="H272" s="181" t="s">
        <v>57</v>
      </c>
      <c r="I272" s="181"/>
      <c r="J272" s="178">
        <v>1.4999999999999999E-2</v>
      </c>
      <c r="K272" s="249"/>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
      <c r="A398" s="205">
        <v>128</v>
      </c>
      <c r="B398" s="235" t="s">
        <v>748</v>
      </c>
      <c r="C398" s="236" t="s">
        <v>749</v>
      </c>
      <c r="D398" s="235" t="s">
        <v>1494</v>
      </c>
      <c r="E398" s="125" t="s">
        <v>102</v>
      </c>
      <c r="F398" s="181" t="s">
        <v>103</v>
      </c>
      <c r="G398" s="181" t="s">
        <v>56</v>
      </c>
      <c r="H398" s="181" t="s">
        <v>57</v>
      </c>
      <c r="I398" s="181"/>
      <c r="J398" s="178">
        <v>7.4999999999999997E-2</v>
      </c>
      <c r="K398" s="249"/>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
      <c r="A399" s="205">
        <v>129</v>
      </c>
      <c r="B399" s="235" t="s">
        <v>748</v>
      </c>
      <c r="C399" s="236" t="s">
        <v>749</v>
      </c>
      <c r="D399" s="235" t="s">
        <v>1495</v>
      </c>
      <c r="E399" s="125" t="s">
        <v>102</v>
      </c>
      <c r="F399" s="181" t="s">
        <v>103</v>
      </c>
      <c r="G399" s="181" t="s">
        <v>56</v>
      </c>
      <c r="H399" s="181" t="s">
        <v>57</v>
      </c>
      <c r="I399" s="181"/>
      <c r="J399" s="178">
        <v>7.4999999999999997E-2</v>
      </c>
      <c r="K399" s="249"/>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
      <c r="A400" s="205">
        <v>130</v>
      </c>
      <c r="B400" s="235" t="s">
        <v>748</v>
      </c>
      <c r="C400" s="236" t="s">
        <v>749</v>
      </c>
      <c r="D400" s="235" t="s">
        <v>1496</v>
      </c>
      <c r="E400" s="125" t="s">
        <v>102</v>
      </c>
      <c r="F400" s="181" t="s">
        <v>103</v>
      </c>
      <c r="G400" s="181" t="s">
        <v>56</v>
      </c>
      <c r="H400" s="181" t="s">
        <v>57</v>
      </c>
      <c r="I400" s="181"/>
      <c r="J400" s="178">
        <v>7.4999999999999997E-2</v>
      </c>
      <c r="K400" s="249"/>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
      <c r="A451" s="205">
        <v>261</v>
      </c>
      <c r="B451" s="233" t="s">
        <v>835</v>
      </c>
      <c r="C451" s="236" t="s">
        <v>836</v>
      </c>
      <c r="D451" s="233" t="s">
        <v>1497</v>
      </c>
      <c r="E451" s="125" t="s">
        <v>102</v>
      </c>
      <c r="F451" s="181" t="s">
        <v>103</v>
      </c>
      <c r="G451" s="181" t="s">
        <v>56</v>
      </c>
      <c r="H451" s="156" t="s">
        <v>837</v>
      </c>
      <c r="I451" s="181"/>
      <c r="J451" s="209">
        <v>1E-3</v>
      </c>
      <c r="K451" s="249"/>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
      <c r="A453" s="205">
        <v>263</v>
      </c>
      <c r="B453" s="233" t="s">
        <v>835</v>
      </c>
      <c r="C453" s="236" t="s">
        <v>836</v>
      </c>
      <c r="D453" s="233" t="s">
        <v>1498</v>
      </c>
      <c r="E453" s="125" t="s">
        <v>102</v>
      </c>
      <c r="F453" s="181" t="s">
        <v>103</v>
      </c>
      <c r="G453" s="181" t="s">
        <v>56</v>
      </c>
      <c r="H453" s="156" t="s">
        <v>837</v>
      </c>
      <c r="I453" s="181"/>
      <c r="J453" s="209">
        <v>3.0000000000000001E-3</v>
      </c>
      <c r="K453" s="249"/>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
      <c r="A462" s="205">
        <v>277</v>
      </c>
      <c r="B462" s="233" t="s">
        <v>850</v>
      </c>
      <c r="C462" s="236" t="s">
        <v>851</v>
      </c>
      <c r="D462" s="235" t="s">
        <v>220</v>
      </c>
      <c r="E462" s="125" t="s">
        <v>393</v>
      </c>
      <c r="F462" s="181" t="s">
        <v>103</v>
      </c>
      <c r="G462" s="181" t="s">
        <v>56</v>
      </c>
      <c r="H462" s="181" t="s">
        <v>66</v>
      </c>
      <c r="I462" s="181"/>
      <c r="J462" s="178">
        <v>20</v>
      </c>
      <c r="K462" s="249"/>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
      <c r="A463" s="205">
        <v>278</v>
      </c>
      <c r="B463" s="233" t="s">
        <v>850</v>
      </c>
      <c r="C463" s="236" t="s">
        <v>851</v>
      </c>
      <c r="D463" s="235" t="s">
        <v>225</v>
      </c>
      <c r="E463" s="125" t="s">
        <v>393</v>
      </c>
      <c r="F463" s="181" t="s">
        <v>103</v>
      </c>
      <c r="G463" s="181" t="s">
        <v>56</v>
      </c>
      <c r="H463" s="181" t="s">
        <v>66</v>
      </c>
      <c r="I463" s="156" t="s">
        <v>854</v>
      </c>
      <c r="J463" s="178">
        <v>20</v>
      </c>
      <c r="K463" s="249"/>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
      <c r="A469" s="205">
        <v>298</v>
      </c>
      <c r="B469" s="235" t="s">
        <v>856</v>
      </c>
      <c r="C469" s="236" t="s">
        <v>857</v>
      </c>
      <c r="D469" s="235" t="s">
        <v>387</v>
      </c>
      <c r="E469" s="125" t="s">
        <v>393</v>
      </c>
      <c r="F469" s="181" t="s">
        <v>103</v>
      </c>
      <c r="G469" s="156" t="s">
        <v>56</v>
      </c>
      <c r="H469" s="156" t="s">
        <v>624</v>
      </c>
      <c r="I469" s="156" t="s">
        <v>854</v>
      </c>
      <c r="J469" s="209">
        <v>15</v>
      </c>
      <c r="K469" s="249"/>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
      <c r="A470" s="205">
        <v>299</v>
      </c>
      <c r="B470" s="235" t="s">
        <v>856</v>
      </c>
      <c r="C470" s="236" t="s">
        <v>857</v>
      </c>
      <c r="D470" s="235" t="s">
        <v>859</v>
      </c>
      <c r="E470" s="125" t="s">
        <v>393</v>
      </c>
      <c r="F470" s="181" t="s">
        <v>103</v>
      </c>
      <c r="G470" s="156" t="s">
        <v>56</v>
      </c>
      <c r="H470" s="156" t="s">
        <v>624</v>
      </c>
      <c r="I470" s="156" t="s">
        <v>854</v>
      </c>
      <c r="J470" s="209">
        <v>15</v>
      </c>
      <c r="K470" s="249"/>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
      <c r="A471" s="205">
        <v>300</v>
      </c>
      <c r="B471" s="235" t="s">
        <v>856</v>
      </c>
      <c r="C471" s="236" t="s">
        <v>857</v>
      </c>
      <c r="D471" s="235" t="s">
        <v>860</v>
      </c>
      <c r="E471" s="125" t="s">
        <v>393</v>
      </c>
      <c r="F471" s="181" t="s">
        <v>103</v>
      </c>
      <c r="G471" s="156" t="s">
        <v>56</v>
      </c>
      <c r="H471" s="156" t="s">
        <v>624</v>
      </c>
      <c r="I471" s="156" t="s">
        <v>854</v>
      </c>
      <c r="J471" s="209">
        <v>15</v>
      </c>
      <c r="K471" s="249"/>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
      <c r="A472" s="205">
        <v>301</v>
      </c>
      <c r="B472" s="235" t="s">
        <v>856</v>
      </c>
      <c r="C472" s="236" t="s">
        <v>857</v>
      </c>
      <c r="D472" s="235" t="s">
        <v>861</v>
      </c>
      <c r="E472" s="125" t="s">
        <v>393</v>
      </c>
      <c r="F472" s="181" t="s">
        <v>103</v>
      </c>
      <c r="G472" s="156" t="s">
        <v>56</v>
      </c>
      <c r="H472" s="156" t="s">
        <v>624</v>
      </c>
      <c r="I472" s="156" t="s">
        <v>854</v>
      </c>
      <c r="J472" s="209">
        <v>15</v>
      </c>
      <c r="K472" s="249"/>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
      <c r="A473" s="205">
        <v>302</v>
      </c>
      <c r="B473" s="235" t="s">
        <v>856</v>
      </c>
      <c r="C473" s="236" t="s">
        <v>857</v>
      </c>
      <c r="D473" s="235" t="s">
        <v>862</v>
      </c>
      <c r="E473" s="125" t="s">
        <v>393</v>
      </c>
      <c r="F473" s="181" t="s">
        <v>103</v>
      </c>
      <c r="G473" s="156" t="s">
        <v>56</v>
      </c>
      <c r="H473" s="156" t="s">
        <v>624</v>
      </c>
      <c r="I473" s="156" t="s">
        <v>854</v>
      </c>
      <c r="J473" s="209">
        <v>15</v>
      </c>
      <c r="K473" s="249"/>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
      <c r="A479" s="205">
        <v>308</v>
      </c>
      <c r="B479" s="235" t="s">
        <v>856</v>
      </c>
      <c r="C479" s="236" t="s">
        <v>857</v>
      </c>
      <c r="D479" s="235" t="s">
        <v>767</v>
      </c>
      <c r="E479" s="125" t="s">
        <v>393</v>
      </c>
      <c r="F479" s="181" t="s">
        <v>103</v>
      </c>
      <c r="G479" s="156" t="s">
        <v>56</v>
      </c>
      <c r="H479" s="156" t="s">
        <v>1447</v>
      </c>
      <c r="I479" s="156" t="s">
        <v>854</v>
      </c>
      <c r="J479" s="209">
        <v>75</v>
      </c>
      <c r="K479" s="249"/>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
      <c r="A480" s="205">
        <v>309</v>
      </c>
      <c r="B480" s="235" t="s">
        <v>856</v>
      </c>
      <c r="C480" s="236" t="s">
        <v>857</v>
      </c>
      <c r="D480" s="235" t="s">
        <v>864</v>
      </c>
      <c r="E480" s="125" t="s">
        <v>393</v>
      </c>
      <c r="F480" s="181" t="s">
        <v>103</v>
      </c>
      <c r="G480" s="156" t="s">
        <v>56</v>
      </c>
      <c r="H480" s="156" t="s">
        <v>1447</v>
      </c>
      <c r="I480" s="156" t="s">
        <v>854</v>
      </c>
      <c r="J480" s="209">
        <v>75</v>
      </c>
      <c r="K480" s="249"/>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
      <c r="A481" s="205">
        <v>310</v>
      </c>
      <c r="B481" s="235" t="s">
        <v>856</v>
      </c>
      <c r="C481" s="236" t="s">
        <v>857</v>
      </c>
      <c r="D481" s="235" t="s">
        <v>865</v>
      </c>
      <c r="E481" s="125" t="s">
        <v>393</v>
      </c>
      <c r="F481" s="181" t="s">
        <v>103</v>
      </c>
      <c r="G481" s="156" t="s">
        <v>56</v>
      </c>
      <c r="H481" s="156" t="s">
        <v>1447</v>
      </c>
      <c r="I481" s="156" t="s">
        <v>854</v>
      </c>
      <c r="J481" s="209">
        <v>75</v>
      </c>
      <c r="K481" s="249"/>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
      <c r="A482" s="205">
        <v>311</v>
      </c>
      <c r="B482" s="235" t="s">
        <v>856</v>
      </c>
      <c r="C482" s="236" t="s">
        <v>857</v>
      </c>
      <c r="D482" s="235" t="s">
        <v>866</v>
      </c>
      <c r="E482" s="125" t="s">
        <v>393</v>
      </c>
      <c r="F482" s="181" t="s">
        <v>103</v>
      </c>
      <c r="G482" s="156" t="s">
        <v>56</v>
      </c>
      <c r="H482" s="156" t="s">
        <v>1447</v>
      </c>
      <c r="I482" s="156" t="s">
        <v>854</v>
      </c>
      <c r="J482" s="209">
        <v>75</v>
      </c>
      <c r="K482" s="249"/>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
      <c r="A483" s="205">
        <v>312</v>
      </c>
      <c r="B483" s="235" t="s">
        <v>856</v>
      </c>
      <c r="C483" s="236" t="s">
        <v>857</v>
      </c>
      <c r="D483" s="235" t="s">
        <v>867</v>
      </c>
      <c r="E483" s="125" t="s">
        <v>393</v>
      </c>
      <c r="F483" s="181" t="s">
        <v>103</v>
      </c>
      <c r="G483" s="156" t="s">
        <v>56</v>
      </c>
      <c r="H483" s="156" t="s">
        <v>1447</v>
      </c>
      <c r="I483" s="156" t="s">
        <v>854</v>
      </c>
      <c r="J483" s="209">
        <v>75</v>
      </c>
      <c r="K483" s="249"/>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
      <c r="A532" s="205">
        <v>390</v>
      </c>
      <c r="B532" s="235" t="s">
        <v>949</v>
      </c>
      <c r="C532" s="236" t="s">
        <v>950</v>
      </c>
      <c r="D532" s="235" t="s">
        <v>220</v>
      </c>
      <c r="E532" s="125" t="s">
        <v>393</v>
      </c>
      <c r="F532" s="181" t="s">
        <v>103</v>
      </c>
      <c r="G532" s="156" t="s">
        <v>56</v>
      </c>
      <c r="H532" s="156" t="s">
        <v>951</v>
      </c>
      <c r="I532" s="156"/>
      <c r="J532" s="209">
        <v>15</v>
      </c>
      <c r="K532" s="249"/>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
      <c r="A533" s="205">
        <v>391</v>
      </c>
      <c r="B533" s="235" t="s">
        <v>949</v>
      </c>
      <c r="C533" s="236" t="s">
        <v>950</v>
      </c>
      <c r="D533" s="235" t="s">
        <v>225</v>
      </c>
      <c r="E533" s="125" t="s">
        <v>393</v>
      </c>
      <c r="F533" s="181" t="s">
        <v>103</v>
      </c>
      <c r="G533" s="156" t="s">
        <v>56</v>
      </c>
      <c r="H533" s="156" t="s">
        <v>951</v>
      </c>
      <c r="I533" s="156" t="s">
        <v>954</v>
      </c>
      <c r="J533" s="209">
        <v>15</v>
      </c>
      <c r="K533" s="249"/>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
      <c r="A551" s="183">
        <v>5197</v>
      </c>
      <c r="B551" s="124" t="s">
        <v>1412</v>
      </c>
      <c r="C551" s="241"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
      <c r="A552" s="183">
        <v>5198</v>
      </c>
      <c r="B552" s="124" t="s">
        <v>1412</v>
      </c>
      <c r="C552" s="241"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
      <c r="A553" s="183">
        <v>5199</v>
      </c>
      <c r="B553" s="124" t="s">
        <v>1412</v>
      </c>
      <c r="C553" s="241"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
      <c r="A554" s="183">
        <v>5200</v>
      </c>
      <c r="B554" s="124" t="s">
        <v>1412</v>
      </c>
      <c r="C554" s="241" t="s">
        <v>1413</v>
      </c>
      <c r="D554" s="242"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s="124" customFormat="1" ht="12.75" customHeight="1" x14ac:dyDescent="0.2">
      <c r="A555" s="92">
        <v>550</v>
      </c>
      <c r="B555" s="256" t="s">
        <v>1513</v>
      </c>
      <c r="C555" s="257" t="s">
        <v>1514</v>
      </c>
      <c r="D555" s="256" t="s">
        <v>1515</v>
      </c>
      <c r="E555" s="125" t="s">
        <v>657</v>
      </c>
      <c r="F555" s="181" t="s">
        <v>103</v>
      </c>
      <c r="G555" s="181" t="s">
        <v>56</v>
      </c>
      <c r="H555" s="181" t="s">
        <v>354</v>
      </c>
      <c r="I555" s="181"/>
      <c r="J555" s="178">
        <v>250</v>
      </c>
      <c r="K555" s="182"/>
      <c r="L555" s="182" t="s">
        <v>58</v>
      </c>
      <c r="M555" s="178" t="s">
        <v>59</v>
      </c>
      <c r="N555" s="178">
        <v>0</v>
      </c>
      <c r="O555" s="178" t="s">
        <v>60</v>
      </c>
      <c r="P555" s="178" t="s">
        <v>79</v>
      </c>
      <c r="Q555" s="179"/>
      <c r="R555" s="179" t="s">
        <v>1520</v>
      </c>
      <c r="S555" s="180"/>
      <c r="T555" s="179">
        <v>50</v>
      </c>
      <c r="U555" s="179"/>
      <c r="V555" s="167" t="s">
        <v>62</v>
      </c>
      <c r="W555" s="167"/>
      <c r="X555" s="167"/>
      <c r="Y555" s="167"/>
      <c r="Z555" s="82" t="s">
        <v>63</v>
      </c>
      <c r="AA555" s="166">
        <v>4</v>
      </c>
      <c r="AB555" s="166">
        <v>0</v>
      </c>
      <c r="AC555" s="165"/>
      <c r="AD555" s="165" t="s">
        <v>80</v>
      </c>
      <c r="AE555" s="165"/>
      <c r="AF555" s="165"/>
      <c r="AG555" s="165"/>
      <c r="AH555" s="165"/>
      <c r="AI555" s="165">
        <v>30</v>
      </c>
      <c r="AJ555" s="165">
        <v>46</v>
      </c>
      <c r="AK555" s="166"/>
      <c r="AL555" s="166" t="s">
        <v>81</v>
      </c>
      <c r="AM555" s="166"/>
      <c r="AN555" s="166"/>
      <c r="AO555" s="166"/>
      <c r="AP555" s="166"/>
      <c r="AQ555" s="166">
        <v>58</v>
      </c>
      <c r="AR555" s="166">
        <v>65</v>
      </c>
      <c r="AS555" s="165"/>
      <c r="AT555" s="165"/>
      <c r="AU555" s="165"/>
      <c r="AV555" s="165"/>
      <c r="AW555" s="165"/>
      <c r="AX555" s="165"/>
      <c r="AY555" s="165"/>
      <c r="AZ555" s="165"/>
      <c r="BA555" s="166"/>
      <c r="BB555" s="166"/>
      <c r="BC555" s="166"/>
      <c r="BD555" s="166"/>
      <c r="BE555" s="166"/>
      <c r="BF555" s="166"/>
      <c r="BG555" s="166"/>
      <c r="BH555" s="166"/>
      <c r="BI555" s="165"/>
      <c r="BJ555" s="165"/>
      <c r="BK555" s="165"/>
      <c r="BL555" s="165"/>
      <c r="BM555" s="165"/>
      <c r="BN555" s="165"/>
      <c r="BO555" s="165"/>
      <c r="BP555" s="165"/>
      <c r="BQ555" s="166"/>
      <c r="BR555" s="165"/>
    </row>
    <row r="556" spans="1:72" s="124" customFormat="1" ht="12.75" customHeight="1" x14ac:dyDescent="0.2">
      <c r="A556" s="92">
        <v>551</v>
      </c>
      <c r="B556" s="256" t="s">
        <v>1513</v>
      </c>
      <c r="C556" s="257" t="s">
        <v>1514</v>
      </c>
      <c r="D556" s="256" t="s">
        <v>1516</v>
      </c>
      <c r="E556" s="125" t="s">
        <v>657</v>
      </c>
      <c r="F556" s="181" t="s">
        <v>103</v>
      </c>
      <c r="G556" s="181" t="s">
        <v>56</v>
      </c>
      <c r="H556" s="181" t="s">
        <v>354</v>
      </c>
      <c r="I556" s="181"/>
      <c r="J556" s="178">
        <v>250</v>
      </c>
      <c r="K556" s="182"/>
      <c r="L556" s="182" t="s">
        <v>58</v>
      </c>
      <c r="M556" s="178" t="s">
        <v>59</v>
      </c>
      <c r="N556" s="178">
        <v>0</v>
      </c>
      <c r="O556" s="178" t="s">
        <v>60</v>
      </c>
      <c r="P556" s="178" t="s">
        <v>79</v>
      </c>
      <c r="Q556" s="179"/>
      <c r="R556" s="179" t="s">
        <v>1520</v>
      </c>
      <c r="S556" s="180"/>
      <c r="T556" s="179">
        <v>200</v>
      </c>
      <c r="U556" s="179"/>
      <c r="V556" s="167" t="s">
        <v>62</v>
      </c>
      <c r="W556" s="167"/>
      <c r="X556" s="167"/>
      <c r="Y556" s="167"/>
      <c r="Z556" s="82" t="s">
        <v>63</v>
      </c>
      <c r="AA556" s="166">
        <v>4</v>
      </c>
      <c r="AB556" s="166">
        <v>0</v>
      </c>
      <c r="AC556" s="165"/>
      <c r="AD556" s="165" t="s">
        <v>80</v>
      </c>
      <c r="AE556" s="165"/>
      <c r="AF556" s="165"/>
      <c r="AG556" s="165"/>
      <c r="AH556" s="165"/>
      <c r="AI556" s="165">
        <v>30</v>
      </c>
      <c r="AJ556" s="165">
        <v>46</v>
      </c>
      <c r="AK556" s="166"/>
      <c r="AL556" s="166" t="s">
        <v>81</v>
      </c>
      <c r="AM556" s="166"/>
      <c r="AN556" s="166"/>
      <c r="AO556" s="166"/>
      <c r="AP556" s="166"/>
      <c r="AQ556" s="166">
        <v>58</v>
      </c>
      <c r="AR556" s="166">
        <v>65</v>
      </c>
      <c r="AS556" s="165"/>
      <c r="AT556" s="165"/>
      <c r="AU556" s="165"/>
      <c r="AV556" s="165"/>
      <c r="AW556" s="165"/>
      <c r="AX556" s="165"/>
      <c r="AY556" s="165"/>
      <c r="AZ556" s="165"/>
      <c r="BA556" s="166"/>
      <c r="BB556" s="166"/>
      <c r="BC556" s="166"/>
      <c r="BD556" s="166"/>
      <c r="BE556" s="166"/>
      <c r="BF556" s="166"/>
      <c r="BG556" s="166"/>
      <c r="BH556" s="166"/>
      <c r="BI556" s="165"/>
      <c r="BJ556" s="165"/>
      <c r="BK556" s="165"/>
      <c r="BL556" s="165"/>
      <c r="BM556" s="165"/>
      <c r="BN556" s="165"/>
      <c r="BO556" s="165"/>
      <c r="BP556" s="165"/>
      <c r="BQ556" s="166"/>
      <c r="BR556" s="165"/>
    </row>
    <row r="557" spans="1:72" s="124" customFormat="1" ht="12.75" customHeight="1" x14ac:dyDescent="0.2">
      <c r="A557" s="92">
        <v>552</v>
      </c>
      <c r="B557" s="256" t="s">
        <v>1513</v>
      </c>
      <c r="C557" s="257" t="s">
        <v>1514</v>
      </c>
      <c r="D557" s="256" t="s">
        <v>1517</v>
      </c>
      <c r="E557" s="125" t="s">
        <v>657</v>
      </c>
      <c r="F557" s="181" t="s">
        <v>103</v>
      </c>
      <c r="G557" s="181" t="s">
        <v>56</v>
      </c>
      <c r="H557" s="181" t="s">
        <v>354</v>
      </c>
      <c r="I557" s="181"/>
      <c r="J557" s="178">
        <v>250</v>
      </c>
      <c r="K557" s="182"/>
      <c r="L557" s="182" t="s">
        <v>58</v>
      </c>
      <c r="M557" s="178" t="s">
        <v>59</v>
      </c>
      <c r="N557" s="178">
        <v>0</v>
      </c>
      <c r="O557" s="178" t="s">
        <v>60</v>
      </c>
      <c r="P557" s="178" t="s">
        <v>79</v>
      </c>
      <c r="Q557" s="179"/>
      <c r="R557" s="179" t="s">
        <v>1520</v>
      </c>
      <c r="S557" s="180"/>
      <c r="T557" s="179">
        <v>500</v>
      </c>
      <c r="U557" s="179"/>
      <c r="V557" s="167" t="s">
        <v>62</v>
      </c>
      <c r="W557" s="167"/>
      <c r="X557" s="167"/>
      <c r="Y557" s="167"/>
      <c r="Z557" s="82" t="s">
        <v>63</v>
      </c>
      <c r="AA557" s="166">
        <v>4</v>
      </c>
      <c r="AB557" s="166">
        <v>0</v>
      </c>
      <c r="AC557" s="165"/>
      <c r="AD557" s="165" t="s">
        <v>80</v>
      </c>
      <c r="AE557" s="165"/>
      <c r="AF557" s="165"/>
      <c r="AG557" s="165"/>
      <c r="AH557" s="165"/>
      <c r="AI557" s="165">
        <v>30</v>
      </c>
      <c r="AJ557" s="165">
        <v>46</v>
      </c>
      <c r="AK557" s="166"/>
      <c r="AL557" s="166" t="s">
        <v>81</v>
      </c>
      <c r="AM557" s="166"/>
      <c r="AN557" s="166"/>
      <c r="AO557" s="166"/>
      <c r="AP557" s="166"/>
      <c r="AQ557" s="166">
        <v>58</v>
      </c>
      <c r="AR557" s="166">
        <v>65</v>
      </c>
      <c r="AS557" s="165"/>
      <c r="AT557" s="165"/>
      <c r="AU557" s="165"/>
      <c r="AV557" s="165"/>
      <c r="AW557" s="165"/>
      <c r="AX557" s="165"/>
      <c r="AY557" s="165"/>
      <c r="AZ557" s="165"/>
      <c r="BA557" s="166"/>
      <c r="BB557" s="166"/>
      <c r="BC557" s="166"/>
      <c r="BD557" s="166"/>
      <c r="BE557" s="166"/>
      <c r="BF557" s="166"/>
      <c r="BG557" s="166"/>
      <c r="BH557" s="166"/>
      <c r="BI557" s="165"/>
      <c r="BJ557" s="165"/>
      <c r="BK557" s="165"/>
      <c r="BL557" s="165"/>
      <c r="BM557" s="165"/>
      <c r="BN557" s="165"/>
      <c r="BO557" s="165"/>
      <c r="BP557" s="165"/>
      <c r="BQ557" s="166"/>
      <c r="BR557" s="165"/>
    </row>
    <row r="558" spans="1:72" s="124" customFormat="1" ht="12.75" customHeight="1" x14ac:dyDescent="0.2">
      <c r="A558" s="92">
        <v>553</v>
      </c>
      <c r="B558" s="256" t="s">
        <v>1513</v>
      </c>
      <c r="C558" s="257" t="s">
        <v>1514</v>
      </c>
      <c r="D558" s="256" t="s">
        <v>1518</v>
      </c>
      <c r="E558" s="125" t="s">
        <v>657</v>
      </c>
      <c r="F558" s="181" t="s">
        <v>103</v>
      </c>
      <c r="G558" s="181" t="s">
        <v>56</v>
      </c>
      <c r="H558" s="181" t="s">
        <v>354</v>
      </c>
      <c r="I558" s="181"/>
      <c r="J558" s="178">
        <v>250</v>
      </c>
      <c r="K558" s="182"/>
      <c r="L558" s="182" t="s">
        <v>58</v>
      </c>
      <c r="M558" s="178" t="s">
        <v>59</v>
      </c>
      <c r="N558" s="178">
        <v>0</v>
      </c>
      <c r="O558" s="178" t="s">
        <v>60</v>
      </c>
      <c r="P558" s="178" t="s">
        <v>79</v>
      </c>
      <c r="Q558" s="179"/>
      <c r="R558" s="179" t="s">
        <v>1520</v>
      </c>
      <c r="S558" s="180"/>
      <c r="T558" s="179">
        <v>50</v>
      </c>
      <c r="U558" s="179"/>
      <c r="V558" s="167" t="s">
        <v>502</v>
      </c>
      <c r="W558" s="167"/>
      <c r="X558" s="167">
        <v>0</v>
      </c>
      <c r="Y558" s="167" t="s">
        <v>1519</v>
      </c>
      <c r="Z558" s="82" t="s">
        <v>63</v>
      </c>
      <c r="AA558" s="166">
        <v>4</v>
      </c>
      <c r="AB558" s="166">
        <v>0</v>
      </c>
      <c r="AC558" s="165"/>
      <c r="AD558" s="165" t="s">
        <v>80</v>
      </c>
      <c r="AE558" s="165"/>
      <c r="AF558" s="165"/>
      <c r="AG558" s="165"/>
      <c r="AH558" s="165"/>
      <c r="AI558" s="165">
        <v>30</v>
      </c>
      <c r="AJ558" s="165">
        <v>46</v>
      </c>
      <c r="AK558" s="166"/>
      <c r="AL558" s="166" t="s">
        <v>81</v>
      </c>
      <c r="AM558" s="166"/>
      <c r="AN558" s="166"/>
      <c r="AO558" s="166"/>
      <c r="AP558" s="166"/>
      <c r="AQ558" s="166">
        <v>58</v>
      </c>
      <c r="AR558" s="166">
        <v>65</v>
      </c>
      <c r="AS558" s="165"/>
      <c r="AT558" s="165"/>
      <c r="AU558" s="165"/>
      <c r="AV558" s="165"/>
      <c r="AW558" s="165"/>
      <c r="AX558" s="165"/>
      <c r="AY558" s="165"/>
      <c r="AZ558" s="165"/>
      <c r="BA558" s="166"/>
      <c r="BB558" s="166"/>
      <c r="BC558" s="166"/>
      <c r="BD558" s="166"/>
      <c r="BE558" s="166"/>
      <c r="BF558" s="166"/>
      <c r="BG558" s="166"/>
      <c r="BH558" s="166"/>
      <c r="BI558" s="165"/>
      <c r="BJ558" s="165"/>
      <c r="BK558" s="165"/>
      <c r="BL558" s="165"/>
      <c r="BM558" s="165"/>
      <c r="BN558" s="165"/>
      <c r="BO558" s="165"/>
      <c r="BP558" s="165"/>
      <c r="BQ558" s="166"/>
      <c r="BR558" s="165"/>
    </row>
    <row r="559" spans="1:72" x14ac:dyDescent="0.2">
      <c r="A559" s="2"/>
      <c r="B559" s="2"/>
      <c r="C559" s="2"/>
      <c r="D559" s="2"/>
    </row>
    <row r="560" spans="1:72" x14ac:dyDescent="0.2">
      <c r="A560" s="2"/>
      <c r="B560" s="2"/>
      <c r="C560" s="2"/>
      <c r="D560" s="2"/>
    </row>
    <row r="561" spans="1:4" x14ac:dyDescent="0.2">
      <c r="A561" s="2"/>
      <c r="B561" s="2"/>
      <c r="C561" s="2"/>
      <c r="D561" s="2"/>
    </row>
  </sheetData>
  <autoFilter ref="A2:BT558"/>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 ref="C555" r:id="rId512"/>
    <hyperlink ref="C556" r:id="rId513"/>
    <hyperlink ref="C557" r:id="rId514"/>
    <hyperlink ref="C558" r:id="rId515"/>
  </hyperlinks>
  <pageMargins left="0.7" right="0.7" top="0.75" bottom="0.75" header="0.3" footer="0.3"/>
  <pageSetup paperSize="9" orientation="portrait" r:id="rId516"/>
  <legacyDrawing r:id="rId517"/>
  <extLst>
    <ext xmlns:x14="http://schemas.microsoft.com/office/spreadsheetml/2009/9/main" uri="{CCE6A557-97BC-4b89-ADB6-D9C93CAAB3DF}">
      <x14:dataValidations xmlns:xm="http://schemas.microsoft.com/office/excel/2006/main" count="1">
        <x14:dataValidation type="list" allowBlank="1" showInputMessage="1" showErrorMessage="1">
          <x14:formula1>
            <xm:f>Lists!$P$3:$P$6</xm:f>
          </x14:formula1>
          <xm:sqref>G295:G318 G1:G261 G354:G386 G388:G550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6"/>
  <sheetViews>
    <sheetView zoomScale="90" zoomScaleNormal="90" workbookViewId="0">
      <pane xSplit="5" ySplit="1" topLeftCell="F421" activePane="bottomRight" state="frozen"/>
      <selection pane="topRight" activeCell="F1" sqref="F1"/>
      <selection pane="bottomLeft" activeCell="A2" sqref="A2"/>
      <selection pane="bottomRight" activeCell="A456" sqref="A456"/>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x14ac:dyDescent="0.2">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x14ac:dyDescent="0.2">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x14ac:dyDescent="0.2">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x14ac:dyDescent="0.2">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x14ac:dyDescent="0.2">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x14ac:dyDescent="0.2">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x14ac:dyDescent="0.2">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x14ac:dyDescent="0.2">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
      <c r="A419" s="247">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
      <c r="A420" s="247">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x14ac:dyDescent="0.2">
      <c r="A421" s="247">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x14ac:dyDescent="0.2">
      <c r="A422" s="247">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x14ac:dyDescent="0.2">
      <c r="A423" s="247">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x14ac:dyDescent="0.2">
      <c r="A424" s="247">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x14ac:dyDescent="0.2">
      <c r="A425" s="247">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
      <c r="A426" s="247">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
      <c r="A427" s="247">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x14ac:dyDescent="0.2">
      <c r="A428" s="247">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x14ac:dyDescent="0.2">
      <c r="A429" s="247">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x14ac:dyDescent="0.2">
      <c r="A430" s="247">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x14ac:dyDescent="0.2">
      <c r="A431" s="247">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
      <c r="A432" s="247">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
      <c r="A433" s="247">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
      <c r="A434" s="247">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
      <c r="A435" s="247">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
      <c r="A436" s="247">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
      <c r="A437" s="247">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x14ac:dyDescent="0.2">
      <c r="A438" s="247">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x14ac:dyDescent="0.2">
      <c r="A439" s="247">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x14ac:dyDescent="0.2">
      <c r="A440" s="247">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x14ac:dyDescent="0.2">
      <c r="A441" s="247">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x14ac:dyDescent="0.2">
      <c r="A442" s="247">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x14ac:dyDescent="0.2">
      <c r="A443" s="247">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x14ac:dyDescent="0.2">
      <c r="A444" s="247">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x14ac:dyDescent="0.2">
      <c r="A445" s="247">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x14ac:dyDescent="0.2">
      <c r="A446" s="247">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
      <c r="A447" s="248">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
      <c r="A448" s="248">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0" x14ac:dyDescent="0.2">
      <c r="A449" s="247">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0" x14ac:dyDescent="0.2">
      <c r="A450" s="247">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0" x14ac:dyDescent="0.2">
      <c r="A451" s="247">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0" x14ac:dyDescent="0.2">
      <c r="A452" s="247">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row r="453" spans="1:30" x14ac:dyDescent="0.2">
      <c r="A453" s="92">
        <v>550</v>
      </c>
      <c r="B453" s="232" t="str">
        <f>IF(AND(A453&lt;&gt;"",ISNUMBER(A453)),VLOOKUP(A453,Studies!A:BR,2,FALSE),"")</f>
        <v>Hamaguchi 1987</v>
      </c>
      <c r="C453" s="232" t="str">
        <f>IF(AND(A453&lt;&gt;"",ISNUMBER(A453)),VLOOKUP(A453,Studies!A:BR,3,FALSE),"")</f>
        <v>https://www.ncbi.nlm.nih.gov/pubmed/3783459</v>
      </c>
      <c r="D453" s="232" t="str">
        <f>IF(AND(A453&lt;&gt;"",ISNUMBER(A453)),VLOOKUP(A453,Studies!A:BR,4,FALSE),"")</f>
        <v>Treatment 1 - fasted with 50 mL of water</v>
      </c>
      <c r="E453" s="206" t="str">
        <f>IF(AND(A453&lt;&gt;"",ISNUMBER(A453)),VLOOKUP(A453,Studies!A:BR,5,FALSE),"")</f>
        <v>Mefenamic acid</v>
      </c>
      <c r="F453" s="198">
        <v>0</v>
      </c>
      <c r="G453" s="198" t="s">
        <v>1022</v>
      </c>
      <c r="H453" s="198" t="s">
        <v>60</v>
      </c>
      <c r="I453" s="46">
        <v>9.9499999999999993</v>
      </c>
      <c r="J453" s="190" t="s">
        <v>1050</v>
      </c>
      <c r="K453" s="190" t="s">
        <v>389</v>
      </c>
      <c r="L453" s="47">
        <v>2.46</v>
      </c>
      <c r="M453" s="47" t="s">
        <v>1050</v>
      </c>
      <c r="N453" s="191" t="s">
        <v>117</v>
      </c>
      <c r="O453" s="190" t="s">
        <v>1024</v>
      </c>
      <c r="P453" s="48">
        <v>3.62</v>
      </c>
      <c r="Q453" s="192" t="s">
        <v>1053</v>
      </c>
      <c r="R453" s="192" t="s">
        <v>116</v>
      </c>
      <c r="S453" s="49">
        <v>0.98</v>
      </c>
      <c r="T453" s="193" t="s">
        <v>1053</v>
      </c>
      <c r="U453" s="193" t="s">
        <v>117</v>
      </c>
      <c r="V453" s="201" t="s">
        <v>1026</v>
      </c>
    </row>
    <row r="454" spans="1:30" x14ac:dyDescent="0.2">
      <c r="A454" s="92">
        <v>551</v>
      </c>
      <c r="B454" s="232" t="str">
        <f>IF(AND(A454&lt;&gt;"",ISNUMBER(A454)),VLOOKUP(A454,Studies!A:BR,2,FALSE),"")</f>
        <v>Hamaguchi 1987</v>
      </c>
      <c r="C454" s="232" t="str">
        <f>IF(AND(A454&lt;&gt;"",ISNUMBER(A454)),VLOOKUP(A454,Studies!A:BR,3,FALSE),"")</f>
        <v>https://www.ncbi.nlm.nih.gov/pubmed/3783459</v>
      </c>
      <c r="D454" s="232" t="str">
        <f>IF(AND(A454&lt;&gt;"",ISNUMBER(A454)),VLOOKUP(A454,Studies!A:BR,4,FALSE),"")</f>
        <v>Treatment 2 - fasted with 200 mL of water</v>
      </c>
      <c r="E454" s="206" t="str">
        <f>IF(AND(A454&lt;&gt;"",ISNUMBER(A454)),VLOOKUP(A454,Studies!A:BR,5,FALSE),"")</f>
        <v>Mefenamic acid</v>
      </c>
      <c r="F454" s="198">
        <v>0</v>
      </c>
      <c r="G454" s="198" t="s">
        <v>1022</v>
      </c>
      <c r="H454" s="198" t="s">
        <v>60</v>
      </c>
      <c r="I454" s="46">
        <v>8.5500000000000007</v>
      </c>
      <c r="J454" s="190" t="s">
        <v>1050</v>
      </c>
      <c r="K454" s="190" t="s">
        <v>389</v>
      </c>
      <c r="L454" s="47">
        <v>2.15</v>
      </c>
      <c r="M454" s="191" t="s">
        <v>1050</v>
      </c>
      <c r="N454" s="191" t="s">
        <v>117</v>
      </c>
      <c r="O454" s="190" t="s">
        <v>1024</v>
      </c>
      <c r="P454" s="48">
        <v>2.74</v>
      </c>
      <c r="Q454" s="192" t="s">
        <v>1053</v>
      </c>
      <c r="R454" s="192" t="s">
        <v>116</v>
      </c>
      <c r="S454" s="49">
        <v>0.5</v>
      </c>
      <c r="T454" s="193" t="s">
        <v>1053</v>
      </c>
      <c r="U454" s="193" t="s">
        <v>117</v>
      </c>
      <c r="V454" s="201" t="s">
        <v>1026</v>
      </c>
    </row>
    <row r="455" spans="1:30" x14ac:dyDescent="0.2">
      <c r="A455" s="92">
        <v>552</v>
      </c>
      <c r="B455" s="232" t="str">
        <f>IF(AND(A455&lt;&gt;"",ISNUMBER(A455)),VLOOKUP(A455,Studies!A:BR,2,FALSE),"")</f>
        <v>Hamaguchi 1987</v>
      </c>
      <c r="C455" s="232" t="str">
        <f>IF(AND(A455&lt;&gt;"",ISNUMBER(A455)),VLOOKUP(A455,Studies!A:BR,3,FALSE),"")</f>
        <v>https://www.ncbi.nlm.nih.gov/pubmed/3783459</v>
      </c>
      <c r="D455" s="232" t="str">
        <f>IF(AND(A455&lt;&gt;"",ISNUMBER(A455)),VLOOKUP(A455,Studies!A:BR,4,FALSE),"")</f>
        <v>Treatment 3 - fasted with 500 mL of water</v>
      </c>
      <c r="E455" s="206" t="str">
        <f>IF(AND(A455&lt;&gt;"",ISNUMBER(A455)),VLOOKUP(A455,Studies!A:BR,5,FALSE),"")</f>
        <v>Mefenamic acid</v>
      </c>
      <c r="F455" s="198">
        <v>0</v>
      </c>
      <c r="G455" s="198" t="s">
        <v>1022</v>
      </c>
      <c r="H455" s="198" t="s">
        <v>60</v>
      </c>
      <c r="I455" s="46">
        <v>4.4000000000000004</v>
      </c>
      <c r="J455" s="190" t="s">
        <v>1050</v>
      </c>
      <c r="K455" s="190" t="s">
        <v>389</v>
      </c>
      <c r="L455" s="47">
        <v>0.85</v>
      </c>
      <c r="M455" s="191" t="s">
        <v>1050</v>
      </c>
      <c r="N455" s="191" t="s">
        <v>117</v>
      </c>
      <c r="O455" s="190" t="s">
        <v>1024</v>
      </c>
      <c r="P455" s="48">
        <v>1.26</v>
      </c>
      <c r="Q455" s="192" t="s">
        <v>1053</v>
      </c>
      <c r="R455" s="192" t="s">
        <v>116</v>
      </c>
      <c r="S455" s="49">
        <v>2.46</v>
      </c>
      <c r="T455" s="193" t="s">
        <v>1053</v>
      </c>
      <c r="U455" s="193" t="s">
        <v>117</v>
      </c>
      <c r="V455" s="201" t="s">
        <v>1026</v>
      </c>
    </row>
    <row r="456" spans="1:30" x14ac:dyDescent="0.2">
      <c r="A456" s="92">
        <v>553</v>
      </c>
      <c r="B456" s="232" t="str">
        <f>IF(AND(A456&lt;&gt;"",ISNUMBER(A456)),VLOOKUP(A456,Studies!A:BR,2,FALSE),"")</f>
        <v>Hamaguchi 1987</v>
      </c>
      <c r="C456" s="232" t="str">
        <f>IF(AND(A456&lt;&gt;"",ISNUMBER(A456)),VLOOKUP(A456,Studies!A:BR,3,FALSE),"")</f>
        <v>https://www.ncbi.nlm.nih.gov/pubmed/3783459</v>
      </c>
      <c r="D456" s="232" t="str">
        <f>IF(AND(A456&lt;&gt;"",ISNUMBER(A456)),VLOOKUP(A456,Studies!A:BR,4,FALSE),"")</f>
        <v>Treatment 4 - fed with 50 mL of water</v>
      </c>
      <c r="E456" s="206" t="str">
        <f>IF(AND(A456&lt;&gt;"",ISNUMBER(A456)),VLOOKUP(A456,Studies!A:BR,5,FALSE),"")</f>
        <v>Mefenamic acid</v>
      </c>
      <c r="F456" s="198">
        <v>0</v>
      </c>
      <c r="G456" s="198" t="s">
        <v>1022</v>
      </c>
      <c r="H456" s="198" t="s">
        <v>60</v>
      </c>
      <c r="I456" s="46">
        <v>9.69</v>
      </c>
      <c r="J456" s="190" t="s">
        <v>1050</v>
      </c>
      <c r="K456" s="190" t="s">
        <v>389</v>
      </c>
      <c r="L456" s="47">
        <v>1.07</v>
      </c>
      <c r="M456" s="191" t="s">
        <v>1050</v>
      </c>
      <c r="N456" s="191" t="s">
        <v>117</v>
      </c>
      <c r="O456" s="190" t="s">
        <v>1024</v>
      </c>
      <c r="P456" s="48">
        <v>3.83</v>
      </c>
      <c r="Q456" s="192" t="s">
        <v>1053</v>
      </c>
      <c r="R456" s="192" t="s">
        <v>116</v>
      </c>
      <c r="S456" s="49">
        <v>0.33</v>
      </c>
      <c r="T456" s="193" t="s">
        <v>1053</v>
      </c>
      <c r="U456" s="193" t="s">
        <v>117</v>
      </c>
      <c r="V456" s="201" t="s">
        <v>1026</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92"/>
  <sheetViews>
    <sheetView zoomScaleNormal="100" workbookViewId="0">
      <pane ySplit="1" topLeftCell="A4856" activePane="bottomLeft" state="frozen"/>
      <selection pane="bottomLeft" activeCell="C4862" sqref="C4862"/>
    </sheetView>
  </sheetViews>
  <sheetFormatPr baseColWidth="10" defaultColWidth="11" defaultRowHeight="12.75" x14ac:dyDescent="0.2"/>
  <cols>
    <col min="1" max="1" width="4.875" style="30" bestFit="1" customWidth="1"/>
    <col min="2" max="2" width="12.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4.25"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4.25"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4.25"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4.25"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4.25"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4.25"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4.25"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4.25"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4.25"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4.25"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4.25"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4.25"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4.25"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4.25"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4.25"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4.25"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4.25"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4.25"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4.25"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4.25"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4.25"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4.25"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4.25"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4.25"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4.25"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4.25"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4.25"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4.25"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4.25"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4.25"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4.25"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4.25"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4.25"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4.25"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4.25"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4.25"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4.25"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4.25"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4.25"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4.25"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4.25"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4.25"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4.25"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4.25"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4.25"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4.25"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4.25"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4.25"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4.25"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4.25"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4.25"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4.25"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4.25"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4.25"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4.25"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4.25"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4.25"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4.25"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4.25"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4.25"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4.25"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4.25"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4.25"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4.25"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4.25"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4.25"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4.25"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4.25"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4.25"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4.25"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4.25"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4.25"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4.25"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4.25"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4.25"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4.25"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4.25"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4.25"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4.25"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4.25"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4.25"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4.25"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4.25"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4.25"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4.25"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4.25"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4.25"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4.25"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4.25"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4.25"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4.25"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4.25"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4.25"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4.25"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4.25"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4.25"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4.25"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4.25"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4.25"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4.25"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4.25"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4.25"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4.25"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4.25"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4.25"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4.25"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4.25"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4.25"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4.25"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4.25"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4.25"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4.25"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4.25"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4.25"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4.25"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4.25"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4.25"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4.25"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4.25"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4.25"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4.25"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4.25"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4.25"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4.25"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4.25"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4.25"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4.25"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4.25"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4.25"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4.25"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4.25"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4.25"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4.25"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4.25"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4.25"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4.25"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4.25"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4.25"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4.25"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4.25"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4.25"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4.25"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4.25"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4.25"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4.25"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4.25"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4.25"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4.25"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4.25"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4.25"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4.25"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4.25"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4.25"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4.25"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4.25"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4.25"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4.25"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4.25"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4.25"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4.25"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4.25"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4.25"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4.25"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4.25"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4.25"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4.25"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4.25"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4.25"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4.25"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4.25"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4.25"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4.25"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4.25"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4.25"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4.25"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4.25"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4.25"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4.25"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4.25"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4.25"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4.25"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4.25"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4.25"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4.25"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4.25"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4.25"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4.25"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4.25"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4.25"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4.25"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4.25"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4.25"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4.25"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4.25"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4.25"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4.25"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4.25"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4.25"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4.25"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4.25"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4.25"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4.25"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4.25"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4.25"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4.25"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4.25"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4.25"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4.25"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4.25"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4.25"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4.25"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4.25"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4.25"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4.25"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4.25"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4.25"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4.25"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4.25"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4.25"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4.25"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4.25"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4.25"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4.25"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4.25"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4.25"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4.25"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4.25"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4.25"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4.25"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4.25"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4.25"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4.25"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4.25"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4.25"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4.25"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4.25"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4.25"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4.25"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4.25"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4.25"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4.25"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4.25"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4.25"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4.25"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4.25"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4.25"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4.25"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4.25"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4.25"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4.25"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4.25"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4.25"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4.25"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4.25"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4.25"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4.25"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4.25"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4.25"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4.25"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4.25"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4.25"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4.25"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4.25"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4.25"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4.25"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4.25"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4.25"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4.25"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4.25"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4.25"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4.25"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4.25"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4.25"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4.25"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4.25"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4.25"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4.25"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4.25"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4.25"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4.25"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4.25"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4.25"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4.25"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4.25"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4.25"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4.25"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4.25"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4.25"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4.25"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4.25"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4.25"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4.25"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4.25"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4.25"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4.25"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4.25"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4.25"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4.25"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4.25"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4.25"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4.25"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4.25"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4.25"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4.25"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4.25"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4.25"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4.25"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4.25"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4.25"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4.25"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4.25"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4.25"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4.25"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4.25"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4.25"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4.25"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4.25"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4.25"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4.25"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4.25"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4.25"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4.25"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4.25"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4.25"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4.25"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4.25"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4.25"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4.25"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4.25"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4.25"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4.25"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4.25"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4.25"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4.25"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4.25"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4.25"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4.25"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4.25"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4.25"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4.25"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4.25"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4.25"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4.25"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4.25"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4.25"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4.25"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4.25"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4.25"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4.25"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4.25"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4.25"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4.25"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4.25"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4.25"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4.25"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4.25"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4.25"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4.25"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4.25"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4.25"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4.25"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4.25"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4.25"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4.25"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4.25"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4.25"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4.25"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4.25"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4.25"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4.25"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4.25"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4.25"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4.25"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4.25"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4.25"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4.25"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4.25"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4.25"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4.25"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4.25"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4.25"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4.25"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4.25"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4.25"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4.25"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4.25"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4.25"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4.25"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4.25"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4.25"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4.25"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4.25"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4.25"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4.25"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4.25"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4.25"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4.25"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4.25"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4.25"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4.25"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4.25"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4.25"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4.25"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4.25"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4.25"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4.25"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4.25"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4.25"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4.25"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4.25"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4.25"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4.25"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4.25"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4.25"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4.25"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4.25"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4.25"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4.25"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4.25"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4.25"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4.25"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4.25"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4.25"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4.25"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4.25"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4.25"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4.25"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4.25"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4.25"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4.25"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4.25"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4.25"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4.25"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4.25"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4.25"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4.25"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4.25"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4.25"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4.25"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4.25"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4.25"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4.25"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4.25"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4.25"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4.25"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4.25"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4.25"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4.25"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4.25"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4.25"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4.25"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4.25"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4.25"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4.25"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4.25"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4.25"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4.25"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4.25"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4.25"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4.25"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4.25"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4.25"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4.25"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4.25" x14ac:dyDescent="0.2">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4.25" x14ac:dyDescent="0.2">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4.25" x14ac:dyDescent="0.2">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4.25" x14ac:dyDescent="0.2">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4.25" x14ac:dyDescent="0.2">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4.25" x14ac:dyDescent="0.2">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4.25" x14ac:dyDescent="0.2">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4.25" x14ac:dyDescent="0.2">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4.25" x14ac:dyDescent="0.2">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4.25" x14ac:dyDescent="0.2">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4.25" x14ac:dyDescent="0.2">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4.25" x14ac:dyDescent="0.2">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4.25" x14ac:dyDescent="0.2">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4.25" x14ac:dyDescent="0.2">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4.25" x14ac:dyDescent="0.2">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4.25" x14ac:dyDescent="0.2">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4.25" x14ac:dyDescent="0.2">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4.25" x14ac:dyDescent="0.2">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4.25" x14ac:dyDescent="0.2">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4.25" x14ac:dyDescent="0.2">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4.25" x14ac:dyDescent="0.2">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4.25" x14ac:dyDescent="0.2">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4.25" x14ac:dyDescent="0.2">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4.25" x14ac:dyDescent="0.2">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4.25" x14ac:dyDescent="0.2">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4.25" x14ac:dyDescent="0.2">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4.25" x14ac:dyDescent="0.2">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4.25" x14ac:dyDescent="0.2">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4.25" x14ac:dyDescent="0.2">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4.25" x14ac:dyDescent="0.2">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4.25" x14ac:dyDescent="0.2">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4.25" x14ac:dyDescent="0.2">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4.25" x14ac:dyDescent="0.2">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4.25" x14ac:dyDescent="0.2">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4.25" x14ac:dyDescent="0.2">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4.25" x14ac:dyDescent="0.2">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4.25" x14ac:dyDescent="0.2">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4.25" x14ac:dyDescent="0.2">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4.25" x14ac:dyDescent="0.2">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4.25" x14ac:dyDescent="0.2">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4.25" x14ac:dyDescent="0.2">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4.25" x14ac:dyDescent="0.2">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4.25" x14ac:dyDescent="0.2">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4.25" x14ac:dyDescent="0.2">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4.25"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4.25"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4.25"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4.25"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4.25"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4.25"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4.25"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4.25"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4.25"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4.25"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4.25"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4.25"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4.25"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4.25"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4.25"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4.25"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4.25"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4.25"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4.25"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4.25"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4.25"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4.25"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4.25"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4.25"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4.25"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4.25"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4.25"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4.25"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4.25"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4.25"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4.25"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4.25"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4.25"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4.25"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4.25"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4.25"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4.25"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4.25"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4.25"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4.25"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4.25"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4.25"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4.25"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4.25"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4.25"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4.25"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4.25"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4.25"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4.25"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4.25"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4.25"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4.25"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4.25"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4.25"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x14ac:dyDescent="0.2">
      <c r="A4406" s="246">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3">
        <v>1</v>
      </c>
      <c r="H4406" s="243" t="s">
        <v>60</v>
      </c>
      <c r="I4406" s="244">
        <v>771.32410000000004</v>
      </c>
      <c r="J4406" s="244" t="s">
        <v>1025</v>
      </c>
      <c r="K4406" s="244" t="s">
        <v>116</v>
      </c>
      <c r="L4406" s="145"/>
      <c r="M4406" s="145"/>
      <c r="N4406" s="145"/>
      <c r="O4406" s="245"/>
      <c r="P4406" s="175"/>
    </row>
    <row r="4407" spans="1:16" s="174" customFormat="1" ht="14.25" x14ac:dyDescent="0.2">
      <c r="A4407" s="246">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3">
        <v>2</v>
      </c>
      <c r="H4407" s="243" t="s">
        <v>60</v>
      </c>
      <c r="I4407" s="244">
        <v>337.20209999999997</v>
      </c>
      <c r="J4407" s="244" t="s">
        <v>1025</v>
      </c>
      <c r="K4407" s="244" t="s">
        <v>116</v>
      </c>
      <c r="L4407" s="145"/>
      <c r="M4407" s="145"/>
      <c r="N4407" s="145"/>
      <c r="O4407" s="245"/>
      <c r="P4407" s="175"/>
    </row>
    <row r="4408" spans="1:16" s="174" customFormat="1" ht="14.25" x14ac:dyDescent="0.2">
      <c r="A4408" s="246">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3">
        <v>5</v>
      </c>
      <c r="H4408" s="243" t="s">
        <v>60</v>
      </c>
      <c r="I4408" s="244">
        <v>123.6854</v>
      </c>
      <c r="J4408" s="244" t="s">
        <v>1025</v>
      </c>
      <c r="K4408" s="244" t="s">
        <v>116</v>
      </c>
      <c r="L4408" s="145"/>
      <c r="M4408" s="145"/>
      <c r="N4408" s="145"/>
      <c r="O4408" s="245"/>
      <c r="P4408" s="175"/>
    </row>
    <row r="4409" spans="1:16" s="174" customFormat="1" ht="14.25" x14ac:dyDescent="0.2">
      <c r="A4409" s="246">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3">
        <v>8</v>
      </c>
      <c r="H4409" s="243" t="s">
        <v>60</v>
      </c>
      <c r="I4409" s="244">
        <v>81.779650000000004</v>
      </c>
      <c r="J4409" s="244" t="s">
        <v>1025</v>
      </c>
      <c r="K4409" s="244" t="s">
        <v>116</v>
      </c>
      <c r="L4409" s="145"/>
      <c r="M4409" s="145"/>
      <c r="N4409" s="145"/>
      <c r="O4409" s="245"/>
      <c r="P4409" s="175"/>
    </row>
    <row r="4410" spans="1:16" s="174" customFormat="1" ht="14.25" x14ac:dyDescent="0.2">
      <c r="A4410" s="246">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3">
        <v>12</v>
      </c>
      <c r="H4410" s="243" t="s">
        <v>60</v>
      </c>
      <c r="I4410" s="244">
        <v>59.031579999999998</v>
      </c>
      <c r="J4410" s="244" t="s">
        <v>1025</v>
      </c>
      <c r="K4410" s="244" t="s">
        <v>116</v>
      </c>
      <c r="L4410" s="145"/>
      <c r="M4410" s="145"/>
      <c r="N4410" s="145"/>
      <c r="O4410" s="245"/>
      <c r="P4410" s="175"/>
    </row>
    <row r="4411" spans="1:16" s="174" customFormat="1" ht="14.25" x14ac:dyDescent="0.2">
      <c r="A4411" s="246">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3">
        <v>24</v>
      </c>
      <c r="H4411" s="243" t="s">
        <v>60</v>
      </c>
      <c r="I4411" s="244">
        <v>39.031129999999997</v>
      </c>
      <c r="J4411" s="244" t="s">
        <v>1025</v>
      </c>
      <c r="K4411" s="244" t="s">
        <v>116</v>
      </c>
      <c r="L4411" s="145"/>
      <c r="M4411" s="145"/>
      <c r="N4411" s="145"/>
      <c r="O4411" s="245"/>
      <c r="P4411" s="175"/>
    </row>
    <row r="4412" spans="1:16" s="174" customFormat="1" ht="14.25" x14ac:dyDescent="0.2">
      <c r="A4412" s="246">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3">
        <v>48</v>
      </c>
      <c r="H4412" s="243" t="s">
        <v>60</v>
      </c>
      <c r="I4412" s="244">
        <v>22.20251</v>
      </c>
      <c r="J4412" s="244" t="s">
        <v>1025</v>
      </c>
      <c r="K4412" s="244" t="s">
        <v>116</v>
      </c>
      <c r="L4412" s="145"/>
      <c r="M4412" s="145"/>
      <c r="N4412" s="145"/>
      <c r="O4412" s="245"/>
      <c r="P4412" s="175"/>
    </row>
    <row r="4413" spans="1:16" s="174" customFormat="1" ht="14.25" x14ac:dyDescent="0.2">
      <c r="A4413" s="246">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3">
        <v>72</v>
      </c>
      <c r="H4413" s="243" t="s">
        <v>60</v>
      </c>
      <c r="I4413" s="244">
        <v>13.11375</v>
      </c>
      <c r="J4413" s="244" t="s">
        <v>1025</v>
      </c>
      <c r="K4413" s="244" t="s">
        <v>116</v>
      </c>
      <c r="L4413" s="145"/>
      <c r="M4413" s="145"/>
      <c r="N4413" s="145"/>
      <c r="O4413" s="245"/>
      <c r="P4413" s="175"/>
    </row>
    <row r="4414" spans="1:16" s="174" customFormat="1" ht="14.25" x14ac:dyDescent="0.2">
      <c r="A4414" s="246">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3">
        <v>96</v>
      </c>
      <c r="H4414" s="243" t="s">
        <v>60</v>
      </c>
      <c r="I4414" s="244">
        <v>7.0947849999999999</v>
      </c>
      <c r="J4414" s="244" t="s">
        <v>1025</v>
      </c>
      <c r="K4414" s="244" t="s">
        <v>116</v>
      </c>
      <c r="L4414" s="145"/>
      <c r="M4414" s="145"/>
      <c r="N4414" s="145"/>
      <c r="O4414" s="245"/>
      <c r="P4414" s="175"/>
    </row>
    <row r="4415" spans="1:16" s="174" customFormat="1" ht="14.25" x14ac:dyDescent="0.2">
      <c r="A4415" s="246">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3">
        <v>120</v>
      </c>
      <c r="H4415" s="243" t="s">
        <v>60</v>
      </c>
      <c r="I4415" s="244">
        <v>3.6051920000000002</v>
      </c>
      <c r="J4415" s="244" t="s">
        <v>1025</v>
      </c>
      <c r="K4415" s="244" t="s">
        <v>116</v>
      </c>
      <c r="L4415" s="145"/>
      <c r="M4415" s="145"/>
      <c r="N4415" s="145"/>
      <c r="O4415" s="245"/>
      <c r="P4415" s="175"/>
    </row>
    <row r="4416" spans="1:16" s="174" customFormat="1" ht="14.25" x14ac:dyDescent="0.2">
      <c r="A4416" s="246">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3">
        <v>1</v>
      </c>
      <c r="H4416" s="243" t="s">
        <v>60</v>
      </c>
      <c r="I4416" s="244">
        <v>790.90840000000003</v>
      </c>
      <c r="J4416" s="244" t="s">
        <v>1025</v>
      </c>
      <c r="K4416" s="244" t="s">
        <v>116</v>
      </c>
      <c r="L4416" s="145"/>
      <c r="M4416" s="145"/>
      <c r="N4416" s="145"/>
      <c r="O4416" s="245"/>
      <c r="P4416" s="175"/>
    </row>
    <row r="4417" spans="1:16" s="174" customFormat="1" ht="14.25" x14ac:dyDescent="0.2">
      <c r="A4417" s="246">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3">
        <v>2</v>
      </c>
      <c r="H4417" s="243" t="s">
        <v>60</v>
      </c>
      <c r="I4417" s="244">
        <v>422.56529999999998</v>
      </c>
      <c r="J4417" s="244" t="s">
        <v>1025</v>
      </c>
      <c r="K4417" s="244" t="s">
        <v>116</v>
      </c>
      <c r="L4417" s="145"/>
      <c r="M4417" s="145"/>
      <c r="N4417" s="145"/>
      <c r="O4417" s="245"/>
      <c r="P4417" s="175"/>
    </row>
    <row r="4418" spans="1:16" s="174" customFormat="1" ht="14.25" x14ac:dyDescent="0.2">
      <c r="A4418" s="246">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3">
        <v>5</v>
      </c>
      <c r="H4418" s="243" t="s">
        <v>60</v>
      </c>
      <c r="I4418" s="244">
        <v>201.67859999999999</v>
      </c>
      <c r="J4418" s="244" t="s">
        <v>1025</v>
      </c>
      <c r="K4418" s="244" t="s">
        <v>116</v>
      </c>
      <c r="L4418" s="145"/>
      <c r="M4418" s="145"/>
      <c r="N4418" s="145"/>
      <c r="O4418" s="245"/>
      <c r="P4418" s="175"/>
    </row>
    <row r="4419" spans="1:16" s="174" customFormat="1" ht="14.25" x14ac:dyDescent="0.2">
      <c r="A4419" s="246">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3">
        <v>8</v>
      </c>
      <c r="H4419" s="243" t="s">
        <v>60</v>
      </c>
      <c r="I4419" s="244">
        <v>135.03030000000001</v>
      </c>
      <c r="J4419" s="244" t="s">
        <v>1025</v>
      </c>
      <c r="K4419" s="244" t="s">
        <v>116</v>
      </c>
      <c r="L4419" s="145"/>
      <c r="M4419" s="145"/>
      <c r="N4419" s="145"/>
      <c r="O4419" s="245"/>
      <c r="P4419" s="175"/>
    </row>
    <row r="4420" spans="1:16" s="174" customFormat="1" ht="14.25" x14ac:dyDescent="0.2">
      <c r="A4420" s="246">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3">
        <v>12</v>
      </c>
      <c r="H4420" s="243" t="s">
        <v>60</v>
      </c>
      <c r="I4420" s="244">
        <v>103.7752</v>
      </c>
      <c r="J4420" s="244" t="s">
        <v>1025</v>
      </c>
      <c r="K4420" s="244" t="s">
        <v>116</v>
      </c>
      <c r="L4420" s="145"/>
      <c r="M4420" s="145"/>
      <c r="N4420" s="145"/>
      <c r="O4420" s="245"/>
      <c r="P4420" s="175"/>
    </row>
    <row r="4421" spans="1:16" s="174" customFormat="1" ht="14.25" x14ac:dyDescent="0.2">
      <c r="A4421" s="246">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3">
        <v>24</v>
      </c>
      <c r="H4421" s="243" t="s">
        <v>60</v>
      </c>
      <c r="I4421" s="244">
        <v>52.076039999999999</v>
      </c>
      <c r="J4421" s="244" t="s">
        <v>1025</v>
      </c>
      <c r="K4421" s="244" t="s">
        <v>116</v>
      </c>
      <c r="L4421" s="145"/>
      <c r="M4421" s="145"/>
      <c r="N4421" s="145"/>
      <c r="O4421" s="245"/>
      <c r="P4421" s="175"/>
    </row>
    <row r="4422" spans="1:16" s="174" customFormat="1" ht="14.25" x14ac:dyDescent="0.2">
      <c r="A4422" s="246">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3">
        <v>48</v>
      </c>
      <c r="H4422" s="243" t="s">
        <v>60</v>
      </c>
      <c r="I4422" s="244">
        <v>18.86347</v>
      </c>
      <c r="J4422" s="244" t="s">
        <v>1025</v>
      </c>
      <c r="K4422" s="244" t="s">
        <v>116</v>
      </c>
      <c r="L4422" s="145"/>
      <c r="M4422" s="145"/>
      <c r="N4422" s="145"/>
      <c r="O4422" s="245"/>
      <c r="P4422" s="175"/>
    </row>
    <row r="4423" spans="1:16" s="174" customFormat="1" ht="14.25" x14ac:dyDescent="0.2">
      <c r="A4423" s="246">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3">
        <v>72</v>
      </c>
      <c r="H4423" s="243" t="s">
        <v>60</v>
      </c>
      <c r="I4423" s="244">
        <v>8.5626650000000009</v>
      </c>
      <c r="J4423" s="244" t="s">
        <v>1025</v>
      </c>
      <c r="K4423" s="244" t="s">
        <v>116</v>
      </c>
      <c r="L4423" s="145"/>
      <c r="M4423" s="145"/>
      <c r="N4423" s="145"/>
      <c r="O4423" s="245"/>
      <c r="P4423" s="175"/>
    </row>
    <row r="4424" spans="1:16" s="174" customFormat="1" ht="14.25" x14ac:dyDescent="0.2">
      <c r="A4424" s="246">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3">
        <v>1</v>
      </c>
      <c r="H4424" s="243" t="s">
        <v>60</v>
      </c>
      <c r="I4424" s="244">
        <v>1257.703</v>
      </c>
      <c r="J4424" s="244" t="s">
        <v>1025</v>
      </c>
      <c r="K4424" s="244" t="s">
        <v>116</v>
      </c>
      <c r="L4424" s="145"/>
      <c r="M4424" s="145"/>
      <c r="N4424" s="145"/>
      <c r="O4424" s="245"/>
      <c r="P4424" s="175"/>
    </row>
    <row r="4425" spans="1:16" s="174" customFormat="1" ht="14.25" x14ac:dyDescent="0.2">
      <c r="A4425" s="246">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3">
        <v>2</v>
      </c>
      <c r="H4425" s="243" t="s">
        <v>60</v>
      </c>
      <c r="I4425" s="244">
        <v>485.04829999999998</v>
      </c>
      <c r="J4425" s="244" t="s">
        <v>1025</v>
      </c>
      <c r="K4425" s="244" t="s">
        <v>116</v>
      </c>
      <c r="L4425" s="145"/>
      <c r="M4425" s="145"/>
      <c r="N4425" s="145"/>
      <c r="O4425" s="245"/>
      <c r="P4425" s="175"/>
    </row>
    <row r="4426" spans="1:16" s="174" customFormat="1" ht="14.25" x14ac:dyDescent="0.2">
      <c r="A4426" s="246">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3">
        <v>5</v>
      </c>
      <c r="H4426" s="243" t="s">
        <v>60</v>
      </c>
      <c r="I4426" s="244">
        <v>196.68459999999999</v>
      </c>
      <c r="J4426" s="244" t="s">
        <v>1025</v>
      </c>
      <c r="K4426" s="244" t="s">
        <v>116</v>
      </c>
      <c r="L4426" s="145"/>
      <c r="M4426" s="145"/>
      <c r="N4426" s="145"/>
      <c r="O4426" s="245"/>
      <c r="P4426" s="175"/>
    </row>
    <row r="4427" spans="1:16" s="174" customFormat="1" ht="14.25" x14ac:dyDescent="0.2">
      <c r="A4427" s="246">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3">
        <v>8</v>
      </c>
      <c r="H4427" s="243" t="s">
        <v>60</v>
      </c>
      <c r="I4427" s="244">
        <v>153.06559999999999</v>
      </c>
      <c r="J4427" s="244" t="s">
        <v>1025</v>
      </c>
      <c r="K4427" s="244" t="s">
        <v>116</v>
      </c>
      <c r="L4427" s="145"/>
      <c r="M4427" s="145"/>
      <c r="N4427" s="145"/>
      <c r="O4427" s="245"/>
      <c r="P4427" s="175"/>
    </row>
    <row r="4428" spans="1:16" s="174" customFormat="1" ht="14.25" x14ac:dyDescent="0.2">
      <c r="A4428" s="246">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3">
        <v>12</v>
      </c>
      <c r="H4428" s="243" t="s">
        <v>60</v>
      </c>
      <c r="I4428" s="244">
        <v>90.407070000000004</v>
      </c>
      <c r="J4428" s="244" t="s">
        <v>1025</v>
      </c>
      <c r="K4428" s="244" t="s">
        <v>116</v>
      </c>
      <c r="L4428" s="145"/>
      <c r="M4428" s="145"/>
      <c r="N4428" s="145"/>
      <c r="O4428" s="245"/>
      <c r="P4428" s="175"/>
    </row>
    <row r="4429" spans="1:16" s="174" customFormat="1" ht="14.25" x14ac:dyDescent="0.2">
      <c r="A4429" s="246">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3">
        <v>24</v>
      </c>
      <c r="H4429" s="243" t="s">
        <v>60</v>
      </c>
      <c r="I4429" s="244">
        <v>54.754089999999998</v>
      </c>
      <c r="J4429" s="244" t="s">
        <v>1025</v>
      </c>
      <c r="K4429" s="244" t="s">
        <v>116</v>
      </c>
      <c r="L4429" s="145"/>
      <c r="M4429" s="145"/>
      <c r="N4429" s="145"/>
      <c r="O4429" s="245"/>
      <c r="P4429" s="175"/>
    </row>
    <row r="4430" spans="1:16" s="174" customFormat="1" ht="14.25" x14ac:dyDescent="0.2">
      <c r="A4430" s="246">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3">
        <v>48</v>
      </c>
      <c r="H4430" s="243" t="s">
        <v>60</v>
      </c>
      <c r="I4430" s="244">
        <v>37.590420000000002</v>
      </c>
      <c r="J4430" s="244" t="s">
        <v>1025</v>
      </c>
      <c r="K4430" s="244" t="s">
        <v>116</v>
      </c>
      <c r="L4430" s="145"/>
      <c r="M4430" s="145"/>
      <c r="N4430" s="145"/>
      <c r="O4430" s="245"/>
      <c r="P4430" s="175"/>
    </row>
    <row r="4431" spans="1:16" s="174" customFormat="1" ht="14.25" x14ac:dyDescent="0.2">
      <c r="A4431" s="246">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3">
        <v>72</v>
      </c>
      <c r="H4431" s="243" t="s">
        <v>60</v>
      </c>
      <c r="I4431" s="244">
        <v>16.433520000000001</v>
      </c>
      <c r="J4431" s="244" t="s">
        <v>1025</v>
      </c>
      <c r="K4431" s="244" t="s">
        <v>116</v>
      </c>
      <c r="L4431" s="145"/>
      <c r="M4431" s="145"/>
      <c r="N4431" s="145"/>
      <c r="O4431" s="245"/>
      <c r="P4431" s="175"/>
    </row>
    <row r="4432" spans="1:16" s="174" customFormat="1" ht="14.25" x14ac:dyDescent="0.2">
      <c r="A4432" s="246">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3">
        <v>1</v>
      </c>
      <c r="H4432" s="243" t="s">
        <v>60</v>
      </c>
      <c r="I4432" s="244">
        <v>1166.568</v>
      </c>
      <c r="J4432" s="244" t="s">
        <v>1025</v>
      </c>
      <c r="K4432" s="244" t="s">
        <v>116</v>
      </c>
      <c r="L4432" s="145"/>
      <c r="M4432" s="145"/>
      <c r="N4432" s="145"/>
      <c r="O4432" s="245"/>
      <c r="P4432" s="175"/>
    </row>
    <row r="4433" spans="1:16" s="174" customFormat="1" ht="14.25" x14ac:dyDescent="0.2">
      <c r="A4433" s="246">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3">
        <v>2</v>
      </c>
      <c r="H4433" s="243" t="s">
        <v>60</v>
      </c>
      <c r="I4433" s="244">
        <v>217.4341</v>
      </c>
      <c r="J4433" s="244" t="s">
        <v>1025</v>
      </c>
      <c r="K4433" s="244" t="s">
        <v>116</v>
      </c>
      <c r="L4433" s="145"/>
      <c r="M4433" s="145"/>
      <c r="N4433" s="145"/>
      <c r="O4433" s="245"/>
      <c r="P4433" s="175"/>
    </row>
    <row r="4434" spans="1:16" s="174" customFormat="1" ht="14.25" x14ac:dyDescent="0.2">
      <c r="A4434" s="246">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3">
        <v>5</v>
      </c>
      <c r="H4434" s="243" t="s">
        <v>60</v>
      </c>
      <c r="I4434" s="244">
        <v>62.850349999999999</v>
      </c>
      <c r="J4434" s="244" t="s">
        <v>1025</v>
      </c>
      <c r="K4434" s="244" t="s">
        <v>116</v>
      </c>
      <c r="L4434" s="145"/>
      <c r="M4434" s="145"/>
      <c r="N4434" s="145"/>
      <c r="O4434" s="245"/>
      <c r="P4434" s="175"/>
    </row>
    <row r="4435" spans="1:16" s="174" customFormat="1" ht="14.25" x14ac:dyDescent="0.2">
      <c r="A4435" s="246">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3">
        <v>8</v>
      </c>
      <c r="H4435" s="243" t="s">
        <v>60</v>
      </c>
      <c r="I4435" s="244">
        <v>55.444850000000002</v>
      </c>
      <c r="J4435" s="244" t="s">
        <v>1025</v>
      </c>
      <c r="K4435" s="244" t="s">
        <v>116</v>
      </c>
      <c r="L4435" s="145"/>
      <c r="M4435" s="145"/>
      <c r="N4435" s="145"/>
      <c r="O4435" s="245"/>
      <c r="P4435" s="175"/>
    </row>
    <row r="4436" spans="1:16" s="174" customFormat="1" ht="14.25" x14ac:dyDescent="0.2">
      <c r="A4436" s="246">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3">
        <v>12</v>
      </c>
      <c r="H4436" s="243" t="s">
        <v>60</v>
      </c>
      <c r="I4436" s="244">
        <v>73.053899999999999</v>
      </c>
      <c r="J4436" s="244" t="s">
        <v>1025</v>
      </c>
      <c r="K4436" s="244" t="s">
        <v>116</v>
      </c>
      <c r="L4436" s="145"/>
      <c r="M4436" s="145"/>
      <c r="N4436" s="145"/>
      <c r="O4436" s="245"/>
      <c r="P4436" s="175"/>
    </row>
    <row r="4437" spans="1:16" s="174" customFormat="1" ht="14.25" x14ac:dyDescent="0.2">
      <c r="A4437" s="246">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3">
        <v>24</v>
      </c>
      <c r="H4437" s="243" t="s">
        <v>60</v>
      </c>
      <c r="I4437" s="244">
        <v>13.788130000000001</v>
      </c>
      <c r="J4437" s="244" t="s">
        <v>1025</v>
      </c>
      <c r="K4437" s="244" t="s">
        <v>116</v>
      </c>
      <c r="L4437" s="145"/>
      <c r="M4437" s="145"/>
      <c r="N4437" s="145"/>
      <c r="O4437" s="245"/>
      <c r="P4437" s="175"/>
    </row>
    <row r="4438" spans="1:16" s="174" customFormat="1" ht="14.25" x14ac:dyDescent="0.2">
      <c r="A4438" s="246">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3">
        <v>48</v>
      </c>
      <c r="H4438" s="243" t="s">
        <v>60</v>
      </c>
      <c r="I4438" s="244">
        <v>6.747776</v>
      </c>
      <c r="J4438" s="244" t="s">
        <v>1025</v>
      </c>
      <c r="K4438" s="244" t="s">
        <v>116</v>
      </c>
      <c r="L4438" s="145"/>
      <c r="M4438" s="145"/>
      <c r="N4438" s="145"/>
      <c r="O4438" s="245"/>
      <c r="P4438" s="175"/>
    </row>
    <row r="4439" spans="1:16"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x14ac:dyDescent="0.2">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x14ac:dyDescent="0.2">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x14ac:dyDescent="0.2">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x14ac:dyDescent="0.2">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x14ac:dyDescent="0.2">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x14ac:dyDescent="0.2">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x14ac:dyDescent="0.2">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x14ac:dyDescent="0.2">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x14ac:dyDescent="0.2">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x14ac:dyDescent="0.2">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x14ac:dyDescent="0.2">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x14ac:dyDescent="0.2">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x14ac:dyDescent="0.2">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x14ac:dyDescent="0.2">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x14ac:dyDescent="0.2">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x14ac:dyDescent="0.2">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x14ac:dyDescent="0.2">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x14ac:dyDescent="0.2">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x14ac:dyDescent="0.2">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x14ac:dyDescent="0.2">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x14ac:dyDescent="0.2">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x14ac:dyDescent="0.2">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x14ac:dyDescent="0.2">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x14ac:dyDescent="0.2">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x14ac:dyDescent="0.2">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x14ac:dyDescent="0.2">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x14ac:dyDescent="0.2">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x14ac:dyDescent="0.2">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x14ac:dyDescent="0.2">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x14ac:dyDescent="0.2">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x14ac:dyDescent="0.2">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4" x14ac:dyDescent="0.2">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4" x14ac:dyDescent="0.2">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4" x14ac:dyDescent="0.2">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4" x14ac:dyDescent="0.2">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4" x14ac:dyDescent="0.2">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4" x14ac:dyDescent="0.2">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4" x14ac:dyDescent="0.2">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4" x14ac:dyDescent="0.2">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4" x14ac:dyDescent="0.2">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4" x14ac:dyDescent="0.2">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4" x14ac:dyDescent="0.2">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4" x14ac:dyDescent="0.2">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row r="4861" spans="1:14" x14ac:dyDescent="0.2">
      <c r="A4861" s="30">
        <v>550</v>
      </c>
      <c r="B4861" s="232" t="str">
        <f>IF(AND(A4861&lt;&gt;"",ISNUMBER(A4861)),VLOOKUP(A4861,Studies!A:BR,2,FALSE),"")</f>
        <v>Hamaguchi 1987</v>
      </c>
      <c r="C4861" s="232" t="str">
        <f>IF(AND(A4861&lt;&gt;"",ISNUMBER(A4861)),VLOOKUP(A4861,Studies!A:BR,3,FALSE),"")</f>
        <v>https://www.ncbi.nlm.nih.gov/pubmed/3783459</v>
      </c>
      <c r="D4861" s="232" t="str">
        <f>IF(AND(A4861&lt;&gt;"",ISNUMBER(A4861)),VLOOKUP(A4861,Studies!A:BR,4,FALSE),"")</f>
        <v>Treatment 1 - fasted with 50 mL of water</v>
      </c>
      <c r="E4861" s="206" t="str">
        <f>IF(AND(A4861&lt;&gt;"",ISNUMBER(A4861)),VLOOKUP(A4861,Studies!A:BR,5,FALSE),"")</f>
        <v>Mefenamic acid</v>
      </c>
      <c r="F4861" s="207" t="str">
        <f>IF(AND(A4861&lt;&gt;"",ISNUMBER(A4861)),VLOOKUP(A4861,Studies!A:BR,6,FALSE),"")</f>
        <v>Plasma</v>
      </c>
      <c r="G4861" s="50">
        <v>0.5</v>
      </c>
      <c r="H4861" s="194" t="s">
        <v>60</v>
      </c>
      <c r="I4861" s="41">
        <v>0.05</v>
      </c>
      <c r="J4861" s="187" t="s">
        <v>1053</v>
      </c>
      <c r="K4861" s="187" t="s">
        <v>116</v>
      </c>
      <c r="L4861" s="52">
        <v>7.0000000000000007E-2</v>
      </c>
      <c r="M4861" s="52" t="s">
        <v>1053</v>
      </c>
      <c r="N4861" s="52" t="s">
        <v>117</v>
      </c>
    </row>
    <row r="4862" spans="1:14" x14ac:dyDescent="0.2">
      <c r="A4862" s="183">
        <v>550</v>
      </c>
      <c r="B4862" s="232" t="str">
        <f>IF(AND(A4862&lt;&gt;"",ISNUMBER(A4862)),VLOOKUP(A4862,Studies!A:BR,2,FALSE),"")</f>
        <v>Hamaguchi 1987</v>
      </c>
      <c r="C4862" s="232" t="str">
        <f>IF(AND(A4862&lt;&gt;"",ISNUMBER(A4862)),VLOOKUP(A4862,Studies!A:BR,3,FALSE),"")</f>
        <v>https://www.ncbi.nlm.nih.gov/pubmed/3783459</v>
      </c>
      <c r="D4862" s="232" t="str">
        <f>IF(AND(A4862&lt;&gt;"",ISNUMBER(A4862)),VLOOKUP(A4862,Studies!A:BR,4,FALSE),"")</f>
        <v>Treatment 1 - fasted with 50 mL of water</v>
      </c>
      <c r="E4862" s="206" t="str">
        <f>IF(AND(A4862&lt;&gt;"",ISNUMBER(A4862)),VLOOKUP(A4862,Studies!A:BR,5,FALSE),"")</f>
        <v>Mefenamic acid</v>
      </c>
      <c r="F4862" s="207" t="str">
        <f>IF(AND(A4862&lt;&gt;"",ISNUMBER(A4862)),VLOOKUP(A4862,Studies!A:BR,6,FALSE),"")</f>
        <v>Plasma</v>
      </c>
      <c r="G4862" s="50">
        <v>1</v>
      </c>
      <c r="H4862" s="194" t="s">
        <v>60</v>
      </c>
      <c r="I4862" s="41">
        <v>0.44</v>
      </c>
      <c r="J4862" s="187" t="s">
        <v>1053</v>
      </c>
      <c r="K4862" s="187" t="s">
        <v>116</v>
      </c>
      <c r="L4862" s="52">
        <v>0.28999999999999998</v>
      </c>
      <c r="M4862" s="195" t="s">
        <v>1053</v>
      </c>
      <c r="N4862" s="195" t="s">
        <v>117</v>
      </c>
    </row>
    <row r="4863" spans="1:14" x14ac:dyDescent="0.2">
      <c r="A4863" s="183">
        <v>550</v>
      </c>
      <c r="B4863" s="232" t="str">
        <f>IF(AND(A4863&lt;&gt;"",ISNUMBER(A4863)),VLOOKUP(A4863,Studies!A:BR,2,FALSE),"")</f>
        <v>Hamaguchi 1987</v>
      </c>
      <c r="C4863" s="232" t="str">
        <f>IF(AND(A4863&lt;&gt;"",ISNUMBER(A4863)),VLOOKUP(A4863,Studies!A:BR,3,FALSE),"")</f>
        <v>https://www.ncbi.nlm.nih.gov/pubmed/3783459</v>
      </c>
      <c r="D4863" s="232" t="str">
        <f>IF(AND(A4863&lt;&gt;"",ISNUMBER(A4863)),VLOOKUP(A4863,Studies!A:BR,4,FALSE),"")</f>
        <v>Treatment 1 - fasted with 50 mL of water</v>
      </c>
      <c r="E4863" s="206" t="str">
        <f>IF(AND(A4863&lt;&gt;"",ISNUMBER(A4863)),VLOOKUP(A4863,Studies!A:BR,5,FALSE),"")</f>
        <v>Mefenamic acid</v>
      </c>
      <c r="F4863" s="207" t="str">
        <f>IF(AND(A4863&lt;&gt;"",ISNUMBER(A4863)),VLOOKUP(A4863,Studies!A:BR,6,FALSE),"")</f>
        <v>Plasma</v>
      </c>
      <c r="G4863" s="50">
        <v>2</v>
      </c>
      <c r="H4863" s="194" t="s">
        <v>60</v>
      </c>
      <c r="I4863" s="41">
        <v>2.2799999999999998</v>
      </c>
      <c r="J4863" s="187" t="s">
        <v>1053</v>
      </c>
      <c r="K4863" s="187" t="s">
        <v>116</v>
      </c>
      <c r="L4863" s="52">
        <v>1.78</v>
      </c>
      <c r="M4863" s="195" t="s">
        <v>1053</v>
      </c>
      <c r="N4863" s="195" t="s">
        <v>117</v>
      </c>
    </row>
    <row r="4864" spans="1:14" x14ac:dyDescent="0.2">
      <c r="A4864" s="183">
        <v>550</v>
      </c>
      <c r="B4864" s="232" t="str">
        <f>IF(AND(A4864&lt;&gt;"",ISNUMBER(A4864)),VLOOKUP(A4864,Studies!A:BR,2,FALSE),"")</f>
        <v>Hamaguchi 1987</v>
      </c>
      <c r="C4864" s="232" t="str">
        <f>IF(AND(A4864&lt;&gt;"",ISNUMBER(A4864)),VLOOKUP(A4864,Studies!A:BR,3,FALSE),"")</f>
        <v>https://www.ncbi.nlm.nih.gov/pubmed/3783459</v>
      </c>
      <c r="D4864" s="232" t="str">
        <f>IF(AND(A4864&lt;&gt;"",ISNUMBER(A4864)),VLOOKUP(A4864,Studies!A:BR,4,FALSE),"")</f>
        <v>Treatment 1 - fasted with 50 mL of water</v>
      </c>
      <c r="E4864" s="206" t="str">
        <f>IF(AND(A4864&lt;&gt;"",ISNUMBER(A4864)),VLOOKUP(A4864,Studies!A:BR,5,FALSE),"")</f>
        <v>Mefenamic acid</v>
      </c>
      <c r="F4864" s="207" t="str">
        <f>IF(AND(A4864&lt;&gt;"",ISNUMBER(A4864)),VLOOKUP(A4864,Studies!A:BR,6,FALSE),"")</f>
        <v>Plasma</v>
      </c>
      <c r="G4864" s="50">
        <v>3</v>
      </c>
      <c r="H4864" s="194" t="s">
        <v>60</v>
      </c>
      <c r="I4864" s="41">
        <v>2.68</v>
      </c>
      <c r="J4864" s="187" t="s">
        <v>1053</v>
      </c>
      <c r="K4864" s="187" t="s">
        <v>116</v>
      </c>
      <c r="L4864" s="52">
        <v>1.03</v>
      </c>
      <c r="M4864" s="195" t="s">
        <v>1053</v>
      </c>
      <c r="N4864" s="195" t="s">
        <v>117</v>
      </c>
    </row>
    <row r="4865" spans="1:14" x14ac:dyDescent="0.2">
      <c r="A4865" s="183">
        <v>550</v>
      </c>
      <c r="B4865" s="232" t="str">
        <f>IF(AND(A4865&lt;&gt;"",ISNUMBER(A4865)),VLOOKUP(A4865,Studies!A:BR,2,FALSE),"")</f>
        <v>Hamaguchi 1987</v>
      </c>
      <c r="C4865" s="232" t="str">
        <f>IF(AND(A4865&lt;&gt;"",ISNUMBER(A4865)),VLOOKUP(A4865,Studies!A:BR,3,FALSE),"")</f>
        <v>https://www.ncbi.nlm.nih.gov/pubmed/3783459</v>
      </c>
      <c r="D4865" s="232" t="str">
        <f>IF(AND(A4865&lt;&gt;"",ISNUMBER(A4865)),VLOOKUP(A4865,Studies!A:BR,4,FALSE),"")</f>
        <v>Treatment 1 - fasted with 50 mL of water</v>
      </c>
      <c r="E4865" s="206" t="str">
        <f>IF(AND(A4865&lt;&gt;"",ISNUMBER(A4865)),VLOOKUP(A4865,Studies!A:BR,5,FALSE),"")</f>
        <v>Mefenamic acid</v>
      </c>
      <c r="F4865" s="207" t="str">
        <f>IF(AND(A4865&lt;&gt;"",ISNUMBER(A4865)),VLOOKUP(A4865,Studies!A:BR,6,FALSE),"")</f>
        <v>Plasma</v>
      </c>
      <c r="G4865" s="50">
        <v>5</v>
      </c>
      <c r="H4865" s="194" t="s">
        <v>60</v>
      </c>
      <c r="I4865" s="41">
        <v>1.17</v>
      </c>
      <c r="J4865" s="187" t="s">
        <v>1053</v>
      </c>
      <c r="K4865" s="187" t="s">
        <v>116</v>
      </c>
      <c r="L4865" s="52">
        <v>0.42</v>
      </c>
      <c r="M4865" s="195" t="s">
        <v>1053</v>
      </c>
      <c r="N4865" s="195" t="s">
        <v>117</v>
      </c>
    </row>
    <row r="4866" spans="1:14" x14ac:dyDescent="0.2">
      <c r="A4866" s="183">
        <v>550</v>
      </c>
      <c r="B4866" s="232" t="str">
        <f>IF(AND(A4866&lt;&gt;"",ISNUMBER(A4866)),VLOOKUP(A4866,Studies!A:BR,2,FALSE),"")</f>
        <v>Hamaguchi 1987</v>
      </c>
      <c r="C4866" s="232" t="str">
        <f>IF(AND(A4866&lt;&gt;"",ISNUMBER(A4866)),VLOOKUP(A4866,Studies!A:BR,3,FALSE),"")</f>
        <v>https://www.ncbi.nlm.nih.gov/pubmed/3783459</v>
      </c>
      <c r="D4866" s="232" t="str">
        <f>IF(AND(A4866&lt;&gt;"",ISNUMBER(A4866)),VLOOKUP(A4866,Studies!A:BR,4,FALSE),"")</f>
        <v>Treatment 1 - fasted with 50 mL of water</v>
      </c>
      <c r="E4866" s="206" t="str">
        <f>IF(AND(A4866&lt;&gt;"",ISNUMBER(A4866)),VLOOKUP(A4866,Studies!A:BR,5,FALSE),"")</f>
        <v>Mefenamic acid</v>
      </c>
      <c r="F4866" s="207" t="str">
        <f>IF(AND(A4866&lt;&gt;"",ISNUMBER(A4866)),VLOOKUP(A4866,Studies!A:BR,6,FALSE),"")</f>
        <v>Plasma</v>
      </c>
      <c r="G4866" s="50">
        <v>7</v>
      </c>
      <c r="H4866" s="194" t="s">
        <v>60</v>
      </c>
      <c r="I4866" s="41">
        <v>0.3</v>
      </c>
      <c r="J4866" s="187" t="s">
        <v>1053</v>
      </c>
      <c r="K4866" s="187" t="s">
        <v>116</v>
      </c>
      <c r="L4866" s="52">
        <v>0.06</v>
      </c>
      <c r="M4866" s="195" t="s">
        <v>1053</v>
      </c>
      <c r="N4866" s="195" t="s">
        <v>117</v>
      </c>
    </row>
    <row r="4867" spans="1:14" x14ac:dyDescent="0.2">
      <c r="A4867" s="183">
        <v>550</v>
      </c>
      <c r="B4867" s="232" t="str">
        <f>IF(AND(A4867&lt;&gt;"",ISNUMBER(A4867)),VLOOKUP(A4867,Studies!A:BR,2,FALSE),"")</f>
        <v>Hamaguchi 1987</v>
      </c>
      <c r="C4867" s="232" t="str">
        <f>IF(AND(A4867&lt;&gt;"",ISNUMBER(A4867)),VLOOKUP(A4867,Studies!A:BR,3,FALSE),"")</f>
        <v>https://www.ncbi.nlm.nih.gov/pubmed/3783459</v>
      </c>
      <c r="D4867" s="232" t="str">
        <f>IF(AND(A4867&lt;&gt;"",ISNUMBER(A4867)),VLOOKUP(A4867,Studies!A:BR,4,FALSE),"")</f>
        <v>Treatment 1 - fasted with 50 mL of water</v>
      </c>
      <c r="E4867" s="206" t="str">
        <f>IF(AND(A4867&lt;&gt;"",ISNUMBER(A4867)),VLOOKUP(A4867,Studies!A:BR,5,FALSE),"")</f>
        <v>Mefenamic acid</v>
      </c>
      <c r="F4867" s="207" t="str">
        <f>IF(AND(A4867&lt;&gt;"",ISNUMBER(A4867)),VLOOKUP(A4867,Studies!A:BR,6,FALSE),"")</f>
        <v>Plasma</v>
      </c>
      <c r="G4867" s="50">
        <v>9</v>
      </c>
      <c r="H4867" s="194" t="s">
        <v>60</v>
      </c>
      <c r="I4867" s="41">
        <v>0.12</v>
      </c>
      <c r="J4867" s="187" t="s">
        <v>1053</v>
      </c>
      <c r="K4867" s="187" t="s">
        <v>116</v>
      </c>
      <c r="L4867" s="52">
        <v>0.05</v>
      </c>
      <c r="M4867" s="195" t="s">
        <v>1053</v>
      </c>
      <c r="N4867" s="195" t="s">
        <v>117</v>
      </c>
    </row>
    <row r="4868" spans="1:14" x14ac:dyDescent="0.2">
      <c r="A4868" s="183">
        <v>550</v>
      </c>
      <c r="B4868" s="232" t="str">
        <f>IF(AND(A4868&lt;&gt;"",ISNUMBER(A4868)),VLOOKUP(A4868,Studies!A:BR,2,FALSE),"")</f>
        <v>Hamaguchi 1987</v>
      </c>
      <c r="C4868" s="232" t="str">
        <f>IF(AND(A4868&lt;&gt;"",ISNUMBER(A4868)),VLOOKUP(A4868,Studies!A:BR,3,FALSE),"")</f>
        <v>https://www.ncbi.nlm.nih.gov/pubmed/3783459</v>
      </c>
      <c r="D4868" s="232" t="str">
        <f>IF(AND(A4868&lt;&gt;"",ISNUMBER(A4868)),VLOOKUP(A4868,Studies!A:BR,4,FALSE),"")</f>
        <v>Treatment 1 - fasted with 50 mL of water</v>
      </c>
      <c r="E4868" s="206" t="str">
        <f>IF(AND(A4868&lt;&gt;"",ISNUMBER(A4868)),VLOOKUP(A4868,Studies!A:BR,5,FALSE),"")</f>
        <v>Mefenamic acid</v>
      </c>
      <c r="F4868" s="207" t="str">
        <f>IF(AND(A4868&lt;&gt;"",ISNUMBER(A4868)),VLOOKUP(A4868,Studies!A:BR,6,FALSE),"")</f>
        <v>Plasma</v>
      </c>
      <c r="G4868" s="50">
        <v>24</v>
      </c>
      <c r="H4868" s="194" t="s">
        <v>60</v>
      </c>
      <c r="I4868" s="41">
        <v>0.01</v>
      </c>
      <c r="J4868" s="187" t="s">
        <v>1053</v>
      </c>
      <c r="K4868" s="187" t="s">
        <v>116</v>
      </c>
      <c r="L4868" s="52">
        <v>0.02</v>
      </c>
      <c r="M4868" s="195" t="s">
        <v>1053</v>
      </c>
      <c r="N4868" s="195" t="s">
        <v>117</v>
      </c>
    </row>
    <row r="4869" spans="1:14" x14ac:dyDescent="0.2">
      <c r="A4869" s="183">
        <f>A4861+1</f>
        <v>551</v>
      </c>
      <c r="B4869" s="232" t="str">
        <f>IF(AND(A4869&lt;&gt;"",ISNUMBER(A4869)),VLOOKUP(A4869,Studies!A:BR,2,FALSE),"")</f>
        <v>Hamaguchi 1987</v>
      </c>
      <c r="C4869" s="232" t="str">
        <f>IF(AND(A4869&lt;&gt;"",ISNUMBER(A4869)),VLOOKUP(A4869,Studies!A:BR,3,FALSE),"")</f>
        <v>https://www.ncbi.nlm.nih.gov/pubmed/3783459</v>
      </c>
      <c r="D4869" s="232" t="str">
        <f>IF(AND(A4869&lt;&gt;"",ISNUMBER(A4869)),VLOOKUP(A4869,Studies!A:BR,4,FALSE),"")</f>
        <v>Treatment 2 - fasted with 200 mL of water</v>
      </c>
      <c r="E4869" s="206" t="str">
        <f>IF(AND(A4869&lt;&gt;"",ISNUMBER(A4869)),VLOOKUP(A4869,Studies!A:BR,5,FALSE),"")</f>
        <v>Mefenamic acid</v>
      </c>
      <c r="F4869" s="207" t="str">
        <f>IF(AND(A4869&lt;&gt;"",ISNUMBER(A4869)),VLOOKUP(A4869,Studies!A:BR,6,FALSE),"")</f>
        <v>Plasma</v>
      </c>
      <c r="G4869" s="194">
        <v>0.5</v>
      </c>
      <c r="H4869" s="194" t="s">
        <v>60</v>
      </c>
      <c r="I4869" s="41">
        <v>1.51</v>
      </c>
      <c r="J4869" s="187" t="s">
        <v>1053</v>
      </c>
      <c r="K4869" s="187" t="s">
        <v>116</v>
      </c>
      <c r="L4869" s="52">
        <v>0.91</v>
      </c>
      <c r="M4869" s="195" t="s">
        <v>1053</v>
      </c>
      <c r="N4869" s="195" t="s">
        <v>117</v>
      </c>
    </row>
    <row r="4870" spans="1:14" x14ac:dyDescent="0.2">
      <c r="A4870" s="183">
        <f t="shared" ref="A4870:A4892" si="10">A4862+1</f>
        <v>551</v>
      </c>
      <c r="B4870" s="232" t="str">
        <f>IF(AND(A4870&lt;&gt;"",ISNUMBER(A4870)),VLOOKUP(A4870,Studies!A:BR,2,FALSE),"")</f>
        <v>Hamaguchi 1987</v>
      </c>
      <c r="C4870" s="232" t="str">
        <f>IF(AND(A4870&lt;&gt;"",ISNUMBER(A4870)),VLOOKUP(A4870,Studies!A:BR,3,FALSE),"")</f>
        <v>https://www.ncbi.nlm.nih.gov/pubmed/3783459</v>
      </c>
      <c r="D4870" s="232" t="str">
        <f>IF(AND(A4870&lt;&gt;"",ISNUMBER(A4870)),VLOOKUP(A4870,Studies!A:BR,4,FALSE),"")</f>
        <v>Treatment 2 - fasted with 200 mL of water</v>
      </c>
      <c r="E4870" s="206" t="str">
        <f>IF(AND(A4870&lt;&gt;"",ISNUMBER(A4870)),VLOOKUP(A4870,Studies!A:BR,5,FALSE),"")</f>
        <v>Mefenamic acid</v>
      </c>
      <c r="F4870" s="207" t="str">
        <f>IF(AND(A4870&lt;&gt;"",ISNUMBER(A4870)),VLOOKUP(A4870,Studies!A:BR,6,FALSE),"")</f>
        <v>Plasma</v>
      </c>
      <c r="G4870" s="194">
        <v>1</v>
      </c>
      <c r="H4870" s="194" t="s">
        <v>60</v>
      </c>
      <c r="I4870" s="41">
        <v>2.13</v>
      </c>
      <c r="J4870" s="187" t="s">
        <v>1053</v>
      </c>
      <c r="K4870" s="187" t="s">
        <v>116</v>
      </c>
      <c r="L4870" s="52">
        <v>1.1399999999999999</v>
      </c>
      <c r="M4870" s="195" t="s">
        <v>1053</v>
      </c>
      <c r="N4870" s="195" t="s">
        <v>117</v>
      </c>
    </row>
    <row r="4871" spans="1:14" x14ac:dyDescent="0.2">
      <c r="A4871" s="183">
        <f t="shared" si="10"/>
        <v>551</v>
      </c>
      <c r="B4871" s="232" t="str">
        <f>IF(AND(A4871&lt;&gt;"",ISNUMBER(A4871)),VLOOKUP(A4871,Studies!A:BR,2,FALSE),"")</f>
        <v>Hamaguchi 1987</v>
      </c>
      <c r="C4871" s="232" t="str">
        <f>IF(AND(A4871&lt;&gt;"",ISNUMBER(A4871)),VLOOKUP(A4871,Studies!A:BR,3,FALSE),"")</f>
        <v>https://www.ncbi.nlm.nih.gov/pubmed/3783459</v>
      </c>
      <c r="D4871" s="232" t="str">
        <f>IF(AND(A4871&lt;&gt;"",ISNUMBER(A4871)),VLOOKUP(A4871,Studies!A:BR,4,FALSE),"")</f>
        <v>Treatment 2 - fasted with 200 mL of water</v>
      </c>
      <c r="E4871" s="206" t="str">
        <f>IF(AND(A4871&lt;&gt;"",ISNUMBER(A4871)),VLOOKUP(A4871,Studies!A:BR,5,FALSE),"")</f>
        <v>Mefenamic acid</v>
      </c>
      <c r="F4871" s="207" t="str">
        <f>IF(AND(A4871&lt;&gt;"",ISNUMBER(A4871)),VLOOKUP(A4871,Studies!A:BR,6,FALSE),"")</f>
        <v>Plasma</v>
      </c>
      <c r="G4871" s="194">
        <v>2</v>
      </c>
      <c r="H4871" s="194" t="s">
        <v>60</v>
      </c>
      <c r="I4871" s="41">
        <v>2.13</v>
      </c>
      <c r="J4871" s="187" t="s">
        <v>1053</v>
      </c>
      <c r="K4871" s="187" t="s">
        <v>116</v>
      </c>
      <c r="L4871" s="52">
        <v>0.82</v>
      </c>
      <c r="M4871" s="195" t="s">
        <v>1053</v>
      </c>
      <c r="N4871" s="195" t="s">
        <v>117</v>
      </c>
    </row>
    <row r="4872" spans="1:14" x14ac:dyDescent="0.2">
      <c r="A4872" s="183">
        <f t="shared" si="10"/>
        <v>551</v>
      </c>
      <c r="B4872" s="232" t="str">
        <f>IF(AND(A4872&lt;&gt;"",ISNUMBER(A4872)),VLOOKUP(A4872,Studies!A:BR,2,FALSE),"")</f>
        <v>Hamaguchi 1987</v>
      </c>
      <c r="C4872" s="232" t="str">
        <f>IF(AND(A4872&lt;&gt;"",ISNUMBER(A4872)),VLOOKUP(A4872,Studies!A:BR,3,FALSE),"")</f>
        <v>https://www.ncbi.nlm.nih.gov/pubmed/3783459</v>
      </c>
      <c r="D4872" s="232" t="str">
        <f>IF(AND(A4872&lt;&gt;"",ISNUMBER(A4872)),VLOOKUP(A4872,Studies!A:BR,4,FALSE),"")</f>
        <v>Treatment 2 - fasted with 200 mL of water</v>
      </c>
      <c r="E4872" s="206" t="str">
        <f>IF(AND(A4872&lt;&gt;"",ISNUMBER(A4872)),VLOOKUP(A4872,Studies!A:BR,5,FALSE),"")</f>
        <v>Mefenamic acid</v>
      </c>
      <c r="F4872" s="207" t="str">
        <f>IF(AND(A4872&lt;&gt;"",ISNUMBER(A4872)),VLOOKUP(A4872,Studies!A:BR,6,FALSE),"")</f>
        <v>Plasma</v>
      </c>
      <c r="G4872" s="194">
        <v>3</v>
      </c>
      <c r="H4872" s="194" t="s">
        <v>60</v>
      </c>
      <c r="I4872" s="41">
        <v>1.39</v>
      </c>
      <c r="J4872" s="187" t="s">
        <v>1053</v>
      </c>
      <c r="K4872" s="187" t="s">
        <v>116</v>
      </c>
      <c r="L4872" s="52">
        <v>0.33</v>
      </c>
      <c r="M4872" s="195" t="s">
        <v>1053</v>
      </c>
      <c r="N4872" s="195" t="s">
        <v>117</v>
      </c>
    </row>
    <row r="4873" spans="1:14" x14ac:dyDescent="0.2">
      <c r="A4873" s="183">
        <f t="shared" si="10"/>
        <v>551</v>
      </c>
      <c r="B4873" s="232" t="str">
        <f>IF(AND(A4873&lt;&gt;"",ISNUMBER(A4873)),VLOOKUP(A4873,Studies!A:BR,2,FALSE),"")</f>
        <v>Hamaguchi 1987</v>
      </c>
      <c r="C4873" s="232" t="str">
        <f>IF(AND(A4873&lt;&gt;"",ISNUMBER(A4873)),VLOOKUP(A4873,Studies!A:BR,3,FALSE),"")</f>
        <v>https://www.ncbi.nlm.nih.gov/pubmed/3783459</v>
      </c>
      <c r="D4873" s="232" t="str">
        <f>IF(AND(A4873&lt;&gt;"",ISNUMBER(A4873)),VLOOKUP(A4873,Studies!A:BR,4,FALSE),"")</f>
        <v>Treatment 2 - fasted with 200 mL of water</v>
      </c>
      <c r="E4873" s="206" t="str">
        <f>IF(AND(A4873&lt;&gt;"",ISNUMBER(A4873)),VLOOKUP(A4873,Studies!A:BR,5,FALSE),"")</f>
        <v>Mefenamic acid</v>
      </c>
      <c r="F4873" s="207" t="str">
        <f>IF(AND(A4873&lt;&gt;"",ISNUMBER(A4873)),VLOOKUP(A4873,Studies!A:BR,6,FALSE),"")</f>
        <v>Plasma</v>
      </c>
      <c r="G4873" s="194">
        <v>5</v>
      </c>
      <c r="H4873" s="194" t="s">
        <v>60</v>
      </c>
      <c r="I4873" s="41">
        <v>0.7</v>
      </c>
      <c r="J4873" s="187" t="s">
        <v>1053</v>
      </c>
      <c r="K4873" s="187" t="s">
        <v>116</v>
      </c>
      <c r="L4873" s="52">
        <v>0.13</v>
      </c>
      <c r="M4873" s="195" t="s">
        <v>1053</v>
      </c>
      <c r="N4873" s="195" t="s">
        <v>117</v>
      </c>
    </row>
    <row r="4874" spans="1:14" x14ac:dyDescent="0.2">
      <c r="A4874" s="183">
        <f t="shared" si="10"/>
        <v>551</v>
      </c>
      <c r="B4874" s="232" t="str">
        <f>IF(AND(A4874&lt;&gt;"",ISNUMBER(A4874)),VLOOKUP(A4874,Studies!A:BR,2,FALSE),"")</f>
        <v>Hamaguchi 1987</v>
      </c>
      <c r="C4874" s="232" t="str">
        <f>IF(AND(A4874&lt;&gt;"",ISNUMBER(A4874)),VLOOKUP(A4874,Studies!A:BR,3,FALSE),"")</f>
        <v>https://www.ncbi.nlm.nih.gov/pubmed/3783459</v>
      </c>
      <c r="D4874" s="232" t="str">
        <f>IF(AND(A4874&lt;&gt;"",ISNUMBER(A4874)),VLOOKUP(A4874,Studies!A:BR,4,FALSE),"")</f>
        <v>Treatment 2 - fasted with 200 mL of water</v>
      </c>
      <c r="E4874" s="206" t="str">
        <f>IF(AND(A4874&lt;&gt;"",ISNUMBER(A4874)),VLOOKUP(A4874,Studies!A:BR,5,FALSE),"")</f>
        <v>Mefenamic acid</v>
      </c>
      <c r="F4874" s="207" t="str">
        <f>IF(AND(A4874&lt;&gt;"",ISNUMBER(A4874)),VLOOKUP(A4874,Studies!A:BR,6,FALSE),"")</f>
        <v>Plasma</v>
      </c>
      <c r="G4874" s="194">
        <v>7</v>
      </c>
      <c r="H4874" s="194" t="s">
        <v>60</v>
      </c>
      <c r="I4874" s="41">
        <v>0.17</v>
      </c>
      <c r="J4874" s="187" t="s">
        <v>1053</v>
      </c>
      <c r="K4874" s="187" t="s">
        <v>116</v>
      </c>
      <c r="L4874" s="52">
        <v>0.06</v>
      </c>
      <c r="M4874" s="195" t="s">
        <v>1053</v>
      </c>
      <c r="N4874" s="195" t="s">
        <v>117</v>
      </c>
    </row>
    <row r="4875" spans="1:14" x14ac:dyDescent="0.2">
      <c r="A4875" s="183">
        <f t="shared" si="10"/>
        <v>551</v>
      </c>
      <c r="B4875" s="232" t="str">
        <f>IF(AND(A4875&lt;&gt;"",ISNUMBER(A4875)),VLOOKUP(A4875,Studies!A:BR,2,FALSE),"")</f>
        <v>Hamaguchi 1987</v>
      </c>
      <c r="C4875" s="232" t="str">
        <f>IF(AND(A4875&lt;&gt;"",ISNUMBER(A4875)),VLOOKUP(A4875,Studies!A:BR,3,FALSE),"")</f>
        <v>https://www.ncbi.nlm.nih.gov/pubmed/3783459</v>
      </c>
      <c r="D4875" s="232" t="str">
        <f>IF(AND(A4875&lt;&gt;"",ISNUMBER(A4875)),VLOOKUP(A4875,Studies!A:BR,4,FALSE),"")</f>
        <v>Treatment 2 - fasted with 200 mL of water</v>
      </c>
      <c r="E4875" s="206" t="str">
        <f>IF(AND(A4875&lt;&gt;"",ISNUMBER(A4875)),VLOOKUP(A4875,Studies!A:BR,5,FALSE),"")</f>
        <v>Mefenamic acid</v>
      </c>
      <c r="F4875" s="207" t="str">
        <f>IF(AND(A4875&lt;&gt;"",ISNUMBER(A4875)),VLOOKUP(A4875,Studies!A:BR,6,FALSE),"")</f>
        <v>Plasma</v>
      </c>
      <c r="G4875" s="194">
        <v>9</v>
      </c>
      <c r="H4875" s="194" t="s">
        <v>60</v>
      </c>
      <c r="I4875" s="41">
        <v>0.08</v>
      </c>
      <c r="J4875" s="187" t="s">
        <v>1053</v>
      </c>
      <c r="K4875" s="187" t="s">
        <v>116</v>
      </c>
      <c r="L4875" s="52">
        <v>0.02</v>
      </c>
      <c r="M4875" s="195" t="s">
        <v>1053</v>
      </c>
      <c r="N4875" s="195" t="s">
        <v>117</v>
      </c>
    </row>
    <row r="4876" spans="1:14" x14ac:dyDescent="0.2">
      <c r="A4876" s="183">
        <f t="shared" si="10"/>
        <v>551</v>
      </c>
      <c r="B4876" s="232" t="str">
        <f>IF(AND(A4876&lt;&gt;"",ISNUMBER(A4876)),VLOOKUP(A4876,Studies!A:BR,2,FALSE),"")</f>
        <v>Hamaguchi 1987</v>
      </c>
      <c r="C4876" s="232" t="str">
        <f>IF(AND(A4876&lt;&gt;"",ISNUMBER(A4876)),VLOOKUP(A4876,Studies!A:BR,3,FALSE),"")</f>
        <v>https://www.ncbi.nlm.nih.gov/pubmed/3783459</v>
      </c>
      <c r="D4876" s="232" t="str">
        <f>IF(AND(A4876&lt;&gt;"",ISNUMBER(A4876)),VLOOKUP(A4876,Studies!A:BR,4,FALSE),"")</f>
        <v>Treatment 2 - fasted with 200 mL of water</v>
      </c>
      <c r="E4876" s="206" t="str">
        <f>IF(AND(A4876&lt;&gt;"",ISNUMBER(A4876)),VLOOKUP(A4876,Studies!A:BR,5,FALSE),"")</f>
        <v>Mefenamic acid</v>
      </c>
      <c r="F4876" s="207" t="str">
        <f>IF(AND(A4876&lt;&gt;"",ISNUMBER(A4876)),VLOOKUP(A4876,Studies!A:BR,6,FALSE),"")</f>
        <v>Plasma</v>
      </c>
      <c r="G4876" s="194">
        <v>24</v>
      </c>
      <c r="H4876" s="194" t="s">
        <v>60</v>
      </c>
      <c r="I4876" s="41">
        <v>0.03</v>
      </c>
      <c r="J4876" s="187" t="s">
        <v>1053</v>
      </c>
      <c r="K4876" s="187" t="s">
        <v>116</v>
      </c>
      <c r="L4876" s="52">
        <v>0.03</v>
      </c>
      <c r="M4876" s="195" t="s">
        <v>1053</v>
      </c>
      <c r="N4876" s="195" t="s">
        <v>117</v>
      </c>
    </row>
    <row r="4877" spans="1:14" x14ac:dyDescent="0.2">
      <c r="A4877" s="183">
        <f t="shared" si="10"/>
        <v>552</v>
      </c>
      <c r="B4877" s="232" t="str">
        <f>IF(AND(A4877&lt;&gt;"",ISNUMBER(A4877)),VLOOKUP(A4877,Studies!A:BR,2,FALSE),"")</f>
        <v>Hamaguchi 1987</v>
      </c>
      <c r="C4877" s="232" t="str">
        <f>IF(AND(A4877&lt;&gt;"",ISNUMBER(A4877)),VLOOKUP(A4877,Studies!A:BR,3,FALSE),"")</f>
        <v>https://www.ncbi.nlm.nih.gov/pubmed/3783459</v>
      </c>
      <c r="D4877" s="232" t="str">
        <f>IF(AND(A4877&lt;&gt;"",ISNUMBER(A4877)),VLOOKUP(A4877,Studies!A:BR,4,FALSE),"")</f>
        <v>Treatment 3 - fasted with 500 mL of water</v>
      </c>
      <c r="E4877" s="206" t="str">
        <f>IF(AND(A4877&lt;&gt;"",ISNUMBER(A4877)),VLOOKUP(A4877,Studies!A:BR,5,FALSE),"")</f>
        <v>Mefenamic acid</v>
      </c>
      <c r="F4877" s="207" t="str">
        <f>IF(AND(A4877&lt;&gt;"",ISNUMBER(A4877)),VLOOKUP(A4877,Studies!A:BR,6,FALSE),"")</f>
        <v>Plasma</v>
      </c>
      <c r="G4877" s="194">
        <v>0.5</v>
      </c>
      <c r="H4877" s="194" t="s">
        <v>60</v>
      </c>
      <c r="I4877" s="41">
        <v>0.01</v>
      </c>
      <c r="J4877" s="187" t="s">
        <v>1053</v>
      </c>
      <c r="K4877" s="187" t="s">
        <v>116</v>
      </c>
      <c r="L4877" s="52">
        <v>0.02</v>
      </c>
      <c r="M4877" s="195" t="s">
        <v>1053</v>
      </c>
      <c r="N4877" s="195" t="s">
        <v>117</v>
      </c>
    </row>
    <row r="4878" spans="1:14" x14ac:dyDescent="0.2">
      <c r="A4878" s="183">
        <f t="shared" si="10"/>
        <v>552</v>
      </c>
      <c r="B4878" s="232" t="str">
        <f>IF(AND(A4878&lt;&gt;"",ISNUMBER(A4878)),VLOOKUP(A4878,Studies!A:BR,2,FALSE),"")</f>
        <v>Hamaguchi 1987</v>
      </c>
      <c r="C4878" s="232" t="str">
        <f>IF(AND(A4878&lt;&gt;"",ISNUMBER(A4878)),VLOOKUP(A4878,Studies!A:BR,3,FALSE),"")</f>
        <v>https://www.ncbi.nlm.nih.gov/pubmed/3783459</v>
      </c>
      <c r="D4878" s="232" t="str">
        <f>IF(AND(A4878&lt;&gt;"",ISNUMBER(A4878)),VLOOKUP(A4878,Studies!A:BR,4,FALSE),"")</f>
        <v>Treatment 3 - fasted with 500 mL of water</v>
      </c>
      <c r="E4878" s="206" t="str">
        <f>IF(AND(A4878&lt;&gt;"",ISNUMBER(A4878)),VLOOKUP(A4878,Studies!A:BR,5,FALSE),"")</f>
        <v>Mefenamic acid</v>
      </c>
      <c r="F4878" s="207" t="str">
        <f>IF(AND(A4878&lt;&gt;"",ISNUMBER(A4878)),VLOOKUP(A4878,Studies!A:BR,6,FALSE),"")</f>
        <v>Plasma</v>
      </c>
      <c r="G4878" s="194">
        <v>1</v>
      </c>
      <c r="H4878" s="194" t="s">
        <v>60</v>
      </c>
      <c r="I4878" s="41">
        <v>1.06</v>
      </c>
      <c r="J4878" s="187" t="s">
        <v>1053</v>
      </c>
      <c r="K4878" s="187" t="s">
        <v>116</v>
      </c>
      <c r="L4878" s="52">
        <v>0.53</v>
      </c>
      <c r="M4878" s="195" t="s">
        <v>1053</v>
      </c>
      <c r="N4878" s="195" t="s">
        <v>117</v>
      </c>
    </row>
    <row r="4879" spans="1:14" x14ac:dyDescent="0.2">
      <c r="A4879" s="183">
        <f t="shared" si="10"/>
        <v>552</v>
      </c>
      <c r="B4879" s="232" t="str">
        <f>IF(AND(A4879&lt;&gt;"",ISNUMBER(A4879)),VLOOKUP(A4879,Studies!A:BR,2,FALSE),"")</f>
        <v>Hamaguchi 1987</v>
      </c>
      <c r="C4879" s="232" t="str">
        <f>IF(AND(A4879&lt;&gt;"",ISNUMBER(A4879)),VLOOKUP(A4879,Studies!A:BR,3,FALSE),"")</f>
        <v>https://www.ncbi.nlm.nih.gov/pubmed/3783459</v>
      </c>
      <c r="D4879" s="232" t="str">
        <f>IF(AND(A4879&lt;&gt;"",ISNUMBER(A4879)),VLOOKUP(A4879,Studies!A:BR,4,FALSE),"")</f>
        <v>Treatment 3 - fasted with 500 mL of water</v>
      </c>
      <c r="E4879" s="206" t="str">
        <f>IF(AND(A4879&lt;&gt;"",ISNUMBER(A4879)),VLOOKUP(A4879,Studies!A:BR,5,FALSE),"")</f>
        <v>Mefenamic acid</v>
      </c>
      <c r="F4879" s="207" t="str">
        <f>IF(AND(A4879&lt;&gt;"",ISNUMBER(A4879)),VLOOKUP(A4879,Studies!A:BR,6,FALSE),"")</f>
        <v>Plasma</v>
      </c>
      <c r="G4879" s="194">
        <v>2</v>
      </c>
      <c r="H4879" s="194" t="s">
        <v>60</v>
      </c>
      <c r="I4879" s="41">
        <v>1.08</v>
      </c>
      <c r="J4879" s="187" t="s">
        <v>1053</v>
      </c>
      <c r="K4879" s="187" t="s">
        <v>116</v>
      </c>
      <c r="L4879" s="52">
        <v>0.39</v>
      </c>
      <c r="M4879" s="195" t="s">
        <v>1053</v>
      </c>
      <c r="N4879" s="195" t="s">
        <v>117</v>
      </c>
    </row>
    <row r="4880" spans="1:14" x14ac:dyDescent="0.2">
      <c r="A4880" s="183">
        <f t="shared" si="10"/>
        <v>552</v>
      </c>
      <c r="B4880" s="232" t="str">
        <f>IF(AND(A4880&lt;&gt;"",ISNUMBER(A4880)),VLOOKUP(A4880,Studies!A:BR,2,FALSE),"")</f>
        <v>Hamaguchi 1987</v>
      </c>
      <c r="C4880" s="232" t="str">
        <f>IF(AND(A4880&lt;&gt;"",ISNUMBER(A4880)),VLOOKUP(A4880,Studies!A:BR,3,FALSE),"")</f>
        <v>https://www.ncbi.nlm.nih.gov/pubmed/3783459</v>
      </c>
      <c r="D4880" s="232" t="str">
        <f>IF(AND(A4880&lt;&gt;"",ISNUMBER(A4880)),VLOOKUP(A4880,Studies!A:BR,4,FALSE),"")</f>
        <v>Treatment 3 - fasted with 500 mL of water</v>
      </c>
      <c r="E4880" s="206" t="str">
        <f>IF(AND(A4880&lt;&gt;"",ISNUMBER(A4880)),VLOOKUP(A4880,Studies!A:BR,5,FALSE),"")</f>
        <v>Mefenamic acid</v>
      </c>
      <c r="F4880" s="207" t="str">
        <f>IF(AND(A4880&lt;&gt;"",ISNUMBER(A4880)),VLOOKUP(A4880,Studies!A:BR,6,FALSE),"")</f>
        <v>Plasma</v>
      </c>
      <c r="G4880" s="194">
        <v>3</v>
      </c>
      <c r="H4880" s="194" t="s">
        <v>60</v>
      </c>
      <c r="I4880" s="41">
        <v>0.64</v>
      </c>
      <c r="J4880" s="187" t="s">
        <v>1053</v>
      </c>
      <c r="K4880" s="187" t="s">
        <v>116</v>
      </c>
      <c r="L4880" s="52">
        <v>0.12</v>
      </c>
      <c r="M4880" s="195" t="s">
        <v>1053</v>
      </c>
      <c r="N4880" s="195" t="s">
        <v>117</v>
      </c>
    </row>
    <row r="4881" spans="1:14" x14ac:dyDescent="0.2">
      <c r="A4881" s="183">
        <f t="shared" si="10"/>
        <v>552</v>
      </c>
      <c r="B4881" s="232" t="str">
        <f>IF(AND(A4881&lt;&gt;"",ISNUMBER(A4881)),VLOOKUP(A4881,Studies!A:BR,2,FALSE),"")</f>
        <v>Hamaguchi 1987</v>
      </c>
      <c r="C4881" s="232" t="str">
        <f>IF(AND(A4881&lt;&gt;"",ISNUMBER(A4881)),VLOOKUP(A4881,Studies!A:BR,3,FALSE),"")</f>
        <v>https://www.ncbi.nlm.nih.gov/pubmed/3783459</v>
      </c>
      <c r="D4881" s="232" t="str">
        <f>IF(AND(A4881&lt;&gt;"",ISNUMBER(A4881)),VLOOKUP(A4881,Studies!A:BR,4,FALSE),"")</f>
        <v>Treatment 3 - fasted with 500 mL of water</v>
      </c>
      <c r="E4881" s="206" t="str">
        <f>IF(AND(A4881&lt;&gt;"",ISNUMBER(A4881)),VLOOKUP(A4881,Studies!A:BR,5,FALSE),"")</f>
        <v>Mefenamic acid</v>
      </c>
      <c r="F4881" s="207" t="str">
        <f>IF(AND(A4881&lt;&gt;"",ISNUMBER(A4881)),VLOOKUP(A4881,Studies!A:BR,6,FALSE),"")</f>
        <v>Plasma</v>
      </c>
      <c r="G4881" s="194">
        <v>5</v>
      </c>
      <c r="H4881" s="194" t="s">
        <v>60</v>
      </c>
      <c r="I4881" s="41">
        <v>0.42</v>
      </c>
      <c r="J4881" s="187" t="s">
        <v>1053</v>
      </c>
      <c r="K4881" s="187" t="s">
        <v>116</v>
      </c>
      <c r="L4881" s="52">
        <v>0.23</v>
      </c>
      <c r="M4881" s="195" t="s">
        <v>1053</v>
      </c>
      <c r="N4881" s="195" t="s">
        <v>117</v>
      </c>
    </row>
    <row r="4882" spans="1:14" x14ac:dyDescent="0.2">
      <c r="A4882" s="183">
        <f t="shared" si="10"/>
        <v>552</v>
      </c>
      <c r="B4882" s="232" t="str">
        <f>IF(AND(A4882&lt;&gt;"",ISNUMBER(A4882)),VLOOKUP(A4882,Studies!A:BR,2,FALSE),"")</f>
        <v>Hamaguchi 1987</v>
      </c>
      <c r="C4882" s="232" t="str">
        <f>IF(AND(A4882&lt;&gt;"",ISNUMBER(A4882)),VLOOKUP(A4882,Studies!A:BR,3,FALSE),"")</f>
        <v>https://www.ncbi.nlm.nih.gov/pubmed/3783459</v>
      </c>
      <c r="D4882" s="232" t="str">
        <f>IF(AND(A4882&lt;&gt;"",ISNUMBER(A4882)),VLOOKUP(A4882,Studies!A:BR,4,FALSE),"")</f>
        <v>Treatment 3 - fasted with 500 mL of water</v>
      </c>
      <c r="E4882" s="206" t="str">
        <f>IF(AND(A4882&lt;&gt;"",ISNUMBER(A4882)),VLOOKUP(A4882,Studies!A:BR,5,FALSE),"")</f>
        <v>Mefenamic acid</v>
      </c>
      <c r="F4882" s="207" t="str">
        <f>IF(AND(A4882&lt;&gt;"",ISNUMBER(A4882)),VLOOKUP(A4882,Studies!A:BR,6,FALSE),"")</f>
        <v>Plasma</v>
      </c>
      <c r="G4882" s="194">
        <v>7</v>
      </c>
      <c r="H4882" s="194" t="s">
        <v>60</v>
      </c>
      <c r="I4882" s="41">
        <v>0.16</v>
      </c>
      <c r="J4882" s="187" t="s">
        <v>1053</v>
      </c>
      <c r="K4882" s="187" t="s">
        <v>116</v>
      </c>
      <c r="L4882" s="52">
        <v>0.08</v>
      </c>
      <c r="M4882" s="195" t="s">
        <v>1053</v>
      </c>
      <c r="N4882" s="195" t="s">
        <v>117</v>
      </c>
    </row>
    <row r="4883" spans="1:14" x14ac:dyDescent="0.2">
      <c r="A4883" s="183">
        <f t="shared" si="10"/>
        <v>552</v>
      </c>
      <c r="B4883" s="232" t="str">
        <f>IF(AND(A4883&lt;&gt;"",ISNUMBER(A4883)),VLOOKUP(A4883,Studies!A:BR,2,FALSE),"")</f>
        <v>Hamaguchi 1987</v>
      </c>
      <c r="C4883" s="232" t="str">
        <f>IF(AND(A4883&lt;&gt;"",ISNUMBER(A4883)),VLOOKUP(A4883,Studies!A:BR,3,FALSE),"")</f>
        <v>https://www.ncbi.nlm.nih.gov/pubmed/3783459</v>
      </c>
      <c r="D4883" s="232" t="str">
        <f>IF(AND(A4883&lt;&gt;"",ISNUMBER(A4883)),VLOOKUP(A4883,Studies!A:BR,4,FALSE),"")</f>
        <v>Treatment 3 - fasted with 500 mL of water</v>
      </c>
      <c r="E4883" s="206" t="str">
        <f>IF(AND(A4883&lt;&gt;"",ISNUMBER(A4883)),VLOOKUP(A4883,Studies!A:BR,5,FALSE),"")</f>
        <v>Mefenamic acid</v>
      </c>
      <c r="F4883" s="207" t="str">
        <f>IF(AND(A4883&lt;&gt;"",ISNUMBER(A4883)),VLOOKUP(A4883,Studies!A:BR,6,FALSE),"")</f>
        <v>Plasma</v>
      </c>
      <c r="G4883" s="194">
        <v>9</v>
      </c>
      <c r="H4883" s="194" t="s">
        <v>60</v>
      </c>
      <c r="I4883" s="41">
        <v>0.12</v>
      </c>
      <c r="J4883" s="187" t="s">
        <v>1053</v>
      </c>
      <c r="K4883" s="187" t="s">
        <v>116</v>
      </c>
      <c r="L4883" s="52">
        <v>7.0000000000000007E-2</v>
      </c>
      <c r="M4883" s="195" t="s">
        <v>1053</v>
      </c>
      <c r="N4883" s="195" t="s">
        <v>117</v>
      </c>
    </row>
    <row r="4884" spans="1:14" x14ac:dyDescent="0.2">
      <c r="A4884" s="183">
        <f t="shared" si="10"/>
        <v>552</v>
      </c>
      <c r="B4884" s="232" t="str">
        <f>IF(AND(A4884&lt;&gt;"",ISNUMBER(A4884)),VLOOKUP(A4884,Studies!A:BR,2,FALSE),"")</f>
        <v>Hamaguchi 1987</v>
      </c>
      <c r="C4884" s="232" t="str">
        <f>IF(AND(A4884&lt;&gt;"",ISNUMBER(A4884)),VLOOKUP(A4884,Studies!A:BR,3,FALSE),"")</f>
        <v>https://www.ncbi.nlm.nih.gov/pubmed/3783459</v>
      </c>
      <c r="D4884" s="232" t="str">
        <f>IF(AND(A4884&lt;&gt;"",ISNUMBER(A4884)),VLOOKUP(A4884,Studies!A:BR,4,FALSE),"")</f>
        <v>Treatment 3 - fasted with 500 mL of water</v>
      </c>
      <c r="E4884" s="206" t="str">
        <f>IF(AND(A4884&lt;&gt;"",ISNUMBER(A4884)),VLOOKUP(A4884,Studies!A:BR,5,FALSE),"")</f>
        <v>Mefenamic acid</v>
      </c>
      <c r="F4884" s="207" t="str">
        <f>IF(AND(A4884&lt;&gt;"",ISNUMBER(A4884)),VLOOKUP(A4884,Studies!A:BR,6,FALSE),"")</f>
        <v>Plasma</v>
      </c>
      <c r="G4884" s="194">
        <v>24</v>
      </c>
      <c r="H4884" s="194" t="s">
        <v>60</v>
      </c>
      <c r="I4884" s="41">
        <v>0.04</v>
      </c>
      <c r="J4884" s="187" t="s">
        <v>1053</v>
      </c>
      <c r="K4884" s="187" t="s">
        <v>116</v>
      </c>
      <c r="L4884" s="52">
        <v>0.04</v>
      </c>
      <c r="M4884" s="195" t="s">
        <v>1053</v>
      </c>
      <c r="N4884" s="195" t="s">
        <v>117</v>
      </c>
    </row>
    <row r="4885" spans="1:14" x14ac:dyDescent="0.2">
      <c r="A4885" s="183">
        <f t="shared" si="10"/>
        <v>553</v>
      </c>
      <c r="B4885" s="232" t="str">
        <f>IF(AND(A4885&lt;&gt;"",ISNUMBER(A4885)),VLOOKUP(A4885,Studies!A:BR,2,FALSE),"")</f>
        <v>Hamaguchi 1987</v>
      </c>
      <c r="C4885" s="232" t="str">
        <f>IF(AND(A4885&lt;&gt;"",ISNUMBER(A4885)),VLOOKUP(A4885,Studies!A:BR,3,FALSE),"")</f>
        <v>https://www.ncbi.nlm.nih.gov/pubmed/3783459</v>
      </c>
      <c r="D4885" s="232" t="str">
        <f>IF(AND(A4885&lt;&gt;"",ISNUMBER(A4885)),VLOOKUP(A4885,Studies!A:BR,4,FALSE),"")</f>
        <v>Treatment 4 - fed with 50 mL of water</v>
      </c>
      <c r="E4885" s="206" t="str">
        <f>IF(AND(A4885&lt;&gt;"",ISNUMBER(A4885)),VLOOKUP(A4885,Studies!A:BR,5,FALSE),"")</f>
        <v>Mefenamic acid</v>
      </c>
      <c r="F4885" s="207" t="str">
        <f>IF(AND(A4885&lt;&gt;"",ISNUMBER(A4885)),VLOOKUP(A4885,Studies!A:BR,6,FALSE),"")</f>
        <v>Plasma</v>
      </c>
      <c r="G4885" s="194">
        <v>0.5</v>
      </c>
      <c r="H4885" s="194" t="s">
        <v>60</v>
      </c>
      <c r="I4885" s="41">
        <v>7.0000000000000007E-2</v>
      </c>
      <c r="J4885" s="187" t="s">
        <v>1053</v>
      </c>
      <c r="K4885" s="187" t="s">
        <v>116</v>
      </c>
      <c r="L4885" s="52">
        <v>0.02</v>
      </c>
      <c r="M4885" s="195" t="s">
        <v>1053</v>
      </c>
      <c r="N4885" s="195" t="s">
        <v>117</v>
      </c>
    </row>
    <row r="4886" spans="1:14" x14ac:dyDescent="0.2">
      <c r="A4886" s="183">
        <f t="shared" si="10"/>
        <v>553</v>
      </c>
      <c r="B4886" s="232" t="str">
        <f>IF(AND(A4886&lt;&gt;"",ISNUMBER(A4886)),VLOOKUP(A4886,Studies!A:BR,2,FALSE),"")</f>
        <v>Hamaguchi 1987</v>
      </c>
      <c r="C4886" s="232" t="str">
        <f>IF(AND(A4886&lt;&gt;"",ISNUMBER(A4886)),VLOOKUP(A4886,Studies!A:BR,3,FALSE),"")</f>
        <v>https://www.ncbi.nlm.nih.gov/pubmed/3783459</v>
      </c>
      <c r="D4886" s="232" t="str">
        <f>IF(AND(A4886&lt;&gt;"",ISNUMBER(A4886)),VLOOKUP(A4886,Studies!A:BR,4,FALSE),"")</f>
        <v>Treatment 4 - fed with 50 mL of water</v>
      </c>
      <c r="E4886" s="206" t="str">
        <f>IF(AND(A4886&lt;&gt;"",ISNUMBER(A4886)),VLOOKUP(A4886,Studies!A:BR,5,FALSE),"")</f>
        <v>Mefenamic acid</v>
      </c>
      <c r="F4886" s="207" t="str">
        <f>IF(AND(A4886&lt;&gt;"",ISNUMBER(A4886)),VLOOKUP(A4886,Studies!A:BR,6,FALSE),"")</f>
        <v>Plasma</v>
      </c>
      <c r="G4886" s="194">
        <v>1</v>
      </c>
      <c r="H4886" s="194" t="s">
        <v>60</v>
      </c>
      <c r="I4886" s="41">
        <v>1.01</v>
      </c>
      <c r="J4886" s="187" t="s">
        <v>1053</v>
      </c>
      <c r="K4886" s="187" t="s">
        <v>116</v>
      </c>
      <c r="L4886" s="52">
        <v>0.8</v>
      </c>
      <c r="M4886" s="195" t="s">
        <v>1053</v>
      </c>
      <c r="N4886" s="195" t="s">
        <v>117</v>
      </c>
    </row>
    <row r="4887" spans="1:14" x14ac:dyDescent="0.2">
      <c r="A4887" s="183">
        <f t="shared" si="10"/>
        <v>553</v>
      </c>
      <c r="B4887" s="232" t="str">
        <f>IF(AND(A4887&lt;&gt;"",ISNUMBER(A4887)),VLOOKUP(A4887,Studies!A:BR,2,FALSE),"")</f>
        <v>Hamaguchi 1987</v>
      </c>
      <c r="C4887" s="232" t="str">
        <f>IF(AND(A4887&lt;&gt;"",ISNUMBER(A4887)),VLOOKUP(A4887,Studies!A:BR,3,FALSE),"")</f>
        <v>https://www.ncbi.nlm.nih.gov/pubmed/3783459</v>
      </c>
      <c r="D4887" s="232" t="str">
        <f>IF(AND(A4887&lt;&gt;"",ISNUMBER(A4887)),VLOOKUP(A4887,Studies!A:BR,4,FALSE),"")</f>
        <v>Treatment 4 - fed with 50 mL of water</v>
      </c>
      <c r="E4887" s="206" t="str">
        <f>IF(AND(A4887&lt;&gt;"",ISNUMBER(A4887)),VLOOKUP(A4887,Studies!A:BR,5,FALSE),"")</f>
        <v>Mefenamic acid</v>
      </c>
      <c r="F4887" s="207" t="str">
        <f>IF(AND(A4887&lt;&gt;"",ISNUMBER(A4887)),VLOOKUP(A4887,Studies!A:BR,6,FALSE),"")</f>
        <v>Plasma</v>
      </c>
      <c r="G4887" s="194">
        <v>2</v>
      </c>
      <c r="H4887" s="194" t="s">
        <v>60</v>
      </c>
      <c r="I4887" s="41">
        <v>2.86</v>
      </c>
      <c r="J4887" s="187" t="s">
        <v>1053</v>
      </c>
      <c r="K4887" s="187" t="s">
        <v>116</v>
      </c>
      <c r="L4887" s="52">
        <v>1.76</v>
      </c>
      <c r="M4887" s="195" t="s">
        <v>1053</v>
      </c>
      <c r="N4887" s="195" t="s">
        <v>117</v>
      </c>
    </row>
    <row r="4888" spans="1:14" x14ac:dyDescent="0.2">
      <c r="A4888" s="183">
        <f t="shared" si="10"/>
        <v>553</v>
      </c>
      <c r="B4888" s="232" t="str">
        <f>IF(AND(A4888&lt;&gt;"",ISNUMBER(A4888)),VLOOKUP(A4888,Studies!A:BR,2,FALSE),"")</f>
        <v>Hamaguchi 1987</v>
      </c>
      <c r="C4888" s="232" t="str">
        <f>IF(AND(A4888&lt;&gt;"",ISNUMBER(A4888)),VLOOKUP(A4888,Studies!A:BR,3,FALSE),"")</f>
        <v>https://www.ncbi.nlm.nih.gov/pubmed/3783459</v>
      </c>
      <c r="D4888" s="232" t="str">
        <f>IF(AND(A4888&lt;&gt;"",ISNUMBER(A4888)),VLOOKUP(A4888,Studies!A:BR,4,FALSE),"")</f>
        <v>Treatment 4 - fed with 50 mL of water</v>
      </c>
      <c r="E4888" s="206" t="str">
        <f>IF(AND(A4888&lt;&gt;"",ISNUMBER(A4888)),VLOOKUP(A4888,Studies!A:BR,5,FALSE),"")</f>
        <v>Mefenamic acid</v>
      </c>
      <c r="F4888" s="207" t="str">
        <f>IF(AND(A4888&lt;&gt;"",ISNUMBER(A4888)),VLOOKUP(A4888,Studies!A:BR,6,FALSE),"")</f>
        <v>Plasma</v>
      </c>
      <c r="G4888" s="194">
        <v>3</v>
      </c>
      <c r="H4888" s="194" t="s">
        <v>60</v>
      </c>
      <c r="I4888" s="41">
        <v>2.25</v>
      </c>
      <c r="J4888" s="187" t="s">
        <v>1053</v>
      </c>
      <c r="K4888" s="187" t="s">
        <v>116</v>
      </c>
      <c r="L4888" s="52">
        <v>1.26</v>
      </c>
      <c r="M4888" s="195" t="s">
        <v>1053</v>
      </c>
      <c r="N4888" s="195" t="s">
        <v>117</v>
      </c>
    </row>
    <row r="4889" spans="1:14" x14ac:dyDescent="0.2">
      <c r="A4889" s="183">
        <f t="shared" si="10"/>
        <v>553</v>
      </c>
      <c r="B4889" s="232" t="str">
        <f>IF(AND(A4889&lt;&gt;"",ISNUMBER(A4889)),VLOOKUP(A4889,Studies!A:BR,2,FALSE),"")</f>
        <v>Hamaguchi 1987</v>
      </c>
      <c r="C4889" s="232" t="str">
        <f>IF(AND(A4889&lt;&gt;"",ISNUMBER(A4889)),VLOOKUP(A4889,Studies!A:BR,3,FALSE),"")</f>
        <v>https://www.ncbi.nlm.nih.gov/pubmed/3783459</v>
      </c>
      <c r="D4889" s="232" t="str">
        <f>IF(AND(A4889&lt;&gt;"",ISNUMBER(A4889)),VLOOKUP(A4889,Studies!A:BR,4,FALSE),"")</f>
        <v>Treatment 4 - fed with 50 mL of water</v>
      </c>
      <c r="E4889" s="206" t="str">
        <f>IF(AND(A4889&lt;&gt;"",ISNUMBER(A4889)),VLOOKUP(A4889,Studies!A:BR,5,FALSE),"")</f>
        <v>Mefenamic acid</v>
      </c>
      <c r="F4889" s="207" t="str">
        <f>IF(AND(A4889&lt;&gt;"",ISNUMBER(A4889)),VLOOKUP(A4889,Studies!A:BR,6,FALSE),"")</f>
        <v>Plasma</v>
      </c>
      <c r="G4889" s="194">
        <v>5</v>
      </c>
      <c r="H4889" s="194" t="s">
        <v>60</v>
      </c>
      <c r="I4889" s="41">
        <v>0.71</v>
      </c>
      <c r="J4889" s="187" t="s">
        <v>1053</v>
      </c>
      <c r="K4889" s="187" t="s">
        <v>116</v>
      </c>
      <c r="L4889" s="52">
        <v>0.36</v>
      </c>
      <c r="M4889" s="195" t="s">
        <v>1053</v>
      </c>
      <c r="N4889" s="195" t="s">
        <v>117</v>
      </c>
    </row>
    <row r="4890" spans="1:14" x14ac:dyDescent="0.2">
      <c r="A4890" s="183">
        <f t="shared" si="10"/>
        <v>553</v>
      </c>
      <c r="B4890" s="232" t="str">
        <f>IF(AND(A4890&lt;&gt;"",ISNUMBER(A4890)),VLOOKUP(A4890,Studies!A:BR,2,FALSE),"")</f>
        <v>Hamaguchi 1987</v>
      </c>
      <c r="C4890" s="232" t="str">
        <f>IF(AND(A4890&lt;&gt;"",ISNUMBER(A4890)),VLOOKUP(A4890,Studies!A:BR,3,FALSE),"")</f>
        <v>https://www.ncbi.nlm.nih.gov/pubmed/3783459</v>
      </c>
      <c r="D4890" s="232" t="str">
        <f>IF(AND(A4890&lt;&gt;"",ISNUMBER(A4890)),VLOOKUP(A4890,Studies!A:BR,4,FALSE),"")</f>
        <v>Treatment 4 - fed with 50 mL of water</v>
      </c>
      <c r="E4890" s="206" t="str">
        <f>IF(AND(A4890&lt;&gt;"",ISNUMBER(A4890)),VLOOKUP(A4890,Studies!A:BR,5,FALSE),"")</f>
        <v>Mefenamic acid</v>
      </c>
      <c r="F4890" s="207" t="str">
        <f>IF(AND(A4890&lt;&gt;"",ISNUMBER(A4890)),VLOOKUP(A4890,Studies!A:BR,6,FALSE),"")</f>
        <v>Plasma</v>
      </c>
      <c r="G4890" s="194">
        <v>7</v>
      </c>
      <c r="H4890" s="194" t="s">
        <v>60</v>
      </c>
      <c r="I4890" s="41">
        <v>0.24</v>
      </c>
      <c r="J4890" s="187" t="s">
        <v>1053</v>
      </c>
      <c r="K4890" s="187" t="s">
        <v>116</v>
      </c>
      <c r="L4890" s="52">
        <v>0.11</v>
      </c>
      <c r="M4890" s="195" t="s">
        <v>1053</v>
      </c>
      <c r="N4890" s="195" t="s">
        <v>117</v>
      </c>
    </row>
    <row r="4891" spans="1:14" x14ac:dyDescent="0.2">
      <c r="A4891" s="183">
        <f t="shared" si="10"/>
        <v>553</v>
      </c>
      <c r="B4891" s="232" t="str">
        <f>IF(AND(A4891&lt;&gt;"",ISNUMBER(A4891)),VLOOKUP(A4891,Studies!A:BR,2,FALSE),"")</f>
        <v>Hamaguchi 1987</v>
      </c>
      <c r="C4891" s="232" t="str">
        <f>IF(AND(A4891&lt;&gt;"",ISNUMBER(A4891)),VLOOKUP(A4891,Studies!A:BR,3,FALSE),"")</f>
        <v>https://www.ncbi.nlm.nih.gov/pubmed/3783459</v>
      </c>
      <c r="D4891" s="232" t="str">
        <f>IF(AND(A4891&lt;&gt;"",ISNUMBER(A4891)),VLOOKUP(A4891,Studies!A:BR,4,FALSE),"")</f>
        <v>Treatment 4 - fed with 50 mL of water</v>
      </c>
      <c r="E4891" s="206" t="str">
        <f>IF(AND(A4891&lt;&gt;"",ISNUMBER(A4891)),VLOOKUP(A4891,Studies!A:BR,5,FALSE),"")</f>
        <v>Mefenamic acid</v>
      </c>
      <c r="F4891" s="207" t="str">
        <f>IF(AND(A4891&lt;&gt;"",ISNUMBER(A4891)),VLOOKUP(A4891,Studies!A:BR,6,FALSE),"")</f>
        <v>Plasma</v>
      </c>
      <c r="G4891" s="194">
        <v>9</v>
      </c>
      <c r="H4891" s="194" t="s">
        <v>60</v>
      </c>
      <c r="I4891" s="41">
        <v>16</v>
      </c>
      <c r="J4891" s="187" t="s">
        <v>1053</v>
      </c>
      <c r="K4891" s="187" t="s">
        <v>116</v>
      </c>
      <c r="L4891" s="52">
        <v>0.08</v>
      </c>
      <c r="M4891" s="195" t="s">
        <v>1053</v>
      </c>
      <c r="N4891" s="195" t="s">
        <v>117</v>
      </c>
    </row>
    <row r="4892" spans="1:14" x14ac:dyDescent="0.2">
      <c r="A4892" s="183">
        <f t="shared" si="10"/>
        <v>553</v>
      </c>
      <c r="B4892" s="232" t="str">
        <f>IF(AND(A4892&lt;&gt;"",ISNUMBER(A4892)),VLOOKUP(A4892,Studies!A:BR,2,FALSE),"")</f>
        <v>Hamaguchi 1987</v>
      </c>
      <c r="C4892" s="232" t="str">
        <f>IF(AND(A4892&lt;&gt;"",ISNUMBER(A4892)),VLOOKUP(A4892,Studies!A:BR,3,FALSE),"")</f>
        <v>https://www.ncbi.nlm.nih.gov/pubmed/3783459</v>
      </c>
      <c r="D4892" s="232" t="str">
        <f>IF(AND(A4892&lt;&gt;"",ISNUMBER(A4892)),VLOOKUP(A4892,Studies!A:BR,4,FALSE),"")</f>
        <v>Treatment 4 - fed with 50 mL of water</v>
      </c>
      <c r="E4892" s="206" t="str">
        <f>IF(AND(A4892&lt;&gt;"",ISNUMBER(A4892)),VLOOKUP(A4892,Studies!A:BR,5,FALSE),"")</f>
        <v>Mefenamic acid</v>
      </c>
      <c r="F4892" s="207" t="str">
        <f>IF(AND(A4892&lt;&gt;"",ISNUMBER(A4892)),VLOOKUP(A4892,Studies!A:BR,6,FALSE),"")</f>
        <v>Plasma</v>
      </c>
      <c r="G4892" s="194">
        <v>24</v>
      </c>
      <c r="H4892" s="194" t="s">
        <v>60</v>
      </c>
      <c r="I4892" s="41">
        <v>0.03</v>
      </c>
      <c r="J4892" s="187" t="s">
        <v>1053</v>
      </c>
      <c r="K4892" s="187" t="s">
        <v>116</v>
      </c>
      <c r="L4892" s="52">
        <v>0.02</v>
      </c>
      <c r="M4892" s="195" t="s">
        <v>1053</v>
      </c>
      <c r="N4892" s="195" t="s">
        <v>117</v>
      </c>
    </row>
  </sheetData>
  <autoFilter ref="A1:Q4860"/>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I875:I997 I2147:I2153 I2421:I2582 H1:H1048576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120" zoomScaleNormal="120" workbookViewId="0">
      <pane xSplit="4" ySplit="1" topLeftCell="E53" activePane="bottomRight" state="frozen"/>
      <selection pane="topRight" activeCell="E1" sqref="E1"/>
      <selection pane="bottomLeft" activeCell="A2" sqref="A2"/>
      <selection pane="bottomRight" activeCell="B28" sqref="B28:C93"/>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4.25"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4.25"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4.25"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4.25"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4.25"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4.25"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4.25"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4.25"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4.25" x14ac:dyDescent="0.2">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4.25" x14ac:dyDescent="0.2">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4.25" x14ac:dyDescent="0.2">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4.25" x14ac:dyDescent="0.2">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4.25" x14ac:dyDescent="0.2">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4.25" x14ac:dyDescent="0.2">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4.25" x14ac:dyDescent="0.2">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4.25" x14ac:dyDescent="0.2">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4.25" x14ac:dyDescent="0.2">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4.25" x14ac:dyDescent="0.2">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4.25" x14ac:dyDescent="0.2">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4.25" x14ac:dyDescent="0.2">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4.25" x14ac:dyDescent="0.2">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4.25" x14ac:dyDescent="0.2">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4.25" x14ac:dyDescent="0.2">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4.25" x14ac:dyDescent="0.2">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4.25" x14ac:dyDescent="0.2">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4.25" x14ac:dyDescent="0.2">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
      <c r="A94" s="183"/>
      <c r="B94" s="206"/>
      <c r="C94" s="206"/>
      <c r="D94" s="206"/>
      <c r="E94" s="141"/>
      <c r="F94" s="188"/>
      <c r="G94" s="208"/>
      <c r="H94" s="140"/>
      <c r="I94" s="208"/>
      <c r="J94" s="189"/>
      <c r="K94" s="189"/>
      <c r="L94" s="203"/>
      <c r="M94" s="203"/>
      <c r="N94" s="195"/>
      <c r="O94" s="195"/>
      <c r="P94" s="204"/>
      <c r="Q94" s="204"/>
      <c r="R94" s="184"/>
      <c r="S94" s="185"/>
      <c r="T94" s="186"/>
      <c r="U94" s="187"/>
      <c r="V94" s="188"/>
      <c r="W94" s="183"/>
      <c r="X94" s="178"/>
      <c r="Y94" s="139"/>
      <c r="Z94" s="139"/>
      <c r="AA94" s="178"/>
      <c r="AB94" s="178"/>
      <c r="AC94" s="138"/>
      <c r="AD94" s="178"/>
      <c r="AE94" s="176"/>
      <c r="AF94" s="179"/>
      <c r="AG94" s="180"/>
      <c r="AH94" s="180"/>
      <c r="AI94" s="180"/>
      <c r="AJ94" s="195"/>
      <c r="AK94" s="195"/>
      <c r="AL94" s="195"/>
      <c r="AM94" s="195"/>
      <c r="AN94" s="183"/>
    </row>
    <row r="95" spans="1:40" x14ac:dyDescent="0.2">
      <c r="A95" s="183"/>
      <c r="B95" s="206"/>
      <c r="C95" s="206"/>
      <c r="D95" s="206"/>
      <c r="E95" s="141"/>
      <c r="F95" s="188"/>
      <c r="G95" s="208"/>
      <c r="H95" s="140"/>
      <c r="I95" s="208"/>
      <c r="J95" s="189"/>
      <c r="K95" s="189"/>
      <c r="L95" s="203"/>
      <c r="M95" s="203"/>
      <c r="N95" s="195"/>
      <c r="O95" s="195"/>
      <c r="P95" s="204"/>
      <c r="Q95" s="204"/>
      <c r="R95" s="184"/>
      <c r="S95" s="185"/>
      <c r="T95" s="186"/>
      <c r="U95" s="187"/>
      <c r="V95" s="188"/>
      <c r="W95" s="183"/>
      <c r="X95" s="178"/>
      <c r="Y95" s="139"/>
      <c r="Z95" s="139"/>
      <c r="AA95" s="178"/>
      <c r="AB95" s="178"/>
      <c r="AC95" s="138"/>
      <c r="AD95" s="178"/>
      <c r="AE95" s="176"/>
      <c r="AF95" s="179"/>
      <c r="AG95" s="180"/>
      <c r="AH95" s="180"/>
      <c r="AI95" s="180"/>
      <c r="AJ95" s="195"/>
      <c r="AK95" s="195"/>
      <c r="AL95" s="195"/>
      <c r="AM95" s="195"/>
      <c r="AN95" s="183"/>
    </row>
    <row r="96" spans="1:40" x14ac:dyDescent="0.2">
      <c r="Y96" s="139"/>
      <c r="Z96" s="139"/>
      <c r="AA96" s="178"/>
      <c r="AB96" s="178"/>
      <c r="AC96" s="138"/>
      <c r="AD96" s="178"/>
      <c r="AE96" s="176"/>
      <c r="AF96" s="179"/>
      <c r="AG96" s="180"/>
      <c r="AH96" s="180"/>
      <c r="AI96" s="180"/>
    </row>
    <row r="97" spans="25:35" x14ac:dyDescent="0.2">
      <c r="Y97" s="139"/>
      <c r="Z97" s="139"/>
      <c r="AA97" s="178"/>
      <c r="AB97" s="178"/>
      <c r="AC97" s="138"/>
      <c r="AD97" s="178"/>
      <c r="AE97" s="179"/>
      <c r="AF97" s="179"/>
      <c r="AG97" s="180"/>
      <c r="AH97" s="180"/>
      <c r="AI97" s="180"/>
    </row>
    <row r="98" spans="25:35" x14ac:dyDescent="0.2">
      <c r="Y98" s="139"/>
      <c r="Z98" s="139"/>
      <c r="AA98" s="178"/>
      <c r="AB98" s="178"/>
      <c r="AC98" s="138"/>
      <c r="AD98" s="178"/>
      <c r="AE98" s="179"/>
      <c r="AF98" s="179"/>
      <c r="AG98" s="180"/>
      <c r="AH98" s="180"/>
      <c r="AI98" s="180"/>
    </row>
    <row r="99" spans="25:35" x14ac:dyDescent="0.2">
      <c r="Y99" s="139"/>
      <c r="Z99" s="139"/>
      <c r="AA99" s="178"/>
      <c r="AB99" s="178"/>
      <c r="AC99" s="138"/>
      <c r="AD99" s="178"/>
      <c r="AE99" s="176"/>
      <c r="AF99" s="179"/>
      <c r="AG99" s="180"/>
      <c r="AH99" s="180"/>
      <c r="AI99" s="180"/>
    </row>
    <row r="100" spans="25:35"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baseColWidth="10" defaultColWidth="11" defaultRowHeight="14.25" x14ac:dyDescent="0.2"/>
  <cols>
    <col min="1" max="1" width="21.75" bestFit="1" customWidth="1"/>
    <col min="2" max="2" width="22.75" bestFit="1" customWidth="1"/>
  </cols>
  <sheetData>
    <row r="1" spans="1:2" ht="15" x14ac:dyDescent="0.25">
      <c r="A1" s="1" t="s">
        <v>1272</v>
      </c>
      <c r="B1" s="1" t="s">
        <v>1273</v>
      </c>
    </row>
    <row r="2" spans="1:2" x14ac:dyDescent="0.2">
      <c r="A2" s="174" t="s">
        <v>111</v>
      </c>
      <c r="B2" s="174">
        <v>385.512</v>
      </c>
    </row>
    <row r="3" spans="1:2" x14ac:dyDescent="0.2">
      <c r="A3" s="174" t="s">
        <v>149</v>
      </c>
      <c r="B3" s="174">
        <v>705.63300000000004</v>
      </c>
    </row>
    <row r="4" spans="1:2" x14ac:dyDescent="0.2">
      <c r="A4" s="174" t="s">
        <v>152</v>
      </c>
      <c r="B4" s="174">
        <v>721.63300000000004</v>
      </c>
    </row>
    <row r="5" spans="1:2" x14ac:dyDescent="0.2">
      <c r="A5" s="174" t="s">
        <v>553</v>
      </c>
      <c r="B5" s="174">
        <v>719.61699999999996</v>
      </c>
    </row>
    <row r="6" spans="1:2" x14ac:dyDescent="0.2">
      <c r="A6" s="174" t="s">
        <v>556</v>
      </c>
      <c r="B6" s="174">
        <v>649.52700000000004</v>
      </c>
    </row>
    <row r="7" spans="1:2" x14ac:dyDescent="0.2">
      <c r="A7" s="174" t="s">
        <v>410</v>
      </c>
      <c r="B7" s="174">
        <v>733.92700000000002</v>
      </c>
    </row>
    <row r="8" spans="1:2" x14ac:dyDescent="0.2">
      <c r="A8" s="174" t="s">
        <v>184</v>
      </c>
      <c r="B8" s="174">
        <v>588.6</v>
      </c>
    </row>
    <row r="9" spans="1:2" x14ac:dyDescent="0.2">
      <c r="A9" s="174" t="s">
        <v>1274</v>
      </c>
      <c r="B9" s="174">
        <v>1449.3</v>
      </c>
    </row>
    <row r="10" spans="1:2" x14ac:dyDescent="0.2">
      <c r="A10" s="174" t="s">
        <v>393</v>
      </c>
      <c r="B10" s="174">
        <v>416.52</v>
      </c>
    </row>
    <row r="11" spans="1:2" x14ac:dyDescent="0.2">
      <c r="A11" s="174" t="s">
        <v>213</v>
      </c>
      <c r="B11" s="174">
        <v>386.6</v>
      </c>
    </row>
    <row r="12" spans="1:2" x14ac:dyDescent="0.2">
      <c r="A12" s="174" t="s">
        <v>466</v>
      </c>
      <c r="B12" s="174">
        <v>780.93</v>
      </c>
    </row>
    <row r="13" spans="1:2" x14ac:dyDescent="0.2">
      <c r="A13" s="174" t="s">
        <v>1275</v>
      </c>
      <c r="B13" s="174">
        <v>178.27070000000001</v>
      </c>
    </row>
    <row r="14" spans="1:2" x14ac:dyDescent="0.2">
      <c r="A14" s="174" t="s">
        <v>1276</v>
      </c>
      <c r="B14" s="174">
        <v>444.41629999999998</v>
      </c>
    </row>
    <row r="15" spans="1:2" x14ac:dyDescent="0.2">
      <c r="A15" s="174" t="s">
        <v>1277</v>
      </c>
      <c r="B15" s="174">
        <v>853.92</v>
      </c>
    </row>
    <row r="16" spans="1:2" x14ac:dyDescent="0.2">
      <c r="A16" s="174" t="s">
        <v>102</v>
      </c>
      <c r="B16" s="174">
        <v>325.77</v>
      </c>
    </row>
    <row r="17" spans="1:2" x14ac:dyDescent="0.2">
      <c r="A17" s="174" t="s">
        <v>54</v>
      </c>
      <c r="B17" s="174">
        <v>822.94</v>
      </c>
    </row>
    <row r="18" spans="1:2" x14ac:dyDescent="0.2">
      <c r="A18" s="174" t="s">
        <v>1278</v>
      </c>
      <c r="B18" s="174">
        <v>502.899</v>
      </c>
    </row>
    <row r="19" spans="1:2" x14ac:dyDescent="0.2">
      <c r="A19" s="174" t="s">
        <v>657</v>
      </c>
      <c r="B19" s="174">
        <v>241.29</v>
      </c>
    </row>
    <row r="20" spans="1:2" x14ac:dyDescent="0.2">
      <c r="A20" s="174" t="s">
        <v>920</v>
      </c>
      <c r="B20" s="174">
        <v>531.43100000000004</v>
      </c>
    </row>
    <row r="21" spans="1:2" x14ac:dyDescent="0.2">
      <c r="A21" s="174" t="s">
        <v>746</v>
      </c>
      <c r="B21" s="174">
        <v>194.19</v>
      </c>
    </row>
    <row r="22" spans="1:2" x14ac:dyDescent="0.2">
      <c r="A22" s="174" t="s">
        <v>959</v>
      </c>
      <c r="B22" s="174">
        <v>349.31099999999998</v>
      </c>
    </row>
    <row r="23" spans="1:2" x14ac:dyDescent="0.2">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x14ac:dyDescent="0.2">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x14ac:dyDescent="0.2">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x14ac:dyDescent="0.2">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x14ac:dyDescent="0.2">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x14ac:dyDescent="0.2">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x14ac:dyDescent="0.2">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x14ac:dyDescent="0.2">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x14ac:dyDescent="0.2">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x14ac:dyDescent="0.2">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x14ac:dyDescent="0.2">
      <c r="E17" s="174" t="s">
        <v>1058</v>
      </c>
      <c r="F17" s="174" t="s">
        <v>1058</v>
      </c>
      <c r="G17" s="174" t="s">
        <v>1058</v>
      </c>
      <c r="H17" s="174" t="s">
        <v>1058</v>
      </c>
      <c r="I17" s="174"/>
      <c r="J17" s="174" t="s">
        <v>1057</v>
      </c>
      <c r="K17" s="174" t="s">
        <v>1057</v>
      </c>
    </row>
    <row r="18" spans="5:11" x14ac:dyDescent="0.2">
      <c r="E18" s="174" t="s">
        <v>1318</v>
      </c>
      <c r="F18" s="174" t="s">
        <v>1318</v>
      </c>
      <c r="G18" s="174" t="s">
        <v>1318</v>
      </c>
      <c r="H18" s="174" t="s">
        <v>1318</v>
      </c>
      <c r="I18" s="174"/>
      <c r="J18" s="174" t="s">
        <v>1319</v>
      </c>
      <c r="K18" s="174" t="s">
        <v>1319</v>
      </c>
    </row>
    <row r="19" spans="5:11" x14ac:dyDescent="0.2">
      <c r="E19" s="174" t="s">
        <v>1320</v>
      </c>
      <c r="F19" s="174" t="s">
        <v>1320</v>
      </c>
      <c r="G19" s="174" t="s">
        <v>1320</v>
      </c>
      <c r="H19" s="174" t="s">
        <v>1320</v>
      </c>
      <c r="I19" s="174"/>
      <c r="J19" s="174" t="s">
        <v>1321</v>
      </c>
      <c r="K19" s="174" t="s">
        <v>1321</v>
      </c>
    </row>
    <row r="20" spans="5:11" x14ac:dyDescent="0.2">
      <c r="E20" s="174" t="s">
        <v>1322</v>
      </c>
      <c r="F20" s="174" t="s">
        <v>1322</v>
      </c>
      <c r="G20" s="174" t="s">
        <v>1322</v>
      </c>
      <c r="H20" s="174" t="s">
        <v>1322</v>
      </c>
      <c r="I20" s="174"/>
      <c r="J20" s="174" t="s">
        <v>1323</v>
      </c>
      <c r="K20" s="174" t="s">
        <v>1323</v>
      </c>
    </row>
    <row r="21" spans="5:11" x14ac:dyDescent="0.2">
      <c r="E21" s="174" t="s">
        <v>1324</v>
      </c>
      <c r="F21" s="174" t="s">
        <v>1324</v>
      </c>
      <c r="G21" s="174" t="s">
        <v>1324</v>
      </c>
      <c r="H21" s="174" t="s">
        <v>1324</v>
      </c>
      <c r="I21" s="174"/>
      <c r="J21" s="174" t="s">
        <v>1325</v>
      </c>
      <c r="K21" s="174" t="s">
        <v>1325</v>
      </c>
    </row>
    <row r="22" spans="5:11" x14ac:dyDescent="0.2">
      <c r="E22" s="174" t="s">
        <v>1326</v>
      </c>
      <c r="F22" s="174" t="s">
        <v>1326</v>
      </c>
      <c r="G22" s="174" t="s">
        <v>1326</v>
      </c>
      <c r="H22" s="174" t="s">
        <v>1326</v>
      </c>
      <c r="I22" s="174"/>
      <c r="J22" s="174" t="s">
        <v>1327</v>
      </c>
      <c r="K22" s="174" t="s">
        <v>1327</v>
      </c>
    </row>
    <row r="23" spans="5:11" x14ac:dyDescent="0.2">
      <c r="E23" s="174" t="s">
        <v>1328</v>
      </c>
      <c r="F23" s="174" t="s">
        <v>1328</v>
      </c>
      <c r="G23" s="174" t="s">
        <v>1328</v>
      </c>
      <c r="H23" s="174" t="s">
        <v>1328</v>
      </c>
      <c r="I23" s="174"/>
      <c r="J23" s="174" t="s">
        <v>1329</v>
      </c>
      <c r="K23" s="174" t="s">
        <v>1329</v>
      </c>
    </row>
    <row r="24" spans="5:11" x14ac:dyDescent="0.2">
      <c r="E24" s="174" t="s">
        <v>1330</v>
      </c>
      <c r="F24" s="174" t="s">
        <v>1330</v>
      </c>
      <c r="G24" s="174" t="s">
        <v>1330</v>
      </c>
      <c r="H24" s="174" t="s">
        <v>1330</v>
      </c>
      <c r="I24" s="174"/>
      <c r="J24" s="174" t="s">
        <v>1331</v>
      </c>
      <c r="K24" s="174" t="s">
        <v>1331</v>
      </c>
    </row>
    <row r="25" spans="5:11" x14ac:dyDescent="0.2">
      <c r="E25" s="174" t="s">
        <v>1332</v>
      </c>
      <c r="F25" s="174" t="s">
        <v>1332</v>
      </c>
      <c r="G25" s="174" t="s">
        <v>1332</v>
      </c>
      <c r="H25" s="174" t="s">
        <v>1332</v>
      </c>
      <c r="I25" s="174"/>
      <c r="J25" s="174" t="s">
        <v>1333</v>
      </c>
      <c r="K25" s="174" t="s">
        <v>1333</v>
      </c>
    </row>
    <row r="26" spans="5:11" x14ac:dyDescent="0.2">
      <c r="E26" s="174" t="s">
        <v>1334</v>
      </c>
      <c r="F26" s="174" t="s">
        <v>1334</v>
      </c>
      <c r="G26" s="174" t="s">
        <v>1334</v>
      </c>
      <c r="H26" s="174" t="s">
        <v>1334</v>
      </c>
      <c r="I26" s="174"/>
      <c r="J26" s="174" t="s">
        <v>1335</v>
      </c>
      <c r="K26" s="174" t="s">
        <v>1335</v>
      </c>
    </row>
    <row r="27" spans="5:11" x14ac:dyDescent="0.2">
      <c r="E27" s="174" t="s">
        <v>58</v>
      </c>
      <c r="F27" s="174" t="s">
        <v>58</v>
      </c>
      <c r="G27" s="174"/>
      <c r="H27" s="174" t="s">
        <v>517</v>
      </c>
      <c r="I27" s="174"/>
      <c r="J27" s="174" t="s">
        <v>1336</v>
      </c>
      <c r="K27" s="174" t="s">
        <v>1336</v>
      </c>
    </row>
    <row r="28" spans="5:11" x14ac:dyDescent="0.2">
      <c r="E28" s="174" t="s">
        <v>531</v>
      </c>
      <c r="F28" s="174" t="s">
        <v>531</v>
      </c>
      <c r="G28" s="174"/>
      <c r="H28" s="174"/>
      <c r="I28" s="174"/>
      <c r="J28" s="174" t="s">
        <v>1337</v>
      </c>
      <c r="K28" s="174" t="s">
        <v>1337</v>
      </c>
    </row>
    <row r="29" spans="5:11" x14ac:dyDescent="0.2">
      <c r="E29" s="174" t="s">
        <v>1338</v>
      </c>
      <c r="F29" s="174" t="s">
        <v>1338</v>
      </c>
      <c r="G29" s="174"/>
      <c r="H29" s="174"/>
      <c r="I29" s="174"/>
      <c r="J29" s="174" t="s">
        <v>1339</v>
      </c>
      <c r="K29" s="174" t="s">
        <v>1339</v>
      </c>
    </row>
    <row r="30" spans="5:11" x14ac:dyDescent="0.2">
      <c r="E30" s="174" t="s">
        <v>1340</v>
      </c>
      <c r="F30" s="174" t="s">
        <v>1340</v>
      </c>
      <c r="G30" s="174"/>
      <c r="H30" s="174"/>
      <c r="I30" s="174"/>
      <c r="J30" s="174" t="s">
        <v>1341</v>
      </c>
      <c r="K30" s="174" t="s">
        <v>1341</v>
      </c>
    </row>
    <row r="31" spans="5:11" x14ac:dyDescent="0.2">
      <c r="E31" s="174" t="s">
        <v>1342</v>
      </c>
      <c r="F31" s="174" t="s">
        <v>1342</v>
      </c>
      <c r="G31" s="174"/>
      <c r="H31" s="174"/>
      <c r="I31" s="174"/>
      <c r="J31" s="174" t="s">
        <v>1343</v>
      </c>
      <c r="K31" s="174" t="s">
        <v>1343</v>
      </c>
    </row>
    <row r="32" spans="5:11" x14ac:dyDescent="0.2">
      <c r="E32" s="174" t="s">
        <v>1344</v>
      </c>
      <c r="F32" s="174" t="s">
        <v>1344</v>
      </c>
      <c r="G32" s="174"/>
      <c r="H32" s="174"/>
      <c r="I32" s="174"/>
      <c r="J32" s="174" t="s">
        <v>1345</v>
      </c>
      <c r="K32" s="174" t="s">
        <v>1345</v>
      </c>
    </row>
    <row r="33" spans="5:11" x14ac:dyDescent="0.2">
      <c r="E33" s="174" t="s">
        <v>1346</v>
      </c>
      <c r="F33" s="174" t="s">
        <v>1346</v>
      </c>
      <c r="G33" s="174"/>
      <c r="H33" s="174"/>
      <c r="I33" s="174"/>
      <c r="J33" s="174" t="s">
        <v>1347</v>
      </c>
      <c r="K33" s="174" t="s">
        <v>1347</v>
      </c>
    </row>
    <row r="34" spans="5:11" x14ac:dyDescent="0.2">
      <c r="E34" s="174" t="s">
        <v>1348</v>
      </c>
      <c r="F34" s="174" t="s">
        <v>1348</v>
      </c>
      <c r="G34" s="174"/>
      <c r="H34" s="174"/>
      <c r="I34" s="174"/>
      <c r="J34" s="174" t="s">
        <v>1349</v>
      </c>
      <c r="K34" s="174" t="s">
        <v>1349</v>
      </c>
    </row>
    <row r="35" spans="5:11" x14ac:dyDescent="0.2">
      <c r="E35" s="174" t="s">
        <v>517</v>
      </c>
      <c r="F35" s="174" t="s">
        <v>517</v>
      </c>
      <c r="G35" s="174"/>
      <c r="H35" s="174"/>
      <c r="I35" s="174"/>
      <c r="J35" s="174" t="s">
        <v>1350</v>
      </c>
      <c r="K35" s="174" t="s">
        <v>1350</v>
      </c>
    </row>
    <row r="36" spans="5:11" x14ac:dyDescent="0.2">
      <c r="E36" s="174"/>
      <c r="F36" s="174"/>
      <c r="G36" s="174"/>
      <c r="H36" s="174"/>
      <c r="I36" s="174"/>
      <c r="J36" s="174" t="s">
        <v>1106</v>
      </c>
      <c r="K36" s="174" t="s">
        <v>1106</v>
      </c>
    </row>
    <row r="37" spans="5:11" x14ac:dyDescent="0.2">
      <c r="E37" s="174"/>
      <c r="F37" s="174"/>
      <c r="G37" s="174"/>
      <c r="H37" s="174"/>
      <c r="I37" s="174"/>
      <c r="J37" s="174" t="s">
        <v>1098</v>
      </c>
      <c r="K37" s="174" t="s">
        <v>1098</v>
      </c>
    </row>
    <row r="38" spans="5:11" x14ac:dyDescent="0.2">
      <c r="E38" s="174"/>
      <c r="F38" s="174"/>
      <c r="G38" s="174"/>
      <c r="H38" s="174"/>
      <c r="I38" s="174"/>
      <c r="J38" s="174" t="s">
        <v>1351</v>
      </c>
      <c r="K38" s="174" t="s">
        <v>1351</v>
      </c>
    </row>
    <row r="39" spans="5:11" x14ac:dyDescent="0.2">
      <c r="E39" s="174"/>
      <c r="F39" s="174"/>
      <c r="G39" s="174"/>
      <c r="H39" s="174"/>
      <c r="I39" s="174"/>
      <c r="J39" s="174" t="s">
        <v>1352</v>
      </c>
      <c r="K39" s="174" t="s">
        <v>1352</v>
      </c>
    </row>
    <row r="40" spans="5:11" x14ac:dyDescent="0.2">
      <c r="E40" s="174"/>
      <c r="F40" s="174"/>
      <c r="G40" s="174"/>
      <c r="H40" s="174"/>
      <c r="I40" s="174"/>
      <c r="J40" s="174" t="s">
        <v>1353</v>
      </c>
      <c r="K40" s="174" t="s">
        <v>1353</v>
      </c>
    </row>
    <row r="41" spans="5:11" x14ac:dyDescent="0.2">
      <c r="E41" s="174"/>
      <c r="F41" s="174"/>
      <c r="G41" s="174"/>
      <c r="H41" s="174"/>
      <c r="I41" s="174"/>
      <c r="J41" s="174" t="s">
        <v>1354</v>
      </c>
      <c r="K41" s="174" t="s">
        <v>1354</v>
      </c>
    </row>
    <row r="42" spans="5:11" x14ac:dyDescent="0.2">
      <c r="E42" s="174"/>
      <c r="F42" s="174"/>
      <c r="G42" s="174"/>
      <c r="H42" s="174"/>
      <c r="I42" s="174"/>
      <c r="J42" s="174" t="s">
        <v>1355</v>
      </c>
      <c r="K42" s="174" t="s">
        <v>1355</v>
      </c>
    </row>
    <row r="43" spans="5:11" x14ac:dyDescent="0.2">
      <c r="E43" s="174"/>
      <c r="F43" s="174"/>
      <c r="G43" s="174"/>
      <c r="H43" s="174"/>
      <c r="I43" s="174"/>
      <c r="J43" s="174" t="s">
        <v>1356</v>
      </c>
      <c r="K43" s="174" t="s">
        <v>1356</v>
      </c>
    </row>
    <row r="44" spans="5:11" x14ac:dyDescent="0.2">
      <c r="E44" s="174"/>
      <c r="F44" s="174"/>
      <c r="G44" s="174"/>
      <c r="H44" s="174"/>
      <c r="I44" s="174"/>
      <c r="J44" s="174" t="s">
        <v>1357</v>
      </c>
      <c r="K44" s="174" t="s">
        <v>1357</v>
      </c>
    </row>
    <row r="45" spans="5:11" x14ac:dyDescent="0.2">
      <c r="E45" s="174"/>
      <c r="F45" s="174"/>
      <c r="G45" s="174"/>
      <c r="H45" s="174"/>
      <c r="I45" s="174"/>
      <c r="J45" s="174" t="s">
        <v>1358</v>
      </c>
      <c r="K45" s="174" t="s">
        <v>1358</v>
      </c>
    </row>
    <row r="46" spans="5:11" x14ac:dyDescent="0.2">
      <c r="E46" s="174"/>
      <c r="F46" s="174"/>
      <c r="G46" s="174"/>
      <c r="H46" s="174"/>
      <c r="I46" s="174"/>
      <c r="J46" s="174" t="s">
        <v>1359</v>
      </c>
      <c r="K46" s="174" t="s">
        <v>1359</v>
      </c>
    </row>
    <row r="47" spans="5:11" x14ac:dyDescent="0.2">
      <c r="E47" s="174"/>
      <c r="F47" s="174"/>
      <c r="G47" s="174"/>
      <c r="H47" s="174"/>
      <c r="I47" s="174"/>
      <c r="J47" s="174" t="s">
        <v>1360</v>
      </c>
      <c r="K47" s="174" t="s">
        <v>1360</v>
      </c>
    </row>
    <row r="48" spans="5:11" x14ac:dyDescent="0.2">
      <c r="E48" s="174"/>
      <c r="F48" s="174"/>
      <c r="G48" s="174"/>
      <c r="H48" s="174"/>
      <c r="I48" s="174"/>
      <c r="J48" s="174" t="s">
        <v>1361</v>
      </c>
      <c r="K48" s="174" t="s">
        <v>1361</v>
      </c>
    </row>
    <row r="49" spans="10:13" x14ac:dyDescent="0.2">
      <c r="J49" s="174" t="s">
        <v>1362</v>
      </c>
      <c r="K49" s="174" t="s">
        <v>1362</v>
      </c>
      <c r="L49" s="174"/>
      <c r="M49" s="174"/>
    </row>
    <row r="50" spans="10:13" x14ac:dyDescent="0.2">
      <c r="J50" s="174" t="s">
        <v>1363</v>
      </c>
      <c r="K50" s="174" t="s">
        <v>1363</v>
      </c>
      <c r="L50" s="174"/>
      <c r="M50" s="174"/>
    </row>
    <row r="51" spans="10:13" x14ac:dyDescent="0.2">
      <c r="J51" s="174" t="s">
        <v>1364</v>
      </c>
      <c r="K51" s="174" t="s">
        <v>1364</v>
      </c>
      <c r="L51" s="174"/>
      <c r="M51" s="174"/>
    </row>
    <row r="52" spans="10:13" x14ac:dyDescent="0.2">
      <c r="J52" s="174" t="s">
        <v>1061</v>
      </c>
      <c r="K52" s="174" t="s">
        <v>1061</v>
      </c>
      <c r="L52" s="174"/>
      <c r="M52" s="174"/>
    </row>
    <row r="53" spans="10:13" x14ac:dyDescent="0.2">
      <c r="J53" s="174" t="s">
        <v>1296</v>
      </c>
      <c r="K53" s="174" t="s">
        <v>1296</v>
      </c>
      <c r="L53" s="174"/>
      <c r="M53" s="174"/>
    </row>
    <row r="54" spans="10:13" x14ac:dyDescent="0.2">
      <c r="J54" s="174" t="s">
        <v>1300</v>
      </c>
      <c r="K54" s="174" t="s">
        <v>1300</v>
      </c>
      <c r="L54" s="174"/>
      <c r="M54" s="174"/>
    </row>
    <row r="55" spans="10:13" x14ac:dyDescent="0.2">
      <c r="J55" s="174" t="s">
        <v>1303</v>
      </c>
      <c r="K55" s="174" t="s">
        <v>1303</v>
      </c>
      <c r="L55" s="174"/>
      <c r="M55" s="174"/>
    </row>
    <row r="56" spans="10:13" x14ac:dyDescent="0.2">
      <c r="J56" s="174" t="s">
        <v>1306</v>
      </c>
      <c r="K56" s="174" t="s">
        <v>1306</v>
      </c>
      <c r="L56" s="174"/>
      <c r="M56" s="174"/>
    </row>
    <row r="57" spans="10:13" x14ac:dyDescent="0.2">
      <c r="J57" s="174" t="s">
        <v>1309</v>
      </c>
      <c r="K57" s="174" t="s">
        <v>1309</v>
      </c>
      <c r="L57" s="174"/>
      <c r="M57" s="174"/>
    </row>
    <row r="58" spans="10:13" x14ac:dyDescent="0.2">
      <c r="J58" s="174" t="s">
        <v>1312</v>
      </c>
      <c r="K58" s="174" t="s">
        <v>1312</v>
      </c>
      <c r="L58" s="174"/>
      <c r="M58" s="174"/>
    </row>
    <row r="59" spans="10:13" x14ac:dyDescent="0.2">
      <c r="J59" s="174" t="s">
        <v>1059</v>
      </c>
      <c r="K59" s="174" t="s">
        <v>1059</v>
      </c>
      <c r="L59" s="174"/>
      <c r="M59" s="174"/>
    </row>
    <row r="60" spans="10:13" x14ac:dyDescent="0.2">
      <c r="J60" s="174" t="s">
        <v>1050</v>
      </c>
      <c r="K60" s="174" t="s">
        <v>1050</v>
      </c>
      <c r="L60" s="174"/>
      <c r="M60" s="174"/>
    </row>
    <row r="61" spans="10:13" x14ac:dyDescent="0.2">
      <c r="J61" s="174" t="s">
        <v>1023</v>
      </c>
      <c r="K61" s="174" t="s">
        <v>1023</v>
      </c>
      <c r="L61" s="174"/>
      <c r="M61" s="174"/>
    </row>
    <row r="62" spans="10:13" x14ac:dyDescent="0.2">
      <c r="J62" s="174" t="s">
        <v>1047</v>
      </c>
      <c r="K62" s="174" t="s">
        <v>1047</v>
      </c>
      <c r="L62" s="174"/>
      <c r="M62" s="174"/>
    </row>
    <row r="63" spans="10:13" x14ac:dyDescent="0.2">
      <c r="J63" s="174" t="s">
        <v>1315</v>
      </c>
      <c r="K63" s="174" t="s">
        <v>1315</v>
      </c>
      <c r="L63" s="174"/>
      <c r="M63" s="174"/>
    </row>
    <row r="64" spans="10:13" x14ac:dyDescent="0.2">
      <c r="J64" s="174" t="s">
        <v>1317</v>
      </c>
      <c r="K64" s="174" t="s">
        <v>1317</v>
      </c>
      <c r="L64" s="174"/>
      <c r="M64" s="174"/>
    </row>
    <row r="65" spans="10:13" x14ac:dyDescent="0.2">
      <c r="J65" s="174" t="s">
        <v>1057</v>
      </c>
      <c r="K65" s="174" t="s">
        <v>1057</v>
      </c>
      <c r="L65" s="174"/>
      <c r="M65" s="174"/>
    </row>
    <row r="66" spans="10:13" x14ac:dyDescent="0.2">
      <c r="J66" s="174" t="s">
        <v>1319</v>
      </c>
      <c r="K66" s="174" t="s">
        <v>1319</v>
      </c>
      <c r="L66" s="174"/>
      <c r="M66" s="174"/>
    </row>
    <row r="67" spans="10:13" x14ac:dyDescent="0.2">
      <c r="J67" s="174" t="s">
        <v>1321</v>
      </c>
      <c r="K67" s="174" t="s">
        <v>1321</v>
      </c>
      <c r="L67" s="174"/>
      <c r="M67" s="174"/>
    </row>
    <row r="68" spans="10:13" x14ac:dyDescent="0.2">
      <c r="J68" s="174" t="s">
        <v>1323</v>
      </c>
      <c r="K68" s="174" t="s">
        <v>1323</v>
      </c>
      <c r="L68" s="174"/>
      <c r="M68" s="174"/>
    </row>
    <row r="69" spans="10:13" x14ac:dyDescent="0.2">
      <c r="J69" s="174" t="s">
        <v>1325</v>
      </c>
      <c r="K69" s="174" t="s">
        <v>1325</v>
      </c>
      <c r="L69" s="174"/>
      <c r="M69" s="174"/>
    </row>
    <row r="70" spans="10:13" x14ac:dyDescent="0.2">
      <c r="J70" s="174" t="s">
        <v>1327</v>
      </c>
      <c r="K70" s="174" t="s">
        <v>1327</v>
      </c>
      <c r="L70" s="174"/>
      <c r="M70" s="174"/>
    </row>
    <row r="71" spans="10:13" x14ac:dyDescent="0.2">
      <c r="J71" s="174" t="s">
        <v>1329</v>
      </c>
      <c r="K71" s="174" t="s">
        <v>1329</v>
      </c>
      <c r="L71" s="174"/>
      <c r="M71" s="174"/>
    </row>
    <row r="72" spans="10:13" x14ac:dyDescent="0.2">
      <c r="J72" s="174" t="s">
        <v>1331</v>
      </c>
      <c r="K72" s="174" t="s">
        <v>1331</v>
      </c>
      <c r="L72" s="174"/>
      <c r="M72" s="174"/>
    </row>
    <row r="73" spans="10:13" x14ac:dyDescent="0.2">
      <c r="J73" s="174" t="s">
        <v>1333</v>
      </c>
      <c r="K73" s="174" t="s">
        <v>1333</v>
      </c>
      <c r="L73" s="174"/>
      <c r="M73" s="174"/>
    </row>
    <row r="74" spans="10:13" x14ac:dyDescent="0.2">
      <c r="J74" s="174" t="s">
        <v>1335</v>
      </c>
      <c r="K74" s="174" t="s">
        <v>1335</v>
      </c>
      <c r="L74" s="174"/>
      <c r="M74" s="174"/>
    </row>
    <row r="75" spans="10:13" x14ac:dyDescent="0.2">
      <c r="J75" s="174" t="s">
        <v>1336</v>
      </c>
      <c r="K75" s="174" t="s">
        <v>1336</v>
      </c>
      <c r="L75" s="174"/>
      <c r="M75" s="174"/>
    </row>
    <row r="76" spans="10:13" x14ac:dyDescent="0.2">
      <c r="J76" s="174" t="s">
        <v>1337</v>
      </c>
      <c r="K76" s="174" t="s">
        <v>1337</v>
      </c>
      <c r="L76" s="174"/>
      <c r="M76" s="174"/>
    </row>
    <row r="77" spans="10:13" x14ac:dyDescent="0.2">
      <c r="J77" s="174" t="s">
        <v>1339</v>
      </c>
      <c r="K77" s="174" t="s">
        <v>1339</v>
      </c>
      <c r="L77" s="174"/>
      <c r="M77" s="174"/>
    </row>
    <row r="78" spans="10:13" x14ac:dyDescent="0.2">
      <c r="J78" s="174" t="s">
        <v>1341</v>
      </c>
      <c r="K78" s="174" t="s">
        <v>1341</v>
      </c>
      <c r="L78" s="174"/>
      <c r="M78" s="174"/>
    </row>
    <row r="79" spans="10:13" x14ac:dyDescent="0.2">
      <c r="J79" s="174" t="s">
        <v>1343</v>
      </c>
      <c r="K79" s="174" t="s">
        <v>1343</v>
      </c>
      <c r="L79" s="174"/>
      <c r="M79" s="174"/>
    </row>
    <row r="80" spans="10:13" x14ac:dyDescent="0.2">
      <c r="J80" s="174" t="s">
        <v>1345</v>
      </c>
      <c r="K80" s="174" t="s">
        <v>1345</v>
      </c>
      <c r="L80" s="174"/>
      <c r="M80" s="174"/>
    </row>
    <row r="81" spans="10:13" x14ac:dyDescent="0.2">
      <c r="J81" s="174" t="s">
        <v>1347</v>
      </c>
      <c r="K81" s="174" t="s">
        <v>1347</v>
      </c>
      <c r="L81" s="174"/>
      <c r="M81" s="174"/>
    </row>
    <row r="82" spans="10:13" x14ac:dyDescent="0.2">
      <c r="J82" s="174" t="s">
        <v>1349</v>
      </c>
      <c r="K82" s="174" t="s">
        <v>1349</v>
      </c>
      <c r="L82" s="174"/>
      <c r="M82" s="174"/>
    </row>
    <row r="83" spans="10:13" x14ac:dyDescent="0.2">
      <c r="J83" s="174" t="s">
        <v>1350</v>
      </c>
      <c r="K83" s="174" t="s">
        <v>1350</v>
      </c>
      <c r="L83" s="174"/>
      <c r="M83" s="174"/>
    </row>
    <row r="84" spans="10:13" x14ac:dyDescent="0.2">
      <c r="J84" s="174" t="s">
        <v>1106</v>
      </c>
      <c r="K84" s="174" t="s">
        <v>1106</v>
      </c>
      <c r="L84" s="174"/>
      <c r="M84" s="174"/>
    </row>
    <row r="85" spans="10:13" x14ac:dyDescent="0.2">
      <c r="J85" s="174" t="s">
        <v>1098</v>
      </c>
      <c r="K85" s="174" t="s">
        <v>1098</v>
      </c>
      <c r="L85" s="174"/>
      <c r="M85" s="174"/>
    </row>
    <row r="86" spans="10:13" x14ac:dyDescent="0.2">
      <c r="J86" s="174" t="s">
        <v>1351</v>
      </c>
      <c r="K86" s="174" t="s">
        <v>1351</v>
      </c>
      <c r="L86" s="174"/>
      <c r="M86" s="174"/>
    </row>
    <row r="87" spans="10:13" x14ac:dyDescent="0.2">
      <c r="J87" s="174" t="s">
        <v>1352</v>
      </c>
      <c r="K87" s="174" t="s">
        <v>1352</v>
      </c>
      <c r="L87" s="174"/>
      <c r="M87" s="174"/>
    </row>
    <row r="88" spans="10:13" x14ac:dyDescent="0.2">
      <c r="J88" s="174" t="s">
        <v>1353</v>
      </c>
      <c r="K88" s="174" t="s">
        <v>1353</v>
      </c>
      <c r="L88" s="174"/>
      <c r="M88" s="174"/>
    </row>
    <row r="89" spans="10:13" x14ac:dyDescent="0.2">
      <c r="J89" s="174" t="s">
        <v>1354</v>
      </c>
      <c r="K89" s="174" t="s">
        <v>1354</v>
      </c>
      <c r="L89" s="174"/>
      <c r="M89" s="174"/>
    </row>
    <row r="90" spans="10:13" x14ac:dyDescent="0.2">
      <c r="J90" s="174" t="s">
        <v>1355</v>
      </c>
      <c r="K90" s="174" t="s">
        <v>1355</v>
      </c>
      <c r="L90" s="174"/>
      <c r="M90" s="174"/>
    </row>
    <row r="91" spans="10:13" x14ac:dyDescent="0.2">
      <c r="J91" s="174" t="s">
        <v>1356</v>
      </c>
      <c r="K91" s="174" t="s">
        <v>1356</v>
      </c>
      <c r="L91" s="174"/>
      <c r="M91" s="174"/>
    </row>
    <row r="92" spans="10:13" x14ac:dyDescent="0.2">
      <c r="J92" s="174" t="s">
        <v>1357</v>
      </c>
      <c r="K92" s="174" t="s">
        <v>1357</v>
      </c>
      <c r="L92" s="174"/>
      <c r="M92" s="174"/>
    </row>
    <row r="93" spans="10:13" x14ac:dyDescent="0.2">
      <c r="J93" s="174" t="s">
        <v>1358</v>
      </c>
      <c r="K93" s="174" t="s">
        <v>1358</v>
      </c>
      <c r="L93" s="174"/>
      <c r="M93" s="174"/>
    </row>
    <row r="94" spans="10:13" x14ac:dyDescent="0.2">
      <c r="J94" s="174" t="s">
        <v>1359</v>
      </c>
      <c r="K94" s="174" t="s">
        <v>1359</v>
      </c>
      <c r="L94" s="174"/>
      <c r="M94" s="174"/>
    </row>
    <row r="95" spans="10:13" x14ac:dyDescent="0.2">
      <c r="J95" s="174" t="s">
        <v>1360</v>
      </c>
      <c r="K95" s="174" t="s">
        <v>1360</v>
      </c>
      <c r="L95" s="174"/>
      <c r="M95" s="174"/>
    </row>
    <row r="96" spans="10:13" x14ac:dyDescent="0.2">
      <c r="J96" s="174" t="s">
        <v>1361</v>
      </c>
      <c r="K96" s="174" t="s">
        <v>1361</v>
      </c>
      <c r="L96" s="174"/>
      <c r="M96" s="174"/>
    </row>
    <row r="97" spans="10:13" x14ac:dyDescent="0.2">
      <c r="J97" s="174" t="s">
        <v>1362</v>
      </c>
      <c r="K97" s="174" t="s">
        <v>1362</v>
      </c>
      <c r="L97" s="174"/>
      <c r="M97" s="174"/>
    </row>
    <row r="98" spans="10:13" x14ac:dyDescent="0.2">
      <c r="J98" s="174" t="s">
        <v>1363</v>
      </c>
      <c r="K98" s="174" t="s">
        <v>1363</v>
      </c>
      <c r="L98" s="174"/>
      <c r="M98" s="174"/>
    </row>
    <row r="99" spans="10:13" x14ac:dyDescent="0.2">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A252" workbookViewId="0">
      <selection activeCell="F272" sqref="F272"/>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996</v>
      </c>
      <c r="F1" s="77" t="s">
        <v>1365</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activeCell="I25" sqref="I25:I32"/>
    </sheetView>
  </sheetViews>
  <sheetFormatPr baseColWidth="10" defaultColWidth="11" defaultRowHeight="14.25" x14ac:dyDescent="0.2"/>
  <cols>
    <col min="2" max="2" width="20.25" style="117" customWidth="1"/>
  </cols>
  <sheetData>
    <row r="1" spans="1:5" x14ac:dyDescent="0.2">
      <c r="A1" s="174" t="s">
        <v>11</v>
      </c>
      <c r="B1" s="117" t="s">
        <v>1408</v>
      </c>
      <c r="C1" s="174" t="s">
        <v>1409</v>
      </c>
      <c r="D1" s="174" t="s">
        <v>1410</v>
      </c>
      <c r="E1" s="174" t="s">
        <v>1411</v>
      </c>
    </row>
    <row r="2" spans="1:5" x14ac:dyDescent="0.2">
      <c r="A2" s="205">
        <v>5</v>
      </c>
      <c r="B2" s="120" t="str">
        <f>VLOOKUP(A2,Studies!A:B,2,FALSE)</f>
        <v>Acocella 1972b</v>
      </c>
      <c r="C2" s="174">
        <v>1</v>
      </c>
      <c r="D2" s="174"/>
      <c r="E2" s="174" t="s">
        <v>668</v>
      </c>
    </row>
    <row r="3" spans="1:5" x14ac:dyDescent="0.2">
      <c r="A3" s="205">
        <v>6</v>
      </c>
      <c r="B3" s="120" t="str">
        <f>VLOOKUP(A3,Studies!A:B,2,FALSE)</f>
        <v>Acocella 1972b</v>
      </c>
      <c r="C3" s="174">
        <v>1</v>
      </c>
      <c r="D3" s="174"/>
      <c r="E3" s="174" t="s">
        <v>668</v>
      </c>
    </row>
    <row r="4" spans="1:5" x14ac:dyDescent="0.2">
      <c r="A4" s="205">
        <v>7</v>
      </c>
      <c r="B4" s="120" t="str">
        <f>VLOOKUP(A4,Studies!A:B,2,FALSE)</f>
        <v>Acocella 1972b</v>
      </c>
      <c r="C4" s="174">
        <v>1</v>
      </c>
      <c r="D4" s="174"/>
      <c r="E4" s="174" t="s">
        <v>668</v>
      </c>
    </row>
    <row r="5" spans="1:5" x14ac:dyDescent="0.2">
      <c r="A5" s="205">
        <v>8</v>
      </c>
      <c r="B5" s="120" t="str">
        <f>VLOOKUP(A5,Studies!A:B,2,FALSE)</f>
        <v>Acocella 1972b</v>
      </c>
      <c r="C5" s="174">
        <v>1</v>
      </c>
      <c r="D5" s="174"/>
      <c r="E5" s="174" t="s">
        <v>668</v>
      </c>
    </row>
    <row r="6" spans="1:5" x14ac:dyDescent="0.2">
      <c r="A6" s="205">
        <v>30</v>
      </c>
      <c r="B6" s="120" t="str">
        <f>VLOOKUP(A6,Studies!A:B,2,FALSE)</f>
        <v>Acocella 1984</v>
      </c>
      <c r="C6" s="174">
        <v>1</v>
      </c>
      <c r="D6" s="174"/>
      <c r="E6" s="174" t="s">
        <v>668</v>
      </c>
    </row>
    <row r="7" spans="1:5" x14ac:dyDescent="0.2">
      <c r="A7" s="205">
        <v>31</v>
      </c>
      <c r="B7" s="120" t="str">
        <f>VLOOKUP(A7,Studies!A:B,2,FALSE)</f>
        <v>Acocella 1984</v>
      </c>
      <c r="C7" s="174">
        <v>1</v>
      </c>
      <c r="D7" s="174"/>
      <c r="E7" s="174" t="s">
        <v>668</v>
      </c>
    </row>
    <row r="8" spans="1:5" x14ac:dyDescent="0.2">
      <c r="A8" s="205">
        <v>32</v>
      </c>
      <c r="B8" s="120" t="str">
        <f>VLOOKUP(A8,Studies!A:B,2,FALSE)</f>
        <v>Acocella 1984</v>
      </c>
      <c r="C8" s="174">
        <v>1</v>
      </c>
      <c r="D8" s="174"/>
      <c r="E8" s="174" t="s">
        <v>668</v>
      </c>
    </row>
    <row r="9" spans="1:5" x14ac:dyDescent="0.2">
      <c r="A9" s="205">
        <v>33</v>
      </c>
      <c r="B9" s="120" t="str">
        <f>VLOOKUP(A9,Studies!A:B,2,FALSE)</f>
        <v>Acocella 1984</v>
      </c>
      <c r="C9" s="174">
        <v>1</v>
      </c>
      <c r="D9" s="174"/>
      <c r="E9" s="174" t="s">
        <v>668</v>
      </c>
    </row>
    <row r="10" spans="1:5" x14ac:dyDescent="0.2">
      <c r="A10" s="205">
        <v>34</v>
      </c>
      <c r="B10" s="120" t="str">
        <f>VLOOKUP(A10,Studies!A:B,2,FALSE)</f>
        <v>Acocella 1984</v>
      </c>
      <c r="C10" s="174">
        <v>1</v>
      </c>
      <c r="D10" s="174"/>
      <c r="E10" s="174" t="s">
        <v>668</v>
      </c>
    </row>
    <row r="11" spans="1:5" x14ac:dyDescent="0.2">
      <c r="A11" s="205">
        <v>35</v>
      </c>
      <c r="B11" s="120" t="str">
        <f>VLOOKUP(A11,Studies!A:B,2,FALSE)</f>
        <v>Acocella 1984</v>
      </c>
      <c r="C11" s="174">
        <v>1</v>
      </c>
      <c r="D11" s="174"/>
      <c r="E11" s="174" t="s">
        <v>668</v>
      </c>
    </row>
    <row r="12" spans="1:5" x14ac:dyDescent="0.2">
      <c r="A12" s="205">
        <v>36</v>
      </c>
      <c r="B12" s="120" t="str">
        <f>VLOOKUP(A12,Studies!A:B,2,FALSE)</f>
        <v>Acocella 1984</v>
      </c>
      <c r="C12" s="174">
        <v>1</v>
      </c>
      <c r="D12" s="174"/>
      <c r="E12" s="174" t="s">
        <v>668</v>
      </c>
    </row>
    <row r="13" spans="1:5" x14ac:dyDescent="0.2">
      <c r="A13" s="205">
        <v>37</v>
      </c>
      <c r="B13" s="120" t="str">
        <f>VLOOKUP(A13,Studies!A:B,2,FALSE)</f>
        <v>Acocella 1984</v>
      </c>
      <c r="C13" s="174">
        <v>1</v>
      </c>
      <c r="D13" s="174"/>
      <c r="E13" s="174" t="s">
        <v>668</v>
      </c>
    </row>
    <row r="14" spans="1:5" x14ac:dyDescent="0.2">
      <c r="A14" s="205">
        <v>38</v>
      </c>
      <c r="B14" s="120" t="str">
        <f>VLOOKUP(A14,Studies!A:B,2,FALSE)</f>
        <v>Acocella 1984</v>
      </c>
      <c r="C14" s="174">
        <v>1</v>
      </c>
      <c r="D14" s="174"/>
      <c r="E14" s="174" t="s">
        <v>668</v>
      </c>
    </row>
    <row r="15" spans="1:5" x14ac:dyDescent="0.2">
      <c r="A15" s="205">
        <v>39</v>
      </c>
      <c r="B15" s="120" t="str">
        <f>VLOOKUP(A15,Studies!A:B,2,FALSE)</f>
        <v>Acocella 1984</v>
      </c>
      <c r="C15" s="174">
        <v>1</v>
      </c>
      <c r="D15" s="174"/>
      <c r="E15" s="174" t="s">
        <v>668</v>
      </c>
    </row>
    <row r="16" spans="1:5" x14ac:dyDescent="0.2">
      <c r="A16" s="205">
        <v>40</v>
      </c>
      <c r="B16" s="120" t="str">
        <f>VLOOKUP(A16,Studies!A:B,2,FALSE)</f>
        <v>Acocella 1984</v>
      </c>
      <c r="C16" s="174">
        <v>1</v>
      </c>
      <c r="D16" s="174"/>
      <c r="E16" s="174" t="s">
        <v>668</v>
      </c>
    </row>
    <row r="17" spans="1:9" x14ac:dyDescent="0.2">
      <c r="A17" s="205">
        <v>41</v>
      </c>
      <c r="B17" s="120" t="str">
        <f>VLOOKUP(A17,Studies!A:B,2,FALSE)</f>
        <v>Acocella 1984</v>
      </c>
      <c r="C17" s="174">
        <v>1</v>
      </c>
      <c r="D17" s="174"/>
      <c r="E17" s="174" t="s">
        <v>668</v>
      </c>
    </row>
    <row r="18" spans="1:9" x14ac:dyDescent="0.2">
      <c r="A18" s="205">
        <v>42</v>
      </c>
      <c r="B18" s="120" t="str">
        <f>VLOOKUP(A18,Studies!A:B,2,FALSE)</f>
        <v>Acocella 1984</v>
      </c>
      <c r="C18" s="174">
        <v>1</v>
      </c>
      <c r="D18" s="174"/>
      <c r="E18" s="174" t="s">
        <v>668</v>
      </c>
    </row>
    <row r="19" spans="1:9" x14ac:dyDescent="0.2">
      <c r="A19" s="205">
        <v>43</v>
      </c>
      <c r="B19" s="120" t="str">
        <f>VLOOKUP(A19,Studies!A:B,2,FALSE)</f>
        <v>Acocella 1984</v>
      </c>
      <c r="C19" s="174">
        <v>1</v>
      </c>
      <c r="D19" s="174"/>
      <c r="E19" s="174" t="s">
        <v>668</v>
      </c>
    </row>
    <row r="20" spans="1:9" x14ac:dyDescent="0.2">
      <c r="A20" s="205">
        <v>44</v>
      </c>
      <c r="B20" s="120" t="str">
        <f>VLOOKUP(A20,Studies!A:B,2,FALSE)</f>
        <v>Acocella 1984</v>
      </c>
      <c r="C20" s="174">
        <v>1</v>
      </c>
      <c r="D20" s="174"/>
      <c r="E20" s="174" t="s">
        <v>668</v>
      </c>
    </row>
    <row r="21" spans="1:9" x14ac:dyDescent="0.2">
      <c r="A21" s="205">
        <v>45</v>
      </c>
      <c r="B21" s="120" t="str">
        <f>VLOOKUP(A21,Studies!A:B,2,FALSE)</f>
        <v>Acocella 1984</v>
      </c>
      <c r="C21" s="174">
        <v>1</v>
      </c>
      <c r="D21" s="174"/>
      <c r="E21" s="174" t="s">
        <v>668</v>
      </c>
    </row>
    <row r="22" spans="1:9" x14ac:dyDescent="0.2">
      <c r="A22" s="205">
        <v>46</v>
      </c>
      <c r="B22" s="120" t="str">
        <f>VLOOKUP(A22,Studies!A:B,2,FALSE)</f>
        <v>Acocella 1984</v>
      </c>
      <c r="C22" s="174">
        <v>1</v>
      </c>
      <c r="D22" s="174"/>
      <c r="E22" s="174" t="s">
        <v>668</v>
      </c>
    </row>
    <row r="23" spans="1:9" x14ac:dyDescent="0.2">
      <c r="A23" s="205">
        <v>47</v>
      </c>
      <c r="B23" s="120" t="str">
        <f>VLOOKUP(A23,Studies!A:B,2,FALSE)</f>
        <v>Acocella 1984</v>
      </c>
      <c r="C23" s="174">
        <v>1</v>
      </c>
      <c r="D23" s="174"/>
      <c r="E23" s="174" t="s">
        <v>668</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668</v>
      </c>
      <c r="H27" s="194">
        <v>51</v>
      </c>
      <c r="I27" s="174">
        <f t="shared" si="0"/>
        <v>50</v>
      </c>
    </row>
    <row r="28" spans="1:9" x14ac:dyDescent="0.2">
      <c r="A28" s="205">
        <v>54</v>
      </c>
      <c r="B28" s="120" t="str">
        <f>VLOOKUP(A28,Studies!A:B,2,FALSE)</f>
        <v>Backman 1996</v>
      </c>
      <c r="C28" s="174">
        <v>1</v>
      </c>
      <c r="D28" s="174"/>
      <c r="E28" s="174" t="s">
        <v>668</v>
      </c>
      <c r="H28" s="194">
        <v>53</v>
      </c>
      <c r="I28" s="174">
        <f t="shared" si="0"/>
        <v>52</v>
      </c>
    </row>
    <row r="29" spans="1:9" x14ac:dyDescent="0.2">
      <c r="A29" s="205">
        <v>55</v>
      </c>
      <c r="B29" s="120" t="str">
        <f>VLOOKUP(A29,Studies!A:B,2,FALSE)</f>
        <v>Backman 1998</v>
      </c>
      <c r="C29" s="174">
        <v>1</v>
      </c>
      <c r="D29" s="174"/>
      <c r="E29" s="174" t="s">
        <v>668</v>
      </c>
      <c r="H29" s="194">
        <v>57</v>
      </c>
      <c r="I29" s="174">
        <f t="shared" si="0"/>
        <v>56</v>
      </c>
    </row>
    <row r="30" spans="1:9" x14ac:dyDescent="0.2">
      <c r="A30" s="205">
        <v>56</v>
      </c>
      <c r="B30" s="120" t="str">
        <f>VLOOKUP(A30,Studies!A:B,2,FALSE)</f>
        <v>Backman 1998</v>
      </c>
      <c r="C30" s="174">
        <v>1</v>
      </c>
      <c r="D30" s="174"/>
      <c r="E30" s="174" t="s">
        <v>668</v>
      </c>
      <c r="H30" s="194">
        <v>61</v>
      </c>
      <c r="I30" s="174">
        <f t="shared" si="0"/>
        <v>60</v>
      </c>
    </row>
    <row r="31" spans="1:9" x14ac:dyDescent="0.2">
      <c r="A31" s="205">
        <v>57</v>
      </c>
      <c r="B31" s="120" t="str">
        <f>VLOOKUP(A31,Studies!A:B,2,FALSE)</f>
        <v>Backman 1998</v>
      </c>
      <c r="C31" s="174">
        <v>1</v>
      </c>
      <c r="D31" s="174"/>
      <c r="E31" s="174" t="s">
        <v>668</v>
      </c>
      <c r="H31" s="194">
        <v>73</v>
      </c>
      <c r="I31" s="174">
        <f t="shared" si="0"/>
        <v>72</v>
      </c>
    </row>
    <row r="32" spans="1:9" x14ac:dyDescent="0.2">
      <c r="A32" s="205">
        <v>58</v>
      </c>
      <c r="B32" s="120" t="str">
        <f>VLOOKUP(A32,Studies!A:B,2,FALSE)</f>
        <v>Backman 1998</v>
      </c>
      <c r="C32" s="174">
        <v>1</v>
      </c>
      <c r="D32" s="174"/>
      <c r="E32" s="174" t="s">
        <v>668</v>
      </c>
      <c r="H32" s="194">
        <v>97</v>
      </c>
      <c r="I32" s="174">
        <f t="shared" si="0"/>
        <v>96</v>
      </c>
    </row>
    <row r="33" spans="1:5" x14ac:dyDescent="0.2">
      <c r="A33" s="205">
        <v>59</v>
      </c>
      <c r="B33" s="120" t="str">
        <f>VLOOKUP(A33,Studies!A:B,2,FALSE)</f>
        <v>Backman 1998</v>
      </c>
      <c r="C33" s="174">
        <v>1</v>
      </c>
      <c r="D33" s="174"/>
      <c r="E33" s="174" t="s">
        <v>668</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668</v>
      </c>
    </row>
    <row r="40" spans="1:5" x14ac:dyDescent="0.2">
      <c r="A40" s="205">
        <v>110</v>
      </c>
      <c r="B40" s="120" t="str">
        <f>VLOOKUP(A40,Studies!A:B,2,FALSE)</f>
        <v>Chouchane 1995</v>
      </c>
      <c r="C40" s="174">
        <v>1</v>
      </c>
      <c r="D40" s="174"/>
      <c r="E40" s="174" t="s">
        <v>668</v>
      </c>
    </row>
    <row r="41" spans="1:5" x14ac:dyDescent="0.2">
      <c r="A41" s="205">
        <v>111</v>
      </c>
      <c r="B41" s="120" t="str">
        <f>VLOOKUP(A41,Studies!A:B,2,FALSE)</f>
        <v>Chouchane 1995</v>
      </c>
      <c r="C41" s="174">
        <v>1</v>
      </c>
      <c r="D41" s="174"/>
      <c r="E41" s="174" t="s">
        <v>668</v>
      </c>
    </row>
    <row r="42" spans="1:5" x14ac:dyDescent="0.2">
      <c r="A42" s="205">
        <v>118</v>
      </c>
      <c r="B42" s="120" t="str">
        <f>VLOOKUP(A42,Studies!A:B,2,FALSE)</f>
        <v>Darwish 2008</v>
      </c>
      <c r="C42" s="174">
        <v>1</v>
      </c>
      <c r="D42" s="174"/>
      <c r="E42" s="174" t="s">
        <v>668</v>
      </c>
    </row>
    <row r="43" spans="1:5" x14ac:dyDescent="0.2">
      <c r="A43" s="205">
        <v>119</v>
      </c>
      <c r="B43" s="120" t="str">
        <f>VLOOKUP(A43,Studies!A:B,2,FALSE)</f>
        <v>Darwish 2008</v>
      </c>
      <c r="C43" s="174">
        <v>1</v>
      </c>
      <c r="D43" s="174"/>
      <c r="E43" s="174" t="s">
        <v>668</v>
      </c>
    </row>
    <row r="44" spans="1:5" x14ac:dyDescent="0.2">
      <c r="A44" s="205">
        <v>120</v>
      </c>
      <c r="B44" s="120" t="str">
        <f>VLOOKUP(A44,Studies!A:B,2,FALSE)</f>
        <v>Darwish 2008</v>
      </c>
      <c r="C44" s="174">
        <v>1</v>
      </c>
      <c r="D44" s="174"/>
      <c r="E44" s="174" t="s">
        <v>668</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668</v>
      </c>
    </row>
    <row r="61" spans="1:5" x14ac:dyDescent="0.2">
      <c r="A61" s="205">
        <v>173</v>
      </c>
      <c r="B61" s="120" t="str">
        <f>VLOOKUP(A61,Studies!A:B,2,FALSE)</f>
        <v>Gorski 1998</v>
      </c>
      <c r="C61" s="174">
        <v>1</v>
      </c>
      <c r="D61" s="174"/>
      <c r="E61" s="174" t="s">
        <v>668</v>
      </c>
    </row>
    <row r="62" spans="1:5" x14ac:dyDescent="0.2">
      <c r="A62" s="205">
        <v>174</v>
      </c>
      <c r="B62" s="120" t="str">
        <f>VLOOKUP(A62,Studies!A:B,2,FALSE)</f>
        <v>Gorski 1998</v>
      </c>
      <c r="C62" s="174">
        <v>1</v>
      </c>
      <c r="D62" s="174"/>
      <c r="E62" s="174" t="s">
        <v>668</v>
      </c>
    </row>
    <row r="63" spans="1:5" x14ac:dyDescent="0.2">
      <c r="A63" s="205">
        <v>175</v>
      </c>
      <c r="B63" s="120" t="str">
        <f>VLOOKUP(A63,Studies!A:B,2,FALSE)</f>
        <v>Gorski 1998</v>
      </c>
      <c r="C63" s="174">
        <v>1</v>
      </c>
      <c r="D63" s="174"/>
      <c r="E63" s="174" t="s">
        <v>668</v>
      </c>
    </row>
    <row r="64" spans="1:5" x14ac:dyDescent="0.2">
      <c r="A64" s="205">
        <v>176</v>
      </c>
      <c r="B64" s="120" t="str">
        <f>VLOOKUP(A64,Studies!A:B,2,FALSE)</f>
        <v>Gorski 2003</v>
      </c>
      <c r="C64" s="174">
        <v>1</v>
      </c>
      <c r="D64" s="174"/>
      <c r="E64" s="174" t="s">
        <v>668</v>
      </c>
    </row>
    <row r="65" spans="1:5" x14ac:dyDescent="0.2">
      <c r="A65" s="205">
        <v>177</v>
      </c>
      <c r="B65" s="120" t="str">
        <f>VLOOKUP(A65,Studies!A:B,2,FALSE)</f>
        <v>Gorski 2003</v>
      </c>
      <c r="C65" s="174">
        <v>1</v>
      </c>
      <c r="D65" s="174"/>
      <c r="E65" s="174" t="s">
        <v>668</v>
      </c>
    </row>
    <row r="66" spans="1:5" x14ac:dyDescent="0.2">
      <c r="A66" s="205">
        <v>178</v>
      </c>
      <c r="B66" s="120" t="str">
        <f>VLOOKUP(A66,Studies!A:B,2,FALSE)</f>
        <v>Gorski 2003</v>
      </c>
      <c r="C66" s="174">
        <v>1</v>
      </c>
      <c r="D66" s="174"/>
      <c r="E66" s="174" t="s">
        <v>668</v>
      </c>
    </row>
    <row r="67" spans="1:5" x14ac:dyDescent="0.2">
      <c r="A67" s="205">
        <v>179</v>
      </c>
      <c r="B67" s="120" t="str">
        <f>VLOOKUP(A67,Studies!A:B,2,FALSE)</f>
        <v>Gorski 2003</v>
      </c>
      <c r="C67" s="174">
        <v>1</v>
      </c>
      <c r="D67" s="174"/>
      <c r="E67" s="174" t="s">
        <v>668</v>
      </c>
    </row>
    <row r="68" spans="1:5" x14ac:dyDescent="0.2">
      <c r="A68" s="205">
        <v>180</v>
      </c>
      <c r="B68" s="120" t="str">
        <f>VLOOKUP(A68,Studies!A:B,2,FALSE)</f>
        <v>Greenblat 1984</v>
      </c>
      <c r="C68" s="174">
        <v>1</v>
      </c>
      <c r="D68" s="174"/>
      <c r="E68" s="174" t="s">
        <v>668</v>
      </c>
    </row>
    <row r="69" spans="1:5" x14ac:dyDescent="0.2">
      <c r="A69" s="205">
        <v>181</v>
      </c>
      <c r="B69" s="120" t="str">
        <f>VLOOKUP(A69,Studies!A:B,2,FALSE)</f>
        <v>Greenblat 1984</v>
      </c>
      <c r="C69" s="174">
        <v>1</v>
      </c>
      <c r="D69" s="174"/>
      <c r="E69" s="174" t="s">
        <v>668</v>
      </c>
    </row>
    <row r="70" spans="1:5" x14ac:dyDescent="0.2">
      <c r="A70" s="205">
        <v>182</v>
      </c>
      <c r="B70" s="120" t="str">
        <f>VLOOKUP(A70,Studies!A:B,2,FALSE)</f>
        <v>Greenblat 1984</v>
      </c>
      <c r="C70" s="174">
        <v>1</v>
      </c>
      <c r="D70" s="174"/>
      <c r="E70" s="174" t="s">
        <v>668</v>
      </c>
    </row>
    <row r="71" spans="1:5" x14ac:dyDescent="0.2">
      <c r="A71" s="205">
        <v>183</v>
      </c>
      <c r="B71" s="120" t="str">
        <f>VLOOKUP(A71,Studies!A:B,2,FALSE)</f>
        <v>Greenblat 1984</v>
      </c>
      <c r="C71" s="174">
        <v>1</v>
      </c>
      <c r="D71" s="174"/>
      <c r="E71" s="174" t="s">
        <v>668</v>
      </c>
    </row>
    <row r="72" spans="1:5" x14ac:dyDescent="0.2">
      <c r="A72" s="205">
        <v>184</v>
      </c>
      <c r="B72" s="120" t="str">
        <f>VLOOKUP(A72,Studies!A:B,2,FALSE)</f>
        <v>Greenblat 1984</v>
      </c>
      <c r="C72" s="174">
        <v>1</v>
      </c>
      <c r="D72" s="174"/>
      <c r="E72" s="174" t="s">
        <v>668</v>
      </c>
    </row>
    <row r="73" spans="1:5" x14ac:dyDescent="0.2">
      <c r="A73" s="205">
        <v>185</v>
      </c>
      <c r="B73" s="120" t="str">
        <f>VLOOKUP(A73,Studies!A:B,2,FALSE)</f>
        <v>Greenblat 1984</v>
      </c>
      <c r="C73" s="174">
        <v>1</v>
      </c>
      <c r="D73" s="174"/>
      <c r="E73" s="174" t="s">
        <v>668</v>
      </c>
    </row>
    <row r="74" spans="1:5" x14ac:dyDescent="0.2">
      <c r="A74" s="205">
        <v>186</v>
      </c>
      <c r="B74" s="120" t="str">
        <f>VLOOKUP(A74,Studies!A:B,2,FALSE)</f>
        <v>Greenblat 1984</v>
      </c>
      <c r="C74" s="174">
        <v>1</v>
      </c>
      <c r="D74" s="174"/>
      <c r="E74" s="174" t="s">
        <v>668</v>
      </c>
    </row>
    <row r="75" spans="1:5" x14ac:dyDescent="0.2">
      <c r="A75" s="205">
        <v>187</v>
      </c>
      <c r="B75" s="120" t="str">
        <f>VLOOKUP(A75,Studies!A:B,2,FALSE)</f>
        <v>Greenblat 1984</v>
      </c>
      <c r="C75" s="174">
        <v>1</v>
      </c>
      <c r="D75" s="174"/>
      <c r="E75" s="174" t="s">
        <v>668</v>
      </c>
    </row>
    <row r="76" spans="1:5" x14ac:dyDescent="0.2">
      <c r="A76" s="205">
        <v>188</v>
      </c>
      <c r="B76" s="120" t="str">
        <f>VLOOKUP(A76,Studies!A:B,2,FALSE)</f>
        <v>Greenblat 2003</v>
      </c>
      <c r="C76" s="174">
        <v>1</v>
      </c>
      <c r="D76" s="174"/>
      <c r="E76" s="174" t="s">
        <v>668</v>
      </c>
    </row>
    <row r="77" spans="1:5" x14ac:dyDescent="0.2">
      <c r="A77" s="205">
        <v>189</v>
      </c>
      <c r="B77" s="120" t="str">
        <f>VLOOKUP(A77,Studies!A:B,2,FALSE)</f>
        <v>Greenblat 2003</v>
      </c>
      <c r="C77" s="174">
        <v>1</v>
      </c>
      <c r="D77" s="174"/>
      <c r="E77" s="174" t="s">
        <v>668</v>
      </c>
    </row>
    <row r="78" spans="1:5" x14ac:dyDescent="0.2">
      <c r="A78" s="205">
        <v>190</v>
      </c>
      <c r="B78" s="120" t="str">
        <f>VLOOKUP(A78,Studies!A:B,2,FALSE)</f>
        <v>Greiner 1999</v>
      </c>
      <c r="C78" s="174">
        <v>1</v>
      </c>
      <c r="D78" s="174"/>
      <c r="E78" s="174" t="s">
        <v>668</v>
      </c>
    </row>
    <row r="79" spans="1:5" x14ac:dyDescent="0.2">
      <c r="A79" s="205">
        <v>191</v>
      </c>
      <c r="B79" s="120" t="str">
        <f>VLOOKUP(A79,Studies!A:B,2,FALSE)</f>
        <v>Greiner 1999</v>
      </c>
      <c r="C79" s="174">
        <v>1</v>
      </c>
      <c r="D79" s="174"/>
      <c r="E79" s="174" t="s">
        <v>668</v>
      </c>
    </row>
    <row r="80" spans="1:5" x14ac:dyDescent="0.2">
      <c r="A80" s="205">
        <v>192</v>
      </c>
      <c r="B80" s="120" t="str">
        <f>VLOOKUP(A80,Studies!A:B,2,FALSE)</f>
        <v>Greiner 1999</v>
      </c>
      <c r="C80" s="174">
        <v>1</v>
      </c>
      <c r="D80" s="174"/>
      <c r="E80" s="174" t="s">
        <v>668</v>
      </c>
    </row>
    <row r="81" spans="1:5" x14ac:dyDescent="0.2">
      <c r="A81" s="205">
        <v>193</v>
      </c>
      <c r="B81" s="120" t="str">
        <f>VLOOKUP(A81,Studies!A:B,2,FALSE)</f>
        <v>Greiner 1999</v>
      </c>
      <c r="C81" s="174">
        <v>1</v>
      </c>
      <c r="D81" s="174"/>
      <c r="E81" s="174" t="s">
        <v>668</v>
      </c>
    </row>
    <row r="82" spans="1:5" x14ac:dyDescent="0.2">
      <c r="A82" s="205">
        <v>214</v>
      </c>
      <c r="B82" s="120" t="str">
        <f>VLOOKUP(A82,Studies!A:B,2,FALSE)</f>
        <v>Gurley 2006</v>
      </c>
      <c r="C82" s="174">
        <v>1</v>
      </c>
      <c r="D82" s="174"/>
      <c r="E82" s="174" t="s">
        <v>668</v>
      </c>
    </row>
    <row r="83" spans="1:5" x14ac:dyDescent="0.2">
      <c r="A83" s="205">
        <v>215</v>
      </c>
      <c r="B83" s="120" t="str">
        <f>VLOOKUP(A83,Studies!A:B,2,FALSE)</f>
        <v>Gurley 2006</v>
      </c>
      <c r="C83" s="174">
        <v>1</v>
      </c>
      <c r="D83" s="174"/>
      <c r="E83" s="174" t="s">
        <v>668</v>
      </c>
    </row>
    <row r="84" spans="1:5" x14ac:dyDescent="0.2">
      <c r="A84" s="205">
        <v>216</v>
      </c>
      <c r="B84" s="120" t="str">
        <f>VLOOKUP(A84,Studies!A:B,2,FALSE)</f>
        <v>Gurley 2006</v>
      </c>
      <c r="C84" s="174">
        <v>1</v>
      </c>
      <c r="D84" s="174"/>
      <c r="E84" s="174" t="s">
        <v>668</v>
      </c>
    </row>
    <row r="85" spans="1:5" x14ac:dyDescent="0.2">
      <c r="A85" s="205">
        <v>217</v>
      </c>
      <c r="B85" s="120" t="str">
        <f>VLOOKUP(A85,Studies!A:B,2,FALSE)</f>
        <v>Gurley 2006</v>
      </c>
      <c r="C85" s="174">
        <v>1</v>
      </c>
      <c r="D85" s="174"/>
      <c r="E85" s="174" t="s">
        <v>668</v>
      </c>
    </row>
    <row r="86" spans="1:5" x14ac:dyDescent="0.2">
      <c r="A86" s="205">
        <v>218</v>
      </c>
      <c r="B86" s="120" t="str">
        <f>VLOOKUP(A86,Studies!A:B,2,FALSE)</f>
        <v>Gurley 2006</v>
      </c>
      <c r="C86" s="174">
        <v>1</v>
      </c>
      <c r="D86" s="174"/>
      <c r="E86" s="174" t="s">
        <v>668</v>
      </c>
    </row>
    <row r="87" spans="1:5" x14ac:dyDescent="0.2">
      <c r="A87" s="205">
        <v>219</v>
      </c>
      <c r="B87" s="120" t="str">
        <f>VLOOKUP(A87,Studies!A:B,2,FALSE)</f>
        <v>Gurley 2006</v>
      </c>
      <c r="C87" s="174">
        <v>1</v>
      </c>
      <c r="D87" s="174"/>
      <c r="E87" s="174" t="s">
        <v>668</v>
      </c>
    </row>
    <row r="88" spans="1:5" x14ac:dyDescent="0.2">
      <c r="A88" s="205">
        <v>220</v>
      </c>
      <c r="B88" s="120" t="str">
        <f>VLOOKUP(A88,Studies!A:B,2,FALSE)</f>
        <v>Gurley 2008a</v>
      </c>
      <c r="C88" s="174">
        <v>1</v>
      </c>
      <c r="D88" s="174"/>
      <c r="E88" s="174" t="s">
        <v>668</v>
      </c>
    </row>
    <row r="89" spans="1:5" x14ac:dyDescent="0.2">
      <c r="A89" s="205">
        <v>221</v>
      </c>
      <c r="B89" s="120" t="str">
        <f>VLOOKUP(A89,Studies!A:B,2,FALSE)</f>
        <v>Gurley 2008a</v>
      </c>
      <c r="C89" s="174">
        <v>1</v>
      </c>
      <c r="D89" s="174"/>
      <c r="E89" s="174" t="s">
        <v>668</v>
      </c>
    </row>
    <row r="90" spans="1:5" x14ac:dyDescent="0.2">
      <c r="A90" s="205">
        <v>222</v>
      </c>
      <c r="B90" s="120" t="str">
        <f>VLOOKUP(A90,Studies!A:B,2,FALSE)</f>
        <v>Gurley 2008a</v>
      </c>
      <c r="C90" s="174">
        <v>1</v>
      </c>
      <c r="D90" s="174"/>
      <c r="E90" s="174" t="s">
        <v>668</v>
      </c>
    </row>
    <row r="91" spans="1:5" x14ac:dyDescent="0.2">
      <c r="A91" s="205">
        <v>223</v>
      </c>
      <c r="B91" s="120" t="str">
        <f>VLOOKUP(A91,Studies!A:B,2,FALSE)</f>
        <v>Gurley 2008a</v>
      </c>
      <c r="C91" s="174">
        <v>1</v>
      </c>
      <c r="D91" s="174"/>
      <c r="E91" s="174" t="s">
        <v>668</v>
      </c>
    </row>
    <row r="92" spans="1:5" x14ac:dyDescent="0.2">
      <c r="A92" s="205">
        <v>224</v>
      </c>
      <c r="B92" s="120" t="str">
        <f>VLOOKUP(A92,Studies!A:B,2,FALSE)</f>
        <v>Gurley 2008a</v>
      </c>
      <c r="C92" s="174">
        <v>1</v>
      </c>
      <c r="D92" s="174"/>
      <c r="E92" s="174" t="s">
        <v>668</v>
      </c>
    </row>
    <row r="93" spans="1:5" x14ac:dyDescent="0.2">
      <c r="A93" s="205">
        <v>225</v>
      </c>
      <c r="B93" s="120" t="str">
        <f>VLOOKUP(A93,Studies!A:B,2,FALSE)</f>
        <v>Gurley 2008a</v>
      </c>
      <c r="C93" s="174">
        <v>1</v>
      </c>
      <c r="D93" s="174"/>
      <c r="E93" s="174" t="s">
        <v>668</v>
      </c>
    </row>
    <row r="94" spans="1:5" x14ac:dyDescent="0.2">
      <c r="A94" s="205">
        <v>226</v>
      </c>
      <c r="B94" s="120" t="str">
        <f>VLOOKUP(A94,Studies!A:B,2,FALSE)</f>
        <v>Gurley 2008b</v>
      </c>
      <c r="C94" s="174">
        <v>1</v>
      </c>
      <c r="D94" s="174"/>
      <c r="E94" s="174" t="s">
        <v>668</v>
      </c>
    </row>
    <row r="95" spans="1:5" x14ac:dyDescent="0.2">
      <c r="A95" s="205">
        <v>227</v>
      </c>
      <c r="B95" s="120" t="str">
        <f>VLOOKUP(A95,Studies!A:B,2,FALSE)</f>
        <v>Gurley 2008b</v>
      </c>
      <c r="C95" s="174">
        <v>1</v>
      </c>
      <c r="D95" s="174"/>
      <c r="E95" s="174" t="s">
        <v>668</v>
      </c>
    </row>
    <row r="96" spans="1:5" x14ac:dyDescent="0.2">
      <c r="A96" s="205">
        <v>228</v>
      </c>
      <c r="B96" s="120" t="str">
        <f>VLOOKUP(A96,Studies!A:B,2,FALSE)</f>
        <v>Gurley 2008b</v>
      </c>
      <c r="C96" s="174">
        <v>1</v>
      </c>
      <c r="D96" s="174"/>
      <c r="E96" s="174" t="s">
        <v>668</v>
      </c>
    </row>
    <row r="97" spans="1:5" x14ac:dyDescent="0.2">
      <c r="A97" s="205">
        <v>229</v>
      </c>
      <c r="B97" s="120" t="str">
        <f>VLOOKUP(A97,Studies!A:B,2,FALSE)</f>
        <v>Gurley 2008b</v>
      </c>
      <c r="C97" s="174">
        <v>1</v>
      </c>
      <c r="D97" s="174"/>
      <c r="E97" s="174" t="s">
        <v>668</v>
      </c>
    </row>
    <row r="98" spans="1:5" x14ac:dyDescent="0.2">
      <c r="A98" s="205">
        <v>261</v>
      </c>
      <c r="B98" s="120" t="str">
        <f>VLOOKUP(A98,Studies!A:B,2,FALSE)</f>
        <v>Hohmann 2015</v>
      </c>
      <c r="C98" s="174">
        <v>1</v>
      </c>
      <c r="D98" s="174"/>
      <c r="E98" s="174" t="s">
        <v>668</v>
      </c>
    </row>
    <row r="99" spans="1:5" x14ac:dyDescent="0.2">
      <c r="A99" s="205">
        <v>262</v>
      </c>
      <c r="B99" s="120" t="str">
        <f>VLOOKUP(A99,Studies!A:B,2,FALSE)</f>
        <v>Hohmann 2015</v>
      </c>
      <c r="C99" s="174">
        <v>1</v>
      </c>
      <c r="D99" s="174"/>
      <c r="E99" s="174" t="s">
        <v>668</v>
      </c>
    </row>
    <row r="100" spans="1:5" x14ac:dyDescent="0.2">
      <c r="A100" s="205">
        <v>263</v>
      </c>
      <c r="B100" s="120" t="str">
        <f>VLOOKUP(A100,Studies!A:B,2,FALSE)</f>
        <v>Hohmann 2015</v>
      </c>
      <c r="C100" s="174">
        <v>1</v>
      </c>
      <c r="D100" s="174"/>
      <c r="E100" s="174" t="s">
        <v>668</v>
      </c>
    </row>
    <row r="101" spans="1:5" x14ac:dyDescent="0.2">
      <c r="A101" s="205">
        <v>264</v>
      </c>
      <c r="B101" s="120" t="str">
        <f>VLOOKUP(A101,Studies!A:B,2,FALSE)</f>
        <v>Hohmann 2015</v>
      </c>
      <c r="C101" s="174">
        <v>1</v>
      </c>
      <c r="D101" s="174"/>
      <c r="E101" s="174" t="s">
        <v>668</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668</v>
      </c>
    </row>
    <row r="108" spans="1:5" x14ac:dyDescent="0.2">
      <c r="A108" s="205">
        <v>276</v>
      </c>
      <c r="B108" s="120" t="str">
        <f>VLOOKUP(A108,Studies!A:B,2,FALSE)</f>
        <v>Kharasch 1997</v>
      </c>
      <c r="C108" s="174">
        <v>1</v>
      </c>
      <c r="D108" s="174"/>
      <c r="E108" s="174" t="s">
        <v>668</v>
      </c>
    </row>
    <row r="109" spans="1:5" x14ac:dyDescent="0.2">
      <c r="A109" s="205">
        <v>277</v>
      </c>
      <c r="B109" s="120" t="str">
        <f>VLOOKUP(A109,Studies!A:B,2,FALSE)</f>
        <v>Kharasch 1997</v>
      </c>
      <c r="C109" s="174">
        <v>1</v>
      </c>
      <c r="D109" s="174"/>
      <c r="E109" s="174" t="s">
        <v>668</v>
      </c>
    </row>
    <row r="110" spans="1:5" x14ac:dyDescent="0.2">
      <c r="A110" s="205">
        <v>278</v>
      </c>
      <c r="B110" s="120" t="str">
        <f>VLOOKUP(A110,Studies!A:B,2,FALSE)</f>
        <v>Kharasch 1997</v>
      </c>
      <c r="C110" s="174">
        <v>1</v>
      </c>
      <c r="D110" s="174"/>
      <c r="E110" s="174" t="s">
        <v>668</v>
      </c>
    </row>
    <row r="111" spans="1:5" x14ac:dyDescent="0.2">
      <c r="A111" s="205">
        <v>293</v>
      </c>
      <c r="B111" s="120" t="str">
        <f>VLOOKUP(A111,Studies!A:B,2,FALSE)</f>
        <v>Kharasch 2011</v>
      </c>
      <c r="C111" s="174">
        <v>1</v>
      </c>
      <c r="D111" s="174"/>
      <c r="E111" s="174" t="s">
        <v>668</v>
      </c>
    </row>
    <row r="112" spans="1:5" x14ac:dyDescent="0.2">
      <c r="A112" s="205">
        <v>294</v>
      </c>
      <c r="B112" s="120" t="str">
        <f>VLOOKUP(A112,Studies!A:B,2,FALSE)</f>
        <v>Kharasch 2011</v>
      </c>
      <c r="C112" s="174">
        <v>1</v>
      </c>
      <c r="D112" s="174"/>
      <c r="E112" s="174" t="s">
        <v>668</v>
      </c>
    </row>
    <row r="113" spans="1:5" x14ac:dyDescent="0.2">
      <c r="A113" s="205">
        <v>295</v>
      </c>
      <c r="B113" s="120" t="str">
        <f>VLOOKUP(A113,Studies!A:B,2,FALSE)</f>
        <v>Kharasch 2011</v>
      </c>
      <c r="C113" s="174">
        <v>1</v>
      </c>
      <c r="D113" s="174"/>
      <c r="E113" s="174" t="s">
        <v>668</v>
      </c>
    </row>
    <row r="114" spans="1:5" x14ac:dyDescent="0.2">
      <c r="A114" s="205">
        <v>296</v>
      </c>
      <c r="B114" s="120" t="str">
        <f>VLOOKUP(A114,Studies!A:B,2,FALSE)</f>
        <v>Kharasch 2011</v>
      </c>
      <c r="C114" s="174">
        <v>1</v>
      </c>
      <c r="D114" s="174"/>
      <c r="E114" s="174" t="s">
        <v>668</v>
      </c>
    </row>
    <row r="115" spans="1:5" x14ac:dyDescent="0.2">
      <c r="A115" s="205">
        <v>297</v>
      </c>
      <c r="B115" s="120" t="str">
        <f>VLOOKUP(A115,Studies!A:B,2,FALSE)</f>
        <v>Kharasch 2011</v>
      </c>
      <c r="C115" s="174">
        <v>1</v>
      </c>
      <c r="D115" s="174"/>
      <c r="E115" s="174" t="s">
        <v>668</v>
      </c>
    </row>
    <row r="116" spans="1:5" x14ac:dyDescent="0.2">
      <c r="A116" s="205">
        <v>298</v>
      </c>
      <c r="B116" s="120" t="str">
        <f>VLOOKUP(A116,Studies!A:B,2,FALSE)</f>
        <v>Kharasch 2011</v>
      </c>
      <c r="C116" s="174">
        <v>1</v>
      </c>
      <c r="D116" s="174"/>
      <c r="E116" s="174" t="s">
        <v>668</v>
      </c>
    </row>
    <row r="117" spans="1:5" x14ac:dyDescent="0.2">
      <c r="A117" s="205">
        <v>299</v>
      </c>
      <c r="B117" s="120" t="str">
        <f>VLOOKUP(A117,Studies!A:B,2,FALSE)</f>
        <v>Kharasch 2011</v>
      </c>
      <c r="C117" s="174">
        <v>1</v>
      </c>
      <c r="D117" s="174"/>
      <c r="E117" s="174" t="s">
        <v>668</v>
      </c>
    </row>
    <row r="118" spans="1:5" x14ac:dyDescent="0.2">
      <c r="A118" s="205">
        <v>300</v>
      </c>
      <c r="B118" s="120" t="str">
        <f>VLOOKUP(A118,Studies!A:B,2,FALSE)</f>
        <v>Kharasch 2011</v>
      </c>
      <c r="C118" s="174">
        <v>1</v>
      </c>
      <c r="D118" s="174"/>
      <c r="E118" s="174" t="s">
        <v>668</v>
      </c>
    </row>
    <row r="119" spans="1:5" x14ac:dyDescent="0.2">
      <c r="A119" s="205">
        <v>301</v>
      </c>
      <c r="B119" s="120" t="str">
        <f>VLOOKUP(A119,Studies!A:B,2,FALSE)</f>
        <v>Kharasch 2011</v>
      </c>
      <c r="C119" s="174">
        <v>1</v>
      </c>
      <c r="D119" s="174"/>
      <c r="E119" s="174" t="s">
        <v>668</v>
      </c>
    </row>
    <row r="120" spans="1:5" x14ac:dyDescent="0.2">
      <c r="A120" s="205">
        <v>302</v>
      </c>
      <c r="B120" s="120" t="str">
        <f>VLOOKUP(A120,Studies!A:B,2,FALSE)</f>
        <v>Kharasch 2011</v>
      </c>
      <c r="C120" s="174">
        <v>1</v>
      </c>
      <c r="D120" s="174"/>
      <c r="E120" s="174" t="s">
        <v>668</v>
      </c>
    </row>
    <row r="121" spans="1:5" x14ac:dyDescent="0.2">
      <c r="A121" s="205">
        <v>303</v>
      </c>
      <c r="B121" s="120" t="str">
        <f>VLOOKUP(A121,Studies!A:B,2,FALSE)</f>
        <v>Kharasch 2011</v>
      </c>
      <c r="C121" s="174">
        <v>1</v>
      </c>
      <c r="D121" s="174"/>
      <c r="E121" s="174" t="s">
        <v>668</v>
      </c>
    </row>
    <row r="122" spans="1:5" x14ac:dyDescent="0.2">
      <c r="A122" s="205">
        <v>304</v>
      </c>
      <c r="B122" s="120" t="str">
        <f>VLOOKUP(A122,Studies!A:B,2,FALSE)</f>
        <v>Kharasch 2011</v>
      </c>
      <c r="C122" s="174">
        <v>1</v>
      </c>
      <c r="D122" s="174"/>
      <c r="E122" s="174" t="s">
        <v>668</v>
      </c>
    </row>
    <row r="123" spans="1:5" x14ac:dyDescent="0.2">
      <c r="A123" s="205">
        <v>305</v>
      </c>
      <c r="B123" s="120" t="str">
        <f>VLOOKUP(A123,Studies!A:B,2,FALSE)</f>
        <v>Kharasch 2011</v>
      </c>
      <c r="C123" s="174">
        <v>1</v>
      </c>
      <c r="D123" s="174"/>
      <c r="E123" s="174" t="s">
        <v>668</v>
      </c>
    </row>
    <row r="124" spans="1:5" x14ac:dyDescent="0.2">
      <c r="A124" s="205">
        <v>306</v>
      </c>
      <c r="B124" s="120" t="str">
        <f>VLOOKUP(A124,Studies!A:B,2,FALSE)</f>
        <v>Kharasch 2011</v>
      </c>
      <c r="C124" s="174">
        <v>1</v>
      </c>
      <c r="D124" s="174"/>
      <c r="E124" s="174" t="s">
        <v>668</v>
      </c>
    </row>
    <row r="125" spans="1:5" x14ac:dyDescent="0.2">
      <c r="A125" s="205">
        <v>307</v>
      </c>
      <c r="B125" s="120" t="str">
        <f>VLOOKUP(A125,Studies!A:B,2,FALSE)</f>
        <v>Kharasch 2011</v>
      </c>
      <c r="C125" s="174">
        <v>1</v>
      </c>
      <c r="D125" s="174"/>
      <c r="E125" s="174" t="s">
        <v>668</v>
      </c>
    </row>
    <row r="126" spans="1:5" x14ac:dyDescent="0.2">
      <c r="A126" s="205">
        <v>308</v>
      </c>
      <c r="B126" s="120" t="str">
        <f>VLOOKUP(A126,Studies!A:B,2,FALSE)</f>
        <v>Kharasch 2011</v>
      </c>
      <c r="C126" s="174">
        <v>1</v>
      </c>
      <c r="D126" s="174"/>
      <c r="E126" s="174" t="s">
        <v>668</v>
      </c>
    </row>
    <row r="127" spans="1:5" x14ac:dyDescent="0.2">
      <c r="A127" s="205">
        <v>309</v>
      </c>
      <c r="B127" s="120" t="str">
        <f>VLOOKUP(A127,Studies!A:B,2,FALSE)</f>
        <v>Kharasch 2011</v>
      </c>
      <c r="C127" s="174">
        <v>1</v>
      </c>
      <c r="D127" s="174"/>
      <c r="E127" s="174" t="s">
        <v>668</v>
      </c>
    </row>
    <row r="128" spans="1:5" x14ac:dyDescent="0.2">
      <c r="A128" s="205">
        <v>310</v>
      </c>
      <c r="B128" s="120" t="str">
        <f>VLOOKUP(A128,Studies!A:B,2,FALSE)</f>
        <v>Kharasch 2011</v>
      </c>
      <c r="C128" s="174">
        <v>1</v>
      </c>
      <c r="D128" s="174"/>
      <c r="E128" s="174" t="s">
        <v>668</v>
      </c>
    </row>
    <row r="129" spans="1:5" x14ac:dyDescent="0.2">
      <c r="A129" s="205">
        <v>311</v>
      </c>
      <c r="B129" s="120" t="str">
        <f>VLOOKUP(A129,Studies!A:B,2,FALSE)</f>
        <v>Kharasch 2011</v>
      </c>
      <c r="C129" s="174">
        <v>1</v>
      </c>
      <c r="D129" s="174"/>
      <c r="E129" s="174" t="s">
        <v>668</v>
      </c>
    </row>
    <row r="130" spans="1:5" x14ac:dyDescent="0.2">
      <c r="A130" s="205">
        <v>312</v>
      </c>
      <c r="B130" s="120" t="str">
        <f>VLOOKUP(A130,Studies!A:B,2,FALSE)</f>
        <v>Kharasch 2011</v>
      </c>
      <c r="C130" s="174">
        <v>1</v>
      </c>
      <c r="D130" s="174"/>
      <c r="E130" s="174" t="s">
        <v>668</v>
      </c>
    </row>
    <row r="131" spans="1:5" x14ac:dyDescent="0.2">
      <c r="A131" s="205">
        <v>313</v>
      </c>
      <c r="B131" s="120" t="str">
        <f>VLOOKUP(A131,Studies!A:B,2,FALSE)</f>
        <v>Kirby 2012</v>
      </c>
      <c r="C131" s="174">
        <v>1</v>
      </c>
      <c r="D131" s="174"/>
      <c r="E131" s="174" t="s">
        <v>1445</v>
      </c>
    </row>
    <row r="132" spans="1:5" x14ac:dyDescent="0.2">
      <c r="A132" s="205">
        <v>314</v>
      </c>
      <c r="B132" s="120" t="str">
        <f>VLOOKUP(A132,Studies!A:B,2,FALSE)</f>
        <v>Kirby 2012</v>
      </c>
      <c r="C132" s="174">
        <v>1</v>
      </c>
      <c r="D132" s="174"/>
      <c r="E132" s="174" t="s">
        <v>1445</v>
      </c>
    </row>
    <row r="133" spans="1:5" x14ac:dyDescent="0.2">
      <c r="A133" s="205">
        <v>315</v>
      </c>
      <c r="B133" s="120" t="str">
        <f>VLOOKUP(A133,Studies!A:B,2,FALSE)</f>
        <v>Kirby 2012</v>
      </c>
      <c r="C133" s="174">
        <v>1</v>
      </c>
      <c r="D133" s="174"/>
      <c r="E133" s="174" t="s">
        <v>1445</v>
      </c>
    </row>
    <row r="134" spans="1:5" x14ac:dyDescent="0.2">
      <c r="A134" s="205">
        <v>316</v>
      </c>
      <c r="B134" s="120" t="str">
        <f>VLOOKUP(A134,Studies!A:B,2,FALSE)</f>
        <v>Kirby 2012</v>
      </c>
      <c r="C134" s="174">
        <v>1</v>
      </c>
      <c r="D134" s="174"/>
      <c r="E134" s="174" t="s">
        <v>1445</v>
      </c>
    </row>
    <row r="135" spans="1:5" x14ac:dyDescent="0.2">
      <c r="A135" s="205">
        <v>336</v>
      </c>
      <c r="B135" s="120" t="str">
        <f>VLOOKUP(A135,Studies!A:B,2,FALSE)</f>
        <v>Larsen 2007</v>
      </c>
      <c r="C135" s="174">
        <v>1</v>
      </c>
      <c r="D135" s="174"/>
      <c r="E135" s="174" t="s">
        <v>1445</v>
      </c>
    </row>
    <row r="136" spans="1:5" x14ac:dyDescent="0.2">
      <c r="A136" s="205">
        <v>337</v>
      </c>
      <c r="B136" s="120" t="str">
        <f>VLOOKUP(A136,Studies!A:B,2,FALSE)</f>
        <v>Larsen 2007</v>
      </c>
      <c r="C136" s="174">
        <v>1</v>
      </c>
      <c r="D136" s="174"/>
      <c r="E136" s="174" t="s">
        <v>1445</v>
      </c>
    </row>
    <row r="137" spans="1:5" x14ac:dyDescent="0.2">
      <c r="A137" s="205">
        <v>338</v>
      </c>
      <c r="B137" s="120" t="str">
        <f>VLOOKUP(A137,Studies!A:B,2,FALSE)</f>
        <v>Larsen 2007</v>
      </c>
      <c r="C137" s="174">
        <v>1</v>
      </c>
      <c r="D137" s="174"/>
      <c r="E137" s="174" t="s">
        <v>1445</v>
      </c>
    </row>
    <row r="138" spans="1:5" x14ac:dyDescent="0.2">
      <c r="A138" s="205">
        <v>341</v>
      </c>
      <c r="B138" s="120" t="str">
        <f>VLOOKUP(A138,Studies!A:B,2,FALSE)</f>
        <v>Link 2008</v>
      </c>
      <c r="C138" s="174">
        <v>1</v>
      </c>
      <c r="D138" s="174"/>
      <c r="E138" s="174" t="s">
        <v>668</v>
      </c>
    </row>
    <row r="139" spans="1:5" x14ac:dyDescent="0.2">
      <c r="A139" s="205">
        <v>342</v>
      </c>
      <c r="B139" s="120" t="str">
        <f>VLOOKUP(A139,Studies!A:B,2,FALSE)</f>
        <v>Link 2008</v>
      </c>
      <c r="C139" s="174">
        <v>1</v>
      </c>
      <c r="D139" s="174"/>
      <c r="E139" s="174" t="s">
        <v>668</v>
      </c>
    </row>
    <row r="140" spans="1:5" x14ac:dyDescent="0.2">
      <c r="A140" s="205">
        <v>343</v>
      </c>
      <c r="B140" s="120" t="str">
        <f>VLOOKUP(A140,Studies!A:B,2,FALSE)</f>
        <v>Link 2008</v>
      </c>
      <c r="C140" s="174">
        <v>1</v>
      </c>
      <c r="D140" s="174"/>
      <c r="E140" s="174" t="s">
        <v>668</v>
      </c>
    </row>
    <row r="141" spans="1:5" x14ac:dyDescent="0.2">
      <c r="A141" s="205">
        <v>344</v>
      </c>
      <c r="B141" s="120" t="str">
        <f>VLOOKUP(A141,Studies!A:B,2,FALSE)</f>
        <v>Link 2008</v>
      </c>
      <c r="C141" s="174">
        <v>1</v>
      </c>
      <c r="D141" s="174"/>
      <c r="E141" s="174" t="s">
        <v>668</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668</v>
      </c>
    </row>
    <row r="149" spans="1:5" x14ac:dyDescent="0.2">
      <c r="A149" s="205">
        <v>352</v>
      </c>
      <c r="B149" s="120" t="str">
        <f>VLOOKUP(A149,Studies!A:B,2,FALSE)</f>
        <v>Majumdar 2007</v>
      </c>
      <c r="C149" s="174">
        <v>1</v>
      </c>
      <c r="D149" s="174"/>
      <c r="E149" s="174" t="s">
        <v>668</v>
      </c>
    </row>
    <row r="150" spans="1:5" x14ac:dyDescent="0.2">
      <c r="A150" s="205">
        <v>361</v>
      </c>
      <c r="B150" s="120" t="str">
        <f>VLOOKUP(A150,Studies!A:B,2,FALSE)</f>
        <v>Okudaira 2007</v>
      </c>
      <c r="C150" s="174">
        <v>1</v>
      </c>
      <c r="D150" s="174"/>
      <c r="E150" s="174" t="s">
        <v>668</v>
      </c>
    </row>
    <row r="151" spans="1:5" x14ac:dyDescent="0.2">
      <c r="A151" s="205">
        <v>362</v>
      </c>
      <c r="B151" s="120" t="str">
        <f>VLOOKUP(A151,Studies!A:B,2,FALSE)</f>
        <v>Okudaira 2007</v>
      </c>
      <c r="C151" s="174">
        <v>1</v>
      </c>
      <c r="D151" s="174"/>
      <c r="E151" s="174" t="s">
        <v>668</v>
      </c>
    </row>
    <row r="152" spans="1:5" x14ac:dyDescent="0.2">
      <c r="A152" s="205">
        <v>363</v>
      </c>
      <c r="B152" s="120" t="str">
        <f>VLOOKUP(A152,Studies!A:B,2,FALSE)</f>
        <v>Okudaira 2007</v>
      </c>
      <c r="C152" s="174">
        <v>1</v>
      </c>
      <c r="D152" s="174"/>
      <c r="E152" s="174" t="s">
        <v>668</v>
      </c>
    </row>
    <row r="153" spans="1:5" x14ac:dyDescent="0.2">
      <c r="A153" s="205">
        <v>364</v>
      </c>
      <c r="B153" s="120" t="str">
        <f>VLOOKUP(A153,Studies!A:B,2,FALSE)</f>
        <v>Okudaira 2007</v>
      </c>
      <c r="C153" s="174">
        <v>1</v>
      </c>
      <c r="D153" s="174"/>
      <c r="E153" s="174" t="s">
        <v>668</v>
      </c>
    </row>
    <row r="154" spans="1:5" x14ac:dyDescent="0.2">
      <c r="A154" s="205">
        <v>365</v>
      </c>
      <c r="B154" s="120" t="str">
        <f>VLOOKUP(A154,Studies!A:B,2,FALSE)</f>
        <v>Olkkola 1993</v>
      </c>
      <c r="C154" s="174">
        <v>1</v>
      </c>
      <c r="D154" s="174"/>
      <c r="E154" s="174" t="s">
        <v>668</v>
      </c>
    </row>
    <row r="155" spans="1:5" x14ac:dyDescent="0.2">
      <c r="A155" s="205">
        <v>366</v>
      </c>
      <c r="B155" s="120" t="str">
        <f>VLOOKUP(A155,Studies!A:B,2,FALSE)</f>
        <v>Olkkola 1993</v>
      </c>
      <c r="C155" s="174">
        <v>1</v>
      </c>
      <c r="D155" s="174"/>
      <c r="E155" s="174" t="s">
        <v>668</v>
      </c>
    </row>
    <row r="156" spans="1:5" x14ac:dyDescent="0.2">
      <c r="A156" s="205">
        <v>367</v>
      </c>
      <c r="B156" s="120" t="str">
        <f>VLOOKUP(A156,Studies!A:B,2,FALSE)</f>
        <v>Olkkola 1993</v>
      </c>
      <c r="C156" s="174">
        <v>1</v>
      </c>
      <c r="D156" s="174"/>
      <c r="E156" s="174" t="s">
        <v>668</v>
      </c>
    </row>
    <row r="157" spans="1:5" x14ac:dyDescent="0.2">
      <c r="A157" s="205">
        <v>368</v>
      </c>
      <c r="B157" s="120" t="str">
        <f>VLOOKUP(A157,Studies!A:B,2,FALSE)</f>
        <v>Olkkola 1993</v>
      </c>
      <c r="C157" s="174">
        <v>1</v>
      </c>
      <c r="D157" s="174"/>
      <c r="E157" s="174" t="s">
        <v>668</v>
      </c>
    </row>
    <row r="158" spans="1:5" x14ac:dyDescent="0.2">
      <c r="A158" s="205">
        <v>369</v>
      </c>
      <c r="B158" s="120" t="str">
        <f>VLOOKUP(A158,Studies!A:B,2,FALSE)</f>
        <v>Olkkola 1994</v>
      </c>
      <c r="C158" s="174">
        <v>1</v>
      </c>
      <c r="D158" s="174"/>
      <c r="E158" s="174" t="s">
        <v>668</v>
      </c>
    </row>
    <row r="159" spans="1:5" x14ac:dyDescent="0.2">
      <c r="A159" s="205">
        <v>370</v>
      </c>
      <c r="B159" s="120" t="str">
        <f>VLOOKUP(A159,Studies!A:B,2,FALSE)</f>
        <v>Olkkola 1994</v>
      </c>
      <c r="C159" s="174">
        <v>1</v>
      </c>
      <c r="D159" s="174"/>
      <c r="E159" s="174" t="s">
        <v>668</v>
      </c>
    </row>
    <row r="160" spans="1:5" x14ac:dyDescent="0.2">
      <c r="A160" s="205">
        <v>371</v>
      </c>
      <c r="B160" s="120" t="str">
        <f>VLOOKUP(A160,Studies!A:B,2,FALSE)</f>
        <v>Olkkola 1994</v>
      </c>
      <c r="C160" s="174">
        <v>1</v>
      </c>
      <c r="D160" s="174"/>
      <c r="E160" s="174" t="s">
        <v>668</v>
      </c>
    </row>
    <row r="161" spans="1:5" x14ac:dyDescent="0.2">
      <c r="A161" s="205">
        <v>372</v>
      </c>
      <c r="B161" s="120" t="str">
        <f>VLOOKUP(A161,Studies!A:B,2,FALSE)</f>
        <v>Olkkola 1994</v>
      </c>
      <c r="C161" s="174">
        <v>1</v>
      </c>
      <c r="D161" s="174"/>
      <c r="E161" s="174" t="s">
        <v>668</v>
      </c>
    </row>
    <row r="162" spans="1:5" x14ac:dyDescent="0.2">
      <c r="A162" s="205">
        <v>373</v>
      </c>
      <c r="B162" s="120" t="str">
        <f>VLOOKUP(A162,Studies!A:B,2,FALSE)</f>
        <v>Olkkola 1994</v>
      </c>
      <c r="C162" s="174">
        <v>1</v>
      </c>
      <c r="D162" s="174"/>
      <c r="E162" s="174" t="s">
        <v>668</v>
      </c>
    </row>
    <row r="163" spans="1:5" x14ac:dyDescent="0.2">
      <c r="A163" s="205">
        <v>374</v>
      </c>
      <c r="B163" s="120" t="str">
        <f>VLOOKUP(A163,Studies!A:B,2,FALSE)</f>
        <v>Olkkola 1996</v>
      </c>
      <c r="C163" s="174">
        <v>1</v>
      </c>
      <c r="D163" s="174"/>
      <c r="E163" s="174" t="s">
        <v>668</v>
      </c>
    </row>
    <row r="164" spans="1:5" x14ac:dyDescent="0.2">
      <c r="A164" s="205">
        <v>375</v>
      </c>
      <c r="B164" s="120" t="str">
        <f>VLOOKUP(A164,Studies!A:B,2,FALSE)</f>
        <v>Olkkola 1996</v>
      </c>
      <c r="C164" s="174">
        <v>1</v>
      </c>
      <c r="D164" s="174"/>
      <c r="E164" s="174" t="s">
        <v>668</v>
      </c>
    </row>
    <row r="165" spans="1:5" x14ac:dyDescent="0.2">
      <c r="A165" s="205">
        <v>376</v>
      </c>
      <c r="B165" s="120" t="str">
        <f>VLOOKUP(A165,Studies!A:B,2,FALSE)</f>
        <v>Olkkola 1996</v>
      </c>
      <c r="C165" s="174">
        <v>1</v>
      </c>
      <c r="D165" s="174"/>
      <c r="E165" s="174" t="s">
        <v>668</v>
      </c>
    </row>
    <row r="166" spans="1:5" x14ac:dyDescent="0.2">
      <c r="A166" s="205">
        <v>377</v>
      </c>
      <c r="B166" s="120" t="str">
        <f>VLOOKUP(A166,Studies!A:B,2,FALSE)</f>
        <v>Olkkola 1996</v>
      </c>
      <c r="C166" s="174">
        <v>1</v>
      </c>
      <c r="D166" s="174"/>
      <c r="E166" s="174" t="s">
        <v>668</v>
      </c>
    </row>
    <row r="167" spans="1:5" x14ac:dyDescent="0.2">
      <c r="A167" s="205">
        <v>378</v>
      </c>
      <c r="B167" s="120" t="str">
        <f>VLOOKUP(A167,Studies!A:B,2,FALSE)</f>
        <v>Olkkola 1996</v>
      </c>
      <c r="C167" s="174">
        <v>1</v>
      </c>
      <c r="D167" s="174"/>
      <c r="E167" s="174" t="s">
        <v>668</v>
      </c>
    </row>
    <row r="168" spans="1:5" x14ac:dyDescent="0.2">
      <c r="A168" s="205">
        <v>379</v>
      </c>
      <c r="B168" s="120" t="str">
        <f>VLOOKUP(A168,Studies!A:B,2,FALSE)</f>
        <v>Olkkola 1996</v>
      </c>
      <c r="C168" s="174">
        <v>1</v>
      </c>
      <c r="D168" s="174"/>
      <c r="E168" s="174" t="s">
        <v>668</v>
      </c>
    </row>
    <row r="169" spans="1:5" x14ac:dyDescent="0.2">
      <c r="A169" s="205">
        <v>380</v>
      </c>
      <c r="B169" s="120" t="str">
        <f>VLOOKUP(A169,Studies!A:B,2,FALSE)</f>
        <v>Olkkola 1996</v>
      </c>
      <c r="C169" s="174">
        <v>1</v>
      </c>
      <c r="D169" s="174"/>
      <c r="E169" s="174" t="s">
        <v>668</v>
      </c>
    </row>
    <row r="170" spans="1:5" x14ac:dyDescent="0.2">
      <c r="A170" s="205">
        <v>381</v>
      </c>
      <c r="B170" s="120" t="str">
        <f>VLOOKUP(A170,Studies!A:B,2,FALSE)</f>
        <v>Olkkola 1996</v>
      </c>
      <c r="C170" s="174">
        <v>1</v>
      </c>
      <c r="D170" s="174"/>
      <c r="E170" s="174" t="s">
        <v>668</v>
      </c>
    </row>
    <row r="171" spans="1:5" x14ac:dyDescent="0.2">
      <c r="A171" s="205">
        <v>382</v>
      </c>
      <c r="B171" s="120" t="str">
        <f>VLOOKUP(A171,Studies!A:B,2,FALSE)</f>
        <v>Olkkola 1996</v>
      </c>
      <c r="C171" s="174">
        <v>1</v>
      </c>
      <c r="D171" s="174"/>
      <c r="E171" s="174" t="s">
        <v>668</v>
      </c>
    </row>
    <row r="172" spans="1:5" x14ac:dyDescent="0.2">
      <c r="A172" s="205">
        <v>383</v>
      </c>
      <c r="B172" s="120" t="str">
        <f>VLOOKUP(A172,Studies!A:B,2,FALSE)</f>
        <v>Peloquin 1997</v>
      </c>
      <c r="C172" s="174">
        <v>1</v>
      </c>
      <c r="D172" s="174"/>
      <c r="E172" s="174" t="s">
        <v>668</v>
      </c>
    </row>
    <row r="173" spans="1:5" x14ac:dyDescent="0.2">
      <c r="A173" s="205">
        <v>384</v>
      </c>
      <c r="B173" s="120" t="str">
        <f>VLOOKUP(A173,Studies!A:B,2,FALSE)</f>
        <v>Peloquin 1999</v>
      </c>
      <c r="C173" s="174">
        <v>1</v>
      </c>
      <c r="D173" s="174"/>
      <c r="E173" s="174" t="s">
        <v>668</v>
      </c>
    </row>
    <row r="174" spans="1:5" x14ac:dyDescent="0.2">
      <c r="A174" s="205">
        <v>385</v>
      </c>
      <c r="B174" s="120" t="str">
        <f>VLOOKUP(A174,Studies!A:B,2,FALSE)</f>
        <v>Peloquin 1999</v>
      </c>
      <c r="C174" s="174">
        <v>1</v>
      </c>
      <c r="D174" s="174"/>
      <c r="E174" s="174" t="s">
        <v>668</v>
      </c>
    </row>
    <row r="175" spans="1:5" x14ac:dyDescent="0.2">
      <c r="A175" s="205">
        <v>386</v>
      </c>
      <c r="B175" s="120" t="str">
        <f>VLOOKUP(A175,Studies!A:B,2,FALSE)</f>
        <v>Peloquin 1999</v>
      </c>
      <c r="C175" s="174">
        <v>1</v>
      </c>
      <c r="D175" s="174"/>
      <c r="E175" s="174" t="s">
        <v>668</v>
      </c>
    </row>
    <row r="176" spans="1:5" x14ac:dyDescent="0.2">
      <c r="A176" s="205">
        <v>387</v>
      </c>
      <c r="B176" s="120" t="str">
        <f>VLOOKUP(A176,Studies!A:B,2,FALSE)</f>
        <v>Peloquin 1999</v>
      </c>
      <c r="C176" s="174">
        <v>1</v>
      </c>
      <c r="D176" s="174"/>
      <c r="E176" s="174" t="s">
        <v>668</v>
      </c>
    </row>
    <row r="177" spans="1:5" x14ac:dyDescent="0.2">
      <c r="A177" s="205">
        <v>388</v>
      </c>
      <c r="B177" s="120" t="str">
        <f>VLOOKUP(A177,Studies!A:B,2,FALSE)</f>
        <v>Phimmasone 2001</v>
      </c>
      <c r="C177" s="174">
        <v>1</v>
      </c>
      <c r="D177" s="174"/>
      <c r="E177" s="174" t="s">
        <v>668</v>
      </c>
    </row>
    <row r="178" spans="1:5" x14ac:dyDescent="0.2">
      <c r="A178" s="205">
        <v>389</v>
      </c>
      <c r="B178" s="120" t="str">
        <f>VLOOKUP(A178,Studies!A:B,2,FALSE)</f>
        <v>Phimmasone 2001</v>
      </c>
      <c r="C178" s="174">
        <v>1</v>
      </c>
      <c r="D178" s="174"/>
      <c r="E178" s="174" t="s">
        <v>668</v>
      </c>
    </row>
    <row r="179" spans="1:5" x14ac:dyDescent="0.2">
      <c r="A179" s="205">
        <v>390</v>
      </c>
      <c r="B179" s="120" t="str">
        <f>VLOOKUP(A179,Studies!A:B,2,FALSE)</f>
        <v>Phimmasone 2001</v>
      </c>
      <c r="C179" s="174">
        <v>1</v>
      </c>
      <c r="D179" s="174"/>
      <c r="E179" s="174" t="s">
        <v>668</v>
      </c>
    </row>
    <row r="180" spans="1:5" x14ac:dyDescent="0.2">
      <c r="A180" s="205">
        <v>391</v>
      </c>
      <c r="B180" s="120" t="str">
        <f>VLOOKUP(A180,Studies!A:B,2,FALSE)</f>
        <v>Phimmasone 2001</v>
      </c>
      <c r="C180" s="174">
        <v>1</v>
      </c>
      <c r="D180" s="174"/>
      <c r="E180" s="174" t="s">
        <v>668</v>
      </c>
    </row>
    <row r="181" spans="1:5" x14ac:dyDescent="0.2">
      <c r="A181" s="205">
        <v>400</v>
      </c>
      <c r="B181" s="120" t="str">
        <f>VLOOKUP(A181,Studies!A:B,2,FALSE)</f>
        <v>Saari 2006</v>
      </c>
      <c r="C181" s="174">
        <v>1</v>
      </c>
      <c r="D181" s="174"/>
      <c r="E181" s="174" t="s">
        <v>668</v>
      </c>
    </row>
    <row r="182" spans="1:5" x14ac:dyDescent="0.2">
      <c r="A182" s="205">
        <v>401</v>
      </c>
      <c r="B182" s="120" t="str">
        <f>VLOOKUP(A182,Studies!A:B,2,FALSE)</f>
        <v>Saari 2006</v>
      </c>
      <c r="C182" s="174">
        <v>1</v>
      </c>
      <c r="D182" s="174"/>
      <c r="E182" s="174" t="s">
        <v>668</v>
      </c>
    </row>
    <row r="183" spans="1:5" x14ac:dyDescent="0.2">
      <c r="A183" s="205">
        <v>402</v>
      </c>
      <c r="B183" s="120" t="str">
        <f>VLOOKUP(A183,Studies!A:B,2,FALSE)</f>
        <v>Saari 2006</v>
      </c>
      <c r="C183" s="174">
        <v>1</v>
      </c>
      <c r="D183" s="174"/>
      <c r="E183" s="174" t="s">
        <v>668</v>
      </c>
    </row>
    <row r="184" spans="1:5" x14ac:dyDescent="0.2">
      <c r="A184" s="205">
        <v>403</v>
      </c>
      <c r="B184" s="120" t="str">
        <f>VLOOKUP(A184,Studies!A:B,2,FALSE)</f>
        <v>Saari 2006</v>
      </c>
      <c r="C184" s="174">
        <v>1</v>
      </c>
      <c r="D184" s="174"/>
      <c r="E184" s="174" t="s">
        <v>668</v>
      </c>
    </row>
    <row r="185" spans="1:5" x14ac:dyDescent="0.2">
      <c r="A185" s="205">
        <v>404</v>
      </c>
      <c r="B185" s="120" t="str">
        <f>VLOOKUP(A185,Studies!A:B,2,FALSE)</f>
        <v>Saari 2006</v>
      </c>
      <c r="C185" s="174">
        <v>1</v>
      </c>
      <c r="D185" s="174"/>
      <c r="E185" s="174" t="s">
        <v>668</v>
      </c>
    </row>
    <row r="186" spans="1:5" x14ac:dyDescent="0.2">
      <c r="A186" s="205">
        <v>405</v>
      </c>
      <c r="B186" s="120" t="str">
        <f>VLOOKUP(A186,Studies!A:B,2,FALSE)</f>
        <v>Saari 2006</v>
      </c>
      <c r="C186" s="174">
        <v>1</v>
      </c>
      <c r="D186" s="174"/>
      <c r="E186" s="174" t="s">
        <v>668</v>
      </c>
    </row>
    <row r="187" spans="1:5" x14ac:dyDescent="0.2">
      <c r="A187" s="205">
        <v>414</v>
      </c>
      <c r="B187" s="120" t="str">
        <f>VLOOKUP(A187,Studies!A:B,2,FALSE)</f>
        <v>Schwagmeier 1998</v>
      </c>
      <c r="C187" s="174">
        <v>1</v>
      </c>
      <c r="D187" s="174"/>
      <c r="E187" s="174" t="s">
        <v>668</v>
      </c>
    </row>
    <row r="188" spans="1:5" x14ac:dyDescent="0.2">
      <c r="A188" s="205">
        <v>419</v>
      </c>
      <c r="B188" s="120" t="str">
        <f>VLOOKUP(A188,Studies!A:B,2,FALSE)</f>
        <v>Swart 2002</v>
      </c>
      <c r="C188" s="174">
        <v>1</v>
      </c>
      <c r="D188" s="174"/>
      <c r="E188" s="174" t="s">
        <v>1445</v>
      </c>
    </row>
    <row r="189" spans="1:5" x14ac:dyDescent="0.2">
      <c r="A189" s="205">
        <v>420</v>
      </c>
      <c r="B189" s="120" t="str">
        <f>VLOOKUP(A189,Studies!A:B,2,FALSE)</f>
        <v>Swart 2002</v>
      </c>
      <c r="C189" s="174">
        <v>1</v>
      </c>
      <c r="D189" s="174"/>
      <c r="E189" s="174" t="s">
        <v>1445</v>
      </c>
    </row>
    <row r="190" spans="1:5" x14ac:dyDescent="0.2">
      <c r="A190" s="205">
        <v>421</v>
      </c>
      <c r="B190" s="120" t="str">
        <f>VLOOKUP(A190,Studies!A:B,2,FALSE)</f>
        <v>Szalat 2007</v>
      </c>
      <c r="C190" s="174">
        <v>1</v>
      </c>
      <c r="D190" s="174"/>
      <c r="E190" s="174" t="s">
        <v>668</v>
      </c>
    </row>
    <row r="191" spans="1:5" x14ac:dyDescent="0.2">
      <c r="A191" s="205">
        <v>422</v>
      </c>
      <c r="B191" s="120" t="str">
        <f>VLOOKUP(A191,Studies!A:B,2,FALSE)</f>
        <v>Szalat 2007</v>
      </c>
      <c r="C191" s="174">
        <v>1</v>
      </c>
      <c r="D191" s="174"/>
      <c r="E191" s="174" t="s">
        <v>668</v>
      </c>
    </row>
    <row r="192" spans="1:5" x14ac:dyDescent="0.2">
      <c r="A192" s="205">
        <v>423</v>
      </c>
      <c r="B192" s="120" t="str">
        <f>VLOOKUP(A192,Studies!A:B,2,FALSE)</f>
        <v>Templeton 2010</v>
      </c>
      <c r="C192" s="174">
        <v>1</v>
      </c>
      <c r="D192" s="174"/>
      <c r="E192" s="174" t="s">
        <v>668</v>
      </c>
    </row>
    <row r="193" spans="1:5" x14ac:dyDescent="0.2">
      <c r="A193" s="205">
        <v>424</v>
      </c>
      <c r="B193" s="120" t="str">
        <f>VLOOKUP(A193,Studies!A:B,2,FALSE)</f>
        <v>Templeton 2010</v>
      </c>
      <c r="C193" s="174">
        <v>1</v>
      </c>
      <c r="D193" s="174"/>
      <c r="E193" s="174" t="s">
        <v>668</v>
      </c>
    </row>
    <row r="194" spans="1:5" x14ac:dyDescent="0.2">
      <c r="A194" s="205">
        <v>425</v>
      </c>
      <c r="B194" s="120" t="str">
        <f>VLOOKUP(A194,Studies!A:B,2,FALSE)</f>
        <v>Templeton 2010</v>
      </c>
      <c r="C194" s="174">
        <v>1</v>
      </c>
      <c r="D194" s="174"/>
      <c r="E194" s="174" t="s">
        <v>668</v>
      </c>
    </row>
    <row r="195" spans="1:5" x14ac:dyDescent="0.2">
      <c r="A195" s="205">
        <v>426</v>
      </c>
      <c r="B195" s="120" t="str">
        <f>VLOOKUP(A195,Studies!A:B,2,FALSE)</f>
        <v>Templeton 2010</v>
      </c>
      <c r="C195" s="174">
        <v>1</v>
      </c>
      <c r="D195" s="174"/>
      <c r="E195" s="174" t="s">
        <v>668</v>
      </c>
    </row>
    <row r="196" spans="1:5" x14ac:dyDescent="0.2">
      <c r="A196" s="205">
        <v>427</v>
      </c>
      <c r="B196" s="120" t="str">
        <f>VLOOKUP(A196,Studies!A:B,2,FALSE)</f>
        <v>Tham 2006</v>
      </c>
      <c r="C196" s="174">
        <v>1</v>
      </c>
      <c r="D196" s="174"/>
      <c r="E196" s="174" t="s">
        <v>668</v>
      </c>
    </row>
    <row r="197" spans="1:5" x14ac:dyDescent="0.2">
      <c r="A197" s="205">
        <v>428</v>
      </c>
      <c r="B197" s="120" t="str">
        <f>VLOOKUP(A197,Studies!A:B,2,FALSE)</f>
        <v>Tham 2006</v>
      </c>
      <c r="C197" s="174">
        <v>1</v>
      </c>
      <c r="D197" s="174"/>
      <c r="E197" s="174" t="s">
        <v>668</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2019-07-24T09:32:51Z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